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2.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olors1.xml" ContentType="application/vnd.ms-office.chartcolorstyle+xml"/>
  <Override PartName="/xl/charts/chart52.xml" ContentType="application/vnd.openxmlformats-officedocument.drawingml.chart+xml"/>
  <Override PartName="/xl/charts/style2.xml" ContentType="application/vnd.ms-office.chartstyle+xml"/>
  <Override PartName="/xl/charts/colors2.xml" ContentType="application/vnd.ms-office.chartcolorstyle+xml"/>
  <Override PartName="/xl/charts/chart5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54.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29.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0.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lwanchoo\Documents\files\esdis\Annual_reports\"/>
    </mc:Choice>
  </mc:AlternateContent>
  <bookViews>
    <workbookView xWindow="0" yWindow="0" windowWidth="24000" windowHeight="9780" tabRatio="831" activeTab="2"/>
  </bookViews>
  <sheets>
    <sheet name="Cover" sheetId="1" r:id="rId1"/>
    <sheet name="Preface" sheetId="2" r:id="rId2"/>
    <sheet name="Introduction" sheetId="3" r:id="rId3"/>
    <sheet name="EOSDIS_Summary" sheetId="4" r:id="rId4"/>
    <sheet name="LANCE_Summary" sheetId="5" r:id="rId5"/>
    <sheet name="Notes" sheetId="6" r:id="rId6"/>
    <sheet name="Ingest" sheetId="7" r:id="rId7"/>
    <sheet name="Archive" sheetId="8" r:id="rId8"/>
    <sheet name="Total Archive Size" sheetId="9" r:id="rId9"/>
    <sheet name="Distribution" sheetId="10" r:id="rId10"/>
    <sheet name="Earthdata_systems" sheetId="41" r:id="rId11"/>
    <sheet name="Distribution_bots" sheetId="38" r:id="rId12"/>
    <sheet name="Distribution_Mission_Instrument" sheetId="12" r:id="rId13"/>
    <sheet name="Distribution_Mission_Domain" sheetId="39" r:id="rId14"/>
    <sheet name="Distribution_Mission_Level" sheetId="40" r:id="rId15"/>
    <sheet name="Unique Product Counts" sheetId="14" r:id="rId16"/>
    <sheet name="NRT" sheetId="13" r:id="rId17"/>
    <sheet name="Data Users" sheetId="15" r:id="rId18"/>
    <sheet name="Foreign Distribution" sheetId="16" r:id="rId19"/>
    <sheet name="Web Visits-Visitors" sheetId="18" r:id="rId20"/>
    <sheet name="Web Repeat Visitors" sheetId="19" r:id="rId21"/>
    <sheet name="Web Activity by Domain" sheetId="20" r:id="rId22"/>
    <sheet name="Web Activity by Country" sheetId="21" r:id="rId23"/>
    <sheet name="Earthdata WebMetrics" sheetId="22" r:id="rId24"/>
    <sheet name="LANCE_WebMetrics" sheetId="23" r:id="rId25"/>
    <sheet name="Worldview_WebMetrics" sheetId="43" r:id="rId26"/>
    <sheet name="Total Users" sheetId="24" r:id="rId27"/>
    <sheet name="Top 10 Products - Dist" sheetId="25" r:id="rId28"/>
    <sheet name="Top 20 Countries - Dist" sheetId="26" r:id="rId29"/>
    <sheet name="Total Archive Trend" sheetId="27" r:id="rId30"/>
    <sheet name="Product Distribution Trend" sheetId="28" r:id="rId31"/>
    <sheet name="Volume Distribution Trend" sheetId="29" r:id="rId32"/>
    <sheet name="Product_level_Trend" sheetId="30" r:id="rId33"/>
    <sheet name="Top 10 Product Trend" sheetId="31" r:id="rId34"/>
    <sheet name="US - Foreign Trend" sheetId="32" r:id="rId35"/>
    <sheet name="Public - Science User Trend" sheetId="33" r:id="rId36"/>
    <sheet name="Web Trends" sheetId="34" r:id="rId37"/>
    <sheet name="data_availability" sheetId="37" r:id="rId38"/>
    <sheet name="Definitions" sheetId="36" r:id="rId39"/>
  </sheets>
  <definedNames>
    <definedName name="_xlnm.Print_Area" localSheetId="7">Archive!$A$1:$M$53</definedName>
    <definedName name="_xlnm.Print_Area" localSheetId="0">Cover!$A$1:$A$3</definedName>
    <definedName name="_xlnm.Print_Area" localSheetId="38">Definitions!$A$1:$B$35</definedName>
    <definedName name="_xlnm.Print_Area" localSheetId="3">EOSDIS_Summary!$A$1:$C$12</definedName>
    <definedName name="_xlnm.Print_Area" localSheetId="6">Ingest!$A$1:$J$48</definedName>
    <definedName name="_xlnm.Print_Area" localSheetId="2">Introduction!$A$1:$B$18</definedName>
    <definedName name="_xlnm.Print_Area" localSheetId="16">NRT!$A$1:$J$16</definedName>
    <definedName name="_xlnm.Print_Area" localSheetId="1">Preface!$A$1:$A$3</definedName>
    <definedName name="_xlnm.Print_Area" localSheetId="30">'Product Distribution Trend'!$A$1:$T$89</definedName>
    <definedName name="_xlnm.Print_Area" localSheetId="32">Product_level_Trend!$A$10:$K$27</definedName>
    <definedName name="_xlnm.Print_Area" localSheetId="35">'Public - Science User Trend'!$A$3:$K$34</definedName>
    <definedName name="_xlnm.Print_Area" localSheetId="28">'Top 20 Countries - Dist'!$A$1:$G$32</definedName>
    <definedName name="_xlnm.Print_Area" localSheetId="8">'Total Archive Size'!$A$1:$O$46</definedName>
    <definedName name="_xlnm.Print_Area" localSheetId="26">'Total Users'!$A$1:$G$28</definedName>
    <definedName name="_xlnm.Print_Area" localSheetId="31">'Volume Distribution Trend'!#REF!</definedName>
    <definedName name="_xlnm.Print_Area" localSheetId="20">'Web Repeat Visitors'!$A$1:$M$40</definedName>
    <definedName name="_xlnm.Print_Area" localSheetId="36">'Web Trends'!$A$1:$Q$77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8" i="43" l="1"/>
  <c r="D58" i="43"/>
  <c r="F39" i="43"/>
  <c r="E39" i="43"/>
  <c r="D39" i="43"/>
  <c r="F19" i="43"/>
  <c r="E19" i="43"/>
  <c r="D19" i="43"/>
  <c r="V99" i="38" l="1"/>
  <c r="B96" i="38"/>
  <c r="C96" i="38"/>
  <c r="D96" i="38"/>
  <c r="E96" i="38"/>
  <c r="F96" i="38"/>
  <c r="G96" i="38"/>
  <c r="H96" i="38"/>
  <c r="I96" i="38"/>
  <c r="J96" i="38"/>
  <c r="K96" i="38"/>
  <c r="L96" i="38"/>
  <c r="M96" i="38"/>
  <c r="N96" i="38"/>
  <c r="N93" i="38"/>
  <c r="M93" i="38"/>
  <c r="L93" i="38"/>
  <c r="K93" i="38"/>
  <c r="J93" i="38"/>
  <c r="I93" i="38"/>
  <c r="H93" i="38"/>
  <c r="G93" i="38"/>
  <c r="F93" i="38"/>
  <c r="E93" i="38"/>
  <c r="D93" i="38"/>
  <c r="C93" i="38"/>
  <c r="B93" i="38"/>
  <c r="V87" i="38"/>
  <c r="B83" i="38"/>
  <c r="C83" i="38"/>
  <c r="D83" i="38"/>
  <c r="E83" i="38"/>
  <c r="F83" i="38"/>
  <c r="G83" i="38"/>
  <c r="H83" i="38"/>
  <c r="I83" i="38"/>
  <c r="J83" i="38"/>
  <c r="K83" i="38"/>
  <c r="L83" i="38"/>
  <c r="M83" i="38"/>
  <c r="N83" i="38"/>
  <c r="B79" i="38"/>
  <c r="C79" i="38"/>
  <c r="D79" i="38"/>
  <c r="E79" i="38"/>
  <c r="F79" i="38"/>
  <c r="G79" i="38"/>
  <c r="H79" i="38"/>
  <c r="I79" i="38"/>
  <c r="J79" i="38"/>
  <c r="K79" i="38"/>
  <c r="L79" i="38"/>
  <c r="M79" i="38"/>
  <c r="N79" i="38"/>
  <c r="V48" i="38"/>
  <c r="B45" i="38"/>
  <c r="C45" i="38"/>
  <c r="D45" i="38"/>
  <c r="E45" i="38"/>
  <c r="F45" i="38"/>
  <c r="G45" i="38"/>
  <c r="H45" i="38"/>
  <c r="I45" i="38"/>
  <c r="J45" i="38"/>
  <c r="K45" i="38"/>
  <c r="L45" i="38"/>
  <c r="M45" i="38"/>
  <c r="N45" i="38"/>
  <c r="N42" i="38"/>
  <c r="M42" i="38"/>
  <c r="L42" i="38"/>
  <c r="K42" i="38"/>
  <c r="J42" i="38"/>
  <c r="I42" i="38"/>
  <c r="H42" i="38"/>
  <c r="G42" i="38"/>
  <c r="F42" i="38"/>
  <c r="E42" i="38"/>
  <c r="D42" i="38"/>
  <c r="C42" i="38"/>
  <c r="B42" i="38"/>
  <c r="V34" i="38"/>
  <c r="B29" i="38"/>
  <c r="C29" i="38"/>
  <c r="D29" i="38"/>
  <c r="E29" i="38"/>
  <c r="F29" i="38"/>
  <c r="G29" i="38"/>
  <c r="H29" i="38"/>
  <c r="I29" i="38"/>
  <c r="J29" i="38"/>
  <c r="K29" i="38"/>
  <c r="L29" i="38"/>
  <c r="M29" i="38"/>
  <c r="N29" i="38"/>
  <c r="B24" i="38"/>
  <c r="C24" i="38"/>
  <c r="D24" i="38"/>
  <c r="E24" i="38"/>
  <c r="F24" i="38"/>
  <c r="G24" i="38"/>
  <c r="H24" i="38"/>
  <c r="I24" i="38"/>
  <c r="J24" i="38"/>
  <c r="K24" i="38"/>
  <c r="L24" i="38"/>
  <c r="M24" i="38"/>
  <c r="N24" i="38"/>
  <c r="N25" i="38"/>
  <c r="M25" i="38"/>
  <c r="L25" i="38"/>
  <c r="K25" i="38"/>
  <c r="J25" i="38"/>
  <c r="I25" i="38"/>
  <c r="H25" i="38"/>
  <c r="G25" i="38"/>
  <c r="F25" i="38"/>
  <c r="E25" i="38"/>
  <c r="D25" i="38"/>
  <c r="C25" i="38"/>
  <c r="B25" i="38"/>
  <c r="N23" i="38"/>
  <c r="M23" i="38"/>
  <c r="L23" i="38"/>
  <c r="K23" i="38"/>
  <c r="J23" i="38"/>
  <c r="I23" i="38"/>
  <c r="H23" i="38"/>
  <c r="G23" i="38"/>
  <c r="F23" i="38"/>
  <c r="E23" i="38"/>
  <c r="D23" i="38"/>
  <c r="C23" i="38"/>
  <c r="B23" i="38"/>
  <c r="N22" i="38"/>
  <c r="M22" i="38"/>
  <c r="L22" i="38"/>
  <c r="K22" i="38"/>
  <c r="J22" i="38"/>
  <c r="I22" i="38"/>
  <c r="H22" i="38"/>
  <c r="G22" i="38"/>
  <c r="F22" i="38"/>
  <c r="E22" i="38"/>
  <c r="D22" i="38"/>
  <c r="C22" i="38"/>
  <c r="B22" i="38"/>
  <c r="D46" i="29"/>
  <c r="C18" i="8"/>
  <c r="B18" i="8"/>
  <c r="C19" i="7"/>
  <c r="B19" i="7"/>
  <c r="U78" i="15"/>
  <c r="T78" i="15"/>
  <c r="S78" i="15"/>
  <c r="R78" i="15"/>
  <c r="Q78" i="15"/>
  <c r="P78" i="15"/>
  <c r="O78" i="15"/>
  <c r="N78" i="15"/>
  <c r="M78" i="15"/>
  <c r="L78" i="15"/>
  <c r="K78" i="15"/>
  <c r="J78" i="15"/>
  <c r="I78" i="15"/>
  <c r="H78" i="15"/>
  <c r="G78" i="15"/>
  <c r="F78" i="15"/>
  <c r="E78" i="15"/>
  <c r="D78" i="15"/>
  <c r="C78" i="15"/>
  <c r="B78" i="15"/>
  <c r="V77" i="15"/>
  <c r="V76" i="15"/>
  <c r="V75" i="15"/>
  <c r="V74" i="15"/>
  <c r="V73" i="15"/>
  <c r="V72" i="15"/>
  <c r="V71" i="15"/>
  <c r="V78" i="15"/>
  <c r="K64" i="15"/>
  <c r="C64" i="15"/>
  <c r="M63" i="15"/>
  <c r="L63" i="15"/>
  <c r="K63" i="15"/>
  <c r="J63" i="15"/>
  <c r="I63" i="15"/>
  <c r="H63" i="15"/>
  <c r="G63" i="15"/>
  <c r="F63" i="15"/>
  <c r="N63" i="15"/>
  <c r="E63" i="15"/>
  <c r="D63" i="15"/>
  <c r="C63" i="15"/>
  <c r="B63" i="15"/>
  <c r="M62" i="15"/>
  <c r="L62" i="15"/>
  <c r="K62" i="15"/>
  <c r="J62" i="15"/>
  <c r="I62" i="15"/>
  <c r="H62" i="15"/>
  <c r="G62" i="15"/>
  <c r="F62" i="15"/>
  <c r="E62" i="15"/>
  <c r="D62" i="15"/>
  <c r="C62" i="15"/>
  <c r="B62" i="15"/>
  <c r="N62" i="15"/>
  <c r="M61" i="15"/>
  <c r="L61" i="15"/>
  <c r="K61" i="15"/>
  <c r="J61" i="15"/>
  <c r="I61" i="15"/>
  <c r="H61" i="15"/>
  <c r="G61" i="15"/>
  <c r="F61" i="15"/>
  <c r="E61" i="15"/>
  <c r="D61" i="15"/>
  <c r="C61" i="15"/>
  <c r="B61" i="15"/>
  <c r="N61" i="15"/>
  <c r="M60" i="15"/>
  <c r="L60" i="15"/>
  <c r="K60" i="15"/>
  <c r="J60" i="15"/>
  <c r="I60" i="15"/>
  <c r="H60" i="15"/>
  <c r="G60" i="15"/>
  <c r="F60" i="15"/>
  <c r="E60" i="15"/>
  <c r="D60" i="15"/>
  <c r="C60" i="15"/>
  <c r="B60" i="15"/>
  <c r="N60" i="15"/>
  <c r="M59" i="15"/>
  <c r="L59" i="15"/>
  <c r="K59" i="15"/>
  <c r="J59" i="15"/>
  <c r="I59" i="15"/>
  <c r="H59" i="15"/>
  <c r="G59" i="15"/>
  <c r="F59" i="15"/>
  <c r="E59" i="15"/>
  <c r="D59" i="15"/>
  <c r="C59" i="15"/>
  <c r="B59" i="15"/>
  <c r="N59" i="15"/>
  <c r="M58" i="15"/>
  <c r="L58" i="15"/>
  <c r="K58" i="15"/>
  <c r="J58" i="15"/>
  <c r="I58" i="15"/>
  <c r="H58" i="15"/>
  <c r="G58" i="15"/>
  <c r="F58" i="15"/>
  <c r="E58" i="15"/>
  <c r="D58" i="15"/>
  <c r="C58" i="15"/>
  <c r="B58" i="15"/>
  <c r="N58" i="15"/>
  <c r="N57" i="15"/>
  <c r="N64" i="15"/>
  <c r="N50" i="15"/>
  <c r="M57" i="15"/>
  <c r="M64" i="15"/>
  <c r="M50" i="15"/>
  <c r="L57" i="15"/>
  <c r="L64" i="15"/>
  <c r="L50" i="15"/>
  <c r="K57" i="15"/>
  <c r="J57" i="15"/>
  <c r="J64" i="15"/>
  <c r="J50" i="15"/>
  <c r="I57" i="15"/>
  <c r="I64" i="15"/>
  <c r="I50" i="15"/>
  <c r="H57" i="15"/>
  <c r="H64" i="15"/>
  <c r="H50" i="15"/>
  <c r="G57" i="15"/>
  <c r="G64" i="15"/>
  <c r="G50" i="15"/>
  <c r="F57" i="15"/>
  <c r="F64" i="15"/>
  <c r="F50" i="15"/>
  <c r="E57" i="15"/>
  <c r="E64" i="15"/>
  <c r="E50" i="15"/>
  <c r="D57" i="15"/>
  <c r="D64" i="15"/>
  <c r="D50" i="15"/>
  <c r="C57" i="15"/>
  <c r="B57" i="15"/>
  <c r="B64" i="15"/>
  <c r="B50" i="15"/>
  <c r="K50" i="15"/>
  <c r="C50" i="15"/>
  <c r="U37" i="15"/>
  <c r="T37" i="15"/>
  <c r="S37" i="15"/>
  <c r="R37" i="15"/>
  <c r="Q37" i="15"/>
  <c r="P37" i="15"/>
  <c r="O37" i="15"/>
  <c r="N37" i="15"/>
  <c r="M37" i="15"/>
  <c r="L37" i="15"/>
  <c r="K37" i="15"/>
  <c r="J37" i="15"/>
  <c r="I37" i="15"/>
  <c r="H37" i="15"/>
  <c r="G37" i="15"/>
  <c r="F37" i="15"/>
  <c r="E37" i="15"/>
  <c r="D37" i="15"/>
  <c r="C37" i="15"/>
  <c r="B37" i="15"/>
  <c r="V36" i="15"/>
  <c r="V35" i="15"/>
  <c r="V34" i="15"/>
  <c r="V33" i="15"/>
  <c r="V32" i="15"/>
  <c r="V31" i="15"/>
  <c r="V30" i="15"/>
  <c r="V37" i="15"/>
  <c r="L23" i="15"/>
  <c r="L9" i="15"/>
  <c r="D23" i="15"/>
  <c r="D9" i="15"/>
  <c r="M22" i="15"/>
  <c r="L22" i="15"/>
  <c r="K22" i="15"/>
  <c r="J22" i="15"/>
  <c r="I22" i="15"/>
  <c r="H22" i="15"/>
  <c r="G22" i="15"/>
  <c r="F22" i="15"/>
  <c r="E22" i="15"/>
  <c r="D22" i="15"/>
  <c r="C22" i="15"/>
  <c r="B22" i="15"/>
  <c r="N22" i="15"/>
  <c r="M21" i="15"/>
  <c r="L21" i="15"/>
  <c r="K21" i="15"/>
  <c r="J21" i="15"/>
  <c r="I21" i="15"/>
  <c r="H21" i="15"/>
  <c r="G21" i="15"/>
  <c r="F21" i="15"/>
  <c r="N21" i="15"/>
  <c r="E21" i="15"/>
  <c r="D21" i="15"/>
  <c r="C21" i="15"/>
  <c r="B21" i="15"/>
  <c r="M20" i="15"/>
  <c r="L20" i="15"/>
  <c r="K20" i="15"/>
  <c r="J20" i="15"/>
  <c r="I20" i="15"/>
  <c r="H20" i="15"/>
  <c r="G20" i="15"/>
  <c r="F20" i="15"/>
  <c r="E20" i="15"/>
  <c r="D20" i="15"/>
  <c r="C20" i="15"/>
  <c r="B20" i="15"/>
  <c r="N20" i="15"/>
  <c r="M19" i="15"/>
  <c r="L19" i="15"/>
  <c r="K19" i="15"/>
  <c r="J19" i="15"/>
  <c r="I19" i="15"/>
  <c r="H19" i="15"/>
  <c r="G19" i="15"/>
  <c r="F19" i="15"/>
  <c r="N19" i="15"/>
  <c r="E19" i="15"/>
  <c r="D19" i="15"/>
  <c r="C19" i="15"/>
  <c r="B19" i="15"/>
  <c r="M18" i="15"/>
  <c r="L18" i="15"/>
  <c r="K18" i="15"/>
  <c r="J18" i="15"/>
  <c r="I18" i="15"/>
  <c r="H18" i="15"/>
  <c r="G18" i="15"/>
  <c r="F18" i="15"/>
  <c r="E18" i="15"/>
  <c r="D18" i="15"/>
  <c r="C18" i="15"/>
  <c r="B18" i="15"/>
  <c r="N18" i="15"/>
  <c r="M17" i="15"/>
  <c r="L17" i="15"/>
  <c r="K17" i="15"/>
  <c r="J17" i="15"/>
  <c r="I17" i="15"/>
  <c r="H17" i="15"/>
  <c r="G17" i="15"/>
  <c r="F17" i="15"/>
  <c r="E17" i="15"/>
  <c r="D17" i="15"/>
  <c r="C17" i="15"/>
  <c r="B17" i="15"/>
  <c r="N17" i="15"/>
  <c r="M16" i="15"/>
  <c r="M23" i="15"/>
  <c r="M9" i="15"/>
  <c r="L16" i="15"/>
  <c r="K16" i="15"/>
  <c r="K23" i="15"/>
  <c r="K9" i="15"/>
  <c r="J16" i="15"/>
  <c r="J23" i="15"/>
  <c r="J9" i="15"/>
  <c r="I16" i="15"/>
  <c r="I23" i="15"/>
  <c r="I9" i="15"/>
  <c r="H16" i="15"/>
  <c r="H23" i="15"/>
  <c r="H9" i="15"/>
  <c r="G16" i="15"/>
  <c r="G23" i="15"/>
  <c r="G9" i="15"/>
  <c r="F16" i="15"/>
  <c r="F23" i="15"/>
  <c r="F9" i="15"/>
  <c r="E16" i="15"/>
  <c r="E23" i="15"/>
  <c r="E9" i="15"/>
  <c r="D16" i="15"/>
  <c r="C16" i="15"/>
  <c r="C23" i="15"/>
  <c r="C9" i="15"/>
  <c r="B16" i="15"/>
  <c r="N16" i="15"/>
  <c r="N23" i="15"/>
  <c r="N11" i="15"/>
  <c r="B23" i="15"/>
  <c r="B9" i="15"/>
  <c r="N9" i="15"/>
  <c r="D10" i="16"/>
  <c r="C10" i="16"/>
  <c r="B10" i="16"/>
  <c r="D24" i="32"/>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G55" i="30"/>
  <c r="F55" i="30"/>
  <c r="E55" i="30"/>
  <c r="D55" i="30"/>
  <c r="C55" i="30"/>
  <c r="B55" i="30"/>
  <c r="H54" i="30"/>
  <c r="H53" i="30"/>
  <c r="H52" i="30"/>
  <c r="H51" i="30"/>
  <c r="H50" i="30"/>
  <c r="H49" i="30"/>
  <c r="H48" i="30"/>
  <c r="H47" i="30"/>
  <c r="H46" i="30"/>
  <c r="H45" i="30"/>
  <c r="H44" i="30"/>
  <c r="H43" i="30"/>
  <c r="H42" i="30"/>
  <c r="H41" i="30"/>
  <c r="H40" i="30"/>
  <c r="H39" i="30"/>
  <c r="H38" i="30"/>
  <c r="H55" i="30"/>
  <c r="H33" i="30"/>
  <c r="G33" i="30"/>
  <c r="F33" i="30"/>
  <c r="E33" i="30"/>
  <c r="D33" i="30"/>
  <c r="C33" i="30"/>
  <c r="B33" i="30"/>
  <c r="B12" i="30"/>
  <c r="G32" i="30"/>
  <c r="H32" i="30"/>
  <c r="F32" i="30"/>
  <c r="E32" i="30"/>
  <c r="D32" i="30"/>
  <c r="C32" i="30"/>
  <c r="B32" i="30"/>
  <c r="G31" i="30"/>
  <c r="F31" i="30"/>
  <c r="H31" i="30"/>
  <c r="E31" i="30"/>
  <c r="D31" i="30"/>
  <c r="C31" i="30"/>
  <c r="B31" i="30"/>
  <c r="G30" i="30"/>
  <c r="F30" i="30"/>
  <c r="E30" i="30"/>
  <c r="D30" i="30"/>
  <c r="C30" i="30"/>
  <c r="B30" i="30"/>
  <c r="H30" i="30"/>
  <c r="G29" i="30"/>
  <c r="F29" i="30"/>
  <c r="E29" i="30"/>
  <c r="D29" i="30"/>
  <c r="C29" i="30"/>
  <c r="B29" i="30"/>
  <c r="H29" i="30"/>
  <c r="G28" i="30"/>
  <c r="F28" i="30"/>
  <c r="E28" i="30"/>
  <c r="D28" i="30"/>
  <c r="C28" i="30"/>
  <c r="B28" i="30"/>
  <c r="H28" i="30"/>
  <c r="G27" i="30"/>
  <c r="F27" i="30"/>
  <c r="E27" i="30"/>
  <c r="D27" i="30"/>
  <c r="C27" i="30"/>
  <c r="B27" i="30"/>
  <c r="H27" i="30"/>
  <c r="G26" i="30"/>
  <c r="F26" i="30"/>
  <c r="E26" i="30"/>
  <c r="D26" i="30"/>
  <c r="C26" i="30"/>
  <c r="B26" i="30"/>
  <c r="H26" i="30"/>
  <c r="H25" i="30"/>
  <c r="G25" i="30"/>
  <c r="F25" i="30"/>
  <c r="E25" i="30"/>
  <c r="D25" i="30"/>
  <c r="C25" i="30"/>
  <c r="B25" i="30"/>
  <c r="G24" i="30"/>
  <c r="H24" i="30"/>
  <c r="F24" i="30"/>
  <c r="E24" i="30"/>
  <c r="D24" i="30"/>
  <c r="C24" i="30"/>
  <c r="B24" i="30"/>
  <c r="G23" i="30"/>
  <c r="F23" i="30"/>
  <c r="H23" i="30"/>
  <c r="E23" i="30"/>
  <c r="D23" i="30"/>
  <c r="C23" i="30"/>
  <c r="B23" i="30"/>
  <c r="G22" i="30"/>
  <c r="F22" i="30"/>
  <c r="E22" i="30"/>
  <c r="D22" i="30"/>
  <c r="C22" i="30"/>
  <c r="B22" i="30"/>
  <c r="H22" i="30"/>
  <c r="G21" i="30"/>
  <c r="F21" i="30"/>
  <c r="E21" i="30"/>
  <c r="D21" i="30"/>
  <c r="C21" i="30"/>
  <c r="B21" i="30"/>
  <c r="H21" i="30"/>
  <c r="G20" i="30"/>
  <c r="F20" i="30"/>
  <c r="E20" i="30"/>
  <c r="D20" i="30"/>
  <c r="C20" i="30"/>
  <c r="B20" i="30"/>
  <c r="H20" i="30"/>
  <c r="G19" i="30"/>
  <c r="F19" i="30"/>
  <c r="E19" i="30"/>
  <c r="D19" i="30"/>
  <c r="C19" i="30"/>
  <c r="B19" i="30"/>
  <c r="H19" i="30"/>
  <c r="G18" i="30"/>
  <c r="F18" i="30"/>
  <c r="E18" i="30"/>
  <c r="D18" i="30"/>
  <c r="C18" i="30"/>
  <c r="B18" i="30"/>
  <c r="H18" i="30"/>
  <c r="H17" i="30"/>
  <c r="G17" i="30"/>
  <c r="G34" i="30"/>
  <c r="F17" i="30"/>
  <c r="F34" i="30"/>
  <c r="E17" i="30"/>
  <c r="E34" i="30"/>
  <c r="D17" i="30"/>
  <c r="D34" i="30"/>
  <c r="C17" i="30"/>
  <c r="C34" i="30"/>
  <c r="B17" i="30"/>
  <c r="B34" i="30"/>
  <c r="G12" i="30"/>
  <c r="F12" i="30"/>
  <c r="E12" i="30"/>
  <c r="D12" i="30"/>
  <c r="C12" i="30"/>
  <c r="X91" i="29"/>
  <c r="W91" i="29"/>
  <c r="V91" i="29"/>
  <c r="U91" i="29"/>
  <c r="T91" i="29"/>
  <c r="S91" i="29"/>
  <c r="R91" i="29"/>
  <c r="Q91" i="29"/>
  <c r="P91" i="29"/>
  <c r="O91" i="29"/>
  <c r="N91" i="29"/>
  <c r="M91" i="29"/>
  <c r="L91" i="29"/>
  <c r="K91" i="29"/>
  <c r="J91" i="29"/>
  <c r="I91" i="29"/>
  <c r="H91" i="29"/>
  <c r="G91" i="29"/>
  <c r="F91" i="29"/>
  <c r="E91" i="29"/>
  <c r="D91" i="29"/>
  <c r="C91" i="29"/>
  <c r="B91" i="29"/>
  <c r="Y90" i="29"/>
  <c r="Y89" i="29"/>
  <c r="Y88" i="29"/>
  <c r="Y87" i="29"/>
  <c r="Y86" i="29"/>
  <c r="Y85" i="29"/>
  <c r="Y84" i="29"/>
  <c r="Y83" i="29"/>
  <c r="Y82" i="29"/>
  <c r="Y81" i="29"/>
  <c r="Y80" i="29"/>
  <c r="Y79" i="29"/>
  <c r="Y78" i="29"/>
  <c r="Y77" i="29"/>
  <c r="Y76" i="29"/>
  <c r="Y75" i="29"/>
  <c r="Y74" i="29"/>
  <c r="Y91" i="29"/>
  <c r="O70" i="29"/>
  <c r="M69" i="29"/>
  <c r="L69" i="29"/>
  <c r="K69" i="29"/>
  <c r="J69" i="29"/>
  <c r="I69" i="29"/>
  <c r="H69" i="29"/>
  <c r="G69" i="29"/>
  <c r="F69" i="29"/>
  <c r="E69" i="29"/>
  <c r="D69" i="29"/>
  <c r="C69" i="29"/>
  <c r="B69" i="29"/>
  <c r="N69" i="29"/>
  <c r="B46" i="29"/>
  <c r="M68" i="29"/>
  <c r="L68" i="29"/>
  <c r="K68" i="29"/>
  <c r="J68" i="29"/>
  <c r="I68" i="29"/>
  <c r="H68" i="29"/>
  <c r="G68" i="29"/>
  <c r="F68" i="29"/>
  <c r="E68" i="29"/>
  <c r="D68" i="29"/>
  <c r="C68" i="29"/>
  <c r="B68" i="29"/>
  <c r="N68" i="29"/>
  <c r="B45" i="29"/>
  <c r="M67" i="29"/>
  <c r="L67" i="29"/>
  <c r="K67" i="29"/>
  <c r="J67" i="29"/>
  <c r="I67" i="29"/>
  <c r="H67" i="29"/>
  <c r="G67" i="29"/>
  <c r="F67" i="29"/>
  <c r="E67" i="29"/>
  <c r="D67" i="29"/>
  <c r="C67" i="29"/>
  <c r="B67" i="29"/>
  <c r="N67" i="29"/>
  <c r="B44" i="29"/>
  <c r="M66" i="29"/>
  <c r="L66" i="29"/>
  <c r="K66" i="29"/>
  <c r="J66" i="29"/>
  <c r="I66" i="29"/>
  <c r="H66" i="29"/>
  <c r="G66" i="29"/>
  <c r="F66" i="29"/>
  <c r="N66" i="29"/>
  <c r="B43" i="29"/>
  <c r="E66" i="29"/>
  <c r="D66" i="29"/>
  <c r="C66" i="29"/>
  <c r="B66" i="29"/>
  <c r="M65" i="29"/>
  <c r="L65" i="29"/>
  <c r="K65" i="29"/>
  <c r="J65" i="29"/>
  <c r="I65" i="29"/>
  <c r="H65" i="29"/>
  <c r="G65" i="29"/>
  <c r="F65" i="29"/>
  <c r="E65" i="29"/>
  <c r="D65" i="29"/>
  <c r="C65" i="29"/>
  <c r="N65" i="29"/>
  <c r="B42" i="29"/>
  <c r="B65" i="29"/>
  <c r="M64" i="29"/>
  <c r="L64" i="29"/>
  <c r="K64" i="29"/>
  <c r="J64" i="29"/>
  <c r="I64" i="29"/>
  <c r="H64" i="29"/>
  <c r="G64" i="29"/>
  <c r="F64" i="29"/>
  <c r="E64" i="29"/>
  <c r="D64" i="29"/>
  <c r="C64" i="29"/>
  <c r="B64" i="29"/>
  <c r="N64" i="29"/>
  <c r="B41" i="29"/>
  <c r="M63" i="29"/>
  <c r="L63" i="29"/>
  <c r="K63" i="29"/>
  <c r="J63" i="29"/>
  <c r="I63" i="29"/>
  <c r="H63" i="29"/>
  <c r="G63" i="29"/>
  <c r="F63" i="29"/>
  <c r="E63" i="29"/>
  <c r="N63" i="29"/>
  <c r="B40" i="29"/>
  <c r="D63" i="29"/>
  <c r="C63" i="29"/>
  <c r="B63" i="29"/>
  <c r="M62" i="29"/>
  <c r="L62" i="29"/>
  <c r="K62" i="29"/>
  <c r="J62" i="29"/>
  <c r="I62" i="29"/>
  <c r="H62" i="29"/>
  <c r="G62" i="29"/>
  <c r="F62" i="29"/>
  <c r="E62" i="29"/>
  <c r="D62" i="29"/>
  <c r="C62" i="29"/>
  <c r="B62" i="29"/>
  <c r="N62" i="29"/>
  <c r="B39" i="29"/>
  <c r="M61" i="29"/>
  <c r="L61" i="29"/>
  <c r="K61" i="29"/>
  <c r="J61" i="29"/>
  <c r="I61" i="29"/>
  <c r="H61" i="29"/>
  <c r="G61" i="29"/>
  <c r="F61" i="29"/>
  <c r="E61" i="29"/>
  <c r="D61" i="29"/>
  <c r="C61" i="29"/>
  <c r="B61" i="29"/>
  <c r="N61" i="29"/>
  <c r="B38" i="29"/>
  <c r="M60" i="29"/>
  <c r="L60" i="29"/>
  <c r="K60" i="29"/>
  <c r="J60" i="29"/>
  <c r="I60" i="29"/>
  <c r="H60" i="29"/>
  <c r="G60" i="29"/>
  <c r="F60" i="29"/>
  <c r="E60" i="29"/>
  <c r="D60" i="29"/>
  <c r="C60" i="29"/>
  <c r="B60" i="29"/>
  <c r="N60" i="29"/>
  <c r="B37" i="29"/>
  <c r="M59" i="29"/>
  <c r="L59" i="29"/>
  <c r="K59" i="29"/>
  <c r="J59" i="29"/>
  <c r="I59" i="29"/>
  <c r="H59" i="29"/>
  <c r="G59" i="29"/>
  <c r="F59" i="29"/>
  <c r="E59" i="29"/>
  <c r="D59" i="29"/>
  <c r="C59" i="29"/>
  <c r="B59" i="29"/>
  <c r="N59" i="29"/>
  <c r="B36" i="29"/>
  <c r="N58" i="29"/>
  <c r="B35" i="29"/>
  <c r="M58" i="29"/>
  <c r="L58" i="29"/>
  <c r="K58" i="29"/>
  <c r="J58" i="29"/>
  <c r="I58" i="29"/>
  <c r="H58" i="29"/>
  <c r="G58" i="29"/>
  <c r="F58" i="29"/>
  <c r="E58" i="29"/>
  <c r="D58" i="29"/>
  <c r="C58" i="29"/>
  <c r="B58" i="29"/>
  <c r="M57" i="29"/>
  <c r="L57" i="29"/>
  <c r="K57" i="29"/>
  <c r="J57" i="29"/>
  <c r="I57" i="29"/>
  <c r="H57" i="29"/>
  <c r="G57" i="29"/>
  <c r="F57" i="29"/>
  <c r="E57" i="29"/>
  <c r="D57" i="29"/>
  <c r="C57" i="29"/>
  <c r="N57" i="29"/>
  <c r="B34" i="29"/>
  <c r="B57" i="29"/>
  <c r="M56" i="29"/>
  <c r="L56" i="29"/>
  <c r="K56" i="29"/>
  <c r="J56" i="29"/>
  <c r="I56" i="29"/>
  <c r="H56" i="29"/>
  <c r="G56" i="29"/>
  <c r="F56" i="29"/>
  <c r="E56" i="29"/>
  <c r="D56" i="29"/>
  <c r="C56" i="29"/>
  <c r="B56" i="29"/>
  <c r="N56" i="29"/>
  <c r="B33" i="29"/>
  <c r="M55" i="29"/>
  <c r="L55" i="29"/>
  <c r="K55" i="29"/>
  <c r="J55" i="29"/>
  <c r="I55" i="29"/>
  <c r="H55" i="29"/>
  <c r="G55" i="29"/>
  <c r="F55" i="29"/>
  <c r="E55" i="29"/>
  <c r="N55" i="29"/>
  <c r="B32" i="29"/>
  <c r="D55" i="29"/>
  <c r="C55" i="29"/>
  <c r="B55" i="29"/>
  <c r="M54" i="29"/>
  <c r="L54" i="29"/>
  <c r="K54" i="29"/>
  <c r="J54" i="29"/>
  <c r="J70" i="29"/>
  <c r="I54" i="29"/>
  <c r="H54" i="29"/>
  <c r="G54" i="29"/>
  <c r="F54" i="29"/>
  <c r="E54" i="29"/>
  <c r="D54" i="29"/>
  <c r="C54" i="29"/>
  <c r="B54" i="29"/>
  <c r="N54" i="29"/>
  <c r="B31" i="29"/>
  <c r="M53" i="29"/>
  <c r="M70" i="29"/>
  <c r="L53" i="29"/>
  <c r="L70" i="29"/>
  <c r="K53" i="29"/>
  <c r="K70" i="29"/>
  <c r="J53" i="29"/>
  <c r="I53" i="29"/>
  <c r="I70" i="29"/>
  <c r="H53" i="29"/>
  <c r="H70" i="29"/>
  <c r="G53" i="29"/>
  <c r="G70" i="29"/>
  <c r="F53" i="29"/>
  <c r="F70" i="29"/>
  <c r="E53" i="29"/>
  <c r="E70" i="29"/>
  <c r="D53" i="29"/>
  <c r="D70" i="29"/>
  <c r="C53" i="29"/>
  <c r="C70" i="29"/>
  <c r="B53" i="29"/>
  <c r="N53" i="29"/>
  <c r="C47" i="29"/>
  <c r="C46" i="29"/>
  <c r="C45" i="29"/>
  <c r="O96" i="28"/>
  <c r="Z92" i="28"/>
  <c r="X92" i="28"/>
  <c r="W92" i="28"/>
  <c r="V92" i="28"/>
  <c r="U92" i="28"/>
  <c r="T92" i="28"/>
  <c r="S92" i="28"/>
  <c r="R92" i="28"/>
  <c r="P92" i="28"/>
  <c r="O92" i="28"/>
  <c r="N92" i="28"/>
  <c r="M92" i="28"/>
  <c r="L92" i="28"/>
  <c r="K92" i="28"/>
  <c r="J92" i="28"/>
  <c r="I92" i="28"/>
  <c r="H92" i="28"/>
  <c r="G92" i="28"/>
  <c r="F92" i="28"/>
  <c r="E92" i="28"/>
  <c r="D92" i="28"/>
  <c r="C92" i="28"/>
  <c r="B92" i="28"/>
  <c r="Y91" i="28"/>
  <c r="Y90" i="28"/>
  <c r="Y89" i="28"/>
  <c r="Y88" i="28"/>
  <c r="Y87" i="28"/>
  <c r="Y86" i="28"/>
  <c r="Y85" i="28"/>
  <c r="Q84" i="28"/>
  <c r="Y84" i="28"/>
  <c r="Y83" i="28"/>
  <c r="Y82" i="28"/>
  <c r="Y81" i="28"/>
  <c r="Y80" i="28"/>
  <c r="Y79" i="28"/>
  <c r="Y78" i="28"/>
  <c r="Y77" i="28"/>
  <c r="Y76" i="28"/>
  <c r="Y92" i="28"/>
  <c r="Y75" i="28"/>
  <c r="O70" i="28"/>
  <c r="M69" i="28"/>
  <c r="L69" i="28"/>
  <c r="K69" i="28"/>
  <c r="J69" i="28"/>
  <c r="I69" i="28"/>
  <c r="H69" i="28"/>
  <c r="G69" i="28"/>
  <c r="F69" i="28"/>
  <c r="N69" i="28"/>
  <c r="B44" i="28"/>
  <c r="E69" i="28"/>
  <c r="D69" i="28"/>
  <c r="C69" i="28"/>
  <c r="B69" i="28"/>
  <c r="M68" i="28"/>
  <c r="L68" i="28"/>
  <c r="K68" i="28"/>
  <c r="J68" i="28"/>
  <c r="I68" i="28"/>
  <c r="H68" i="28"/>
  <c r="G68" i="28"/>
  <c r="F68" i="28"/>
  <c r="E68" i="28"/>
  <c r="D68" i="28"/>
  <c r="C68" i="28"/>
  <c r="B68" i="28"/>
  <c r="N68" i="28"/>
  <c r="B43" i="28"/>
  <c r="M67" i="28"/>
  <c r="L67" i="28"/>
  <c r="K67" i="28"/>
  <c r="J67" i="28"/>
  <c r="I67" i="28"/>
  <c r="H67" i="28"/>
  <c r="G67" i="28"/>
  <c r="F67" i="28"/>
  <c r="E67" i="28"/>
  <c r="D67" i="28"/>
  <c r="C67" i="28"/>
  <c r="B67" i="28"/>
  <c r="N67" i="28"/>
  <c r="B42" i="28"/>
  <c r="M66" i="28"/>
  <c r="L66" i="28"/>
  <c r="K66" i="28"/>
  <c r="J66" i="28"/>
  <c r="I66" i="28"/>
  <c r="H66" i="28"/>
  <c r="G66" i="28"/>
  <c r="F66" i="28"/>
  <c r="E66" i="28"/>
  <c r="N66" i="28"/>
  <c r="B41" i="28"/>
  <c r="D66" i="28"/>
  <c r="C66" i="28"/>
  <c r="B66" i="28"/>
  <c r="M65" i="28"/>
  <c r="L65" i="28"/>
  <c r="K65" i="28"/>
  <c r="J65" i="28"/>
  <c r="I65" i="28"/>
  <c r="H65" i="28"/>
  <c r="G65" i="28"/>
  <c r="F65" i="28"/>
  <c r="E65" i="28"/>
  <c r="D65" i="28"/>
  <c r="C65" i="28"/>
  <c r="B65" i="28"/>
  <c r="N65" i="28"/>
  <c r="B40" i="28"/>
  <c r="M64" i="28"/>
  <c r="L64" i="28"/>
  <c r="K64" i="28"/>
  <c r="J64" i="28"/>
  <c r="I64" i="28"/>
  <c r="H64" i="28"/>
  <c r="G64" i="28"/>
  <c r="F64" i="28"/>
  <c r="E64" i="28"/>
  <c r="D64" i="28"/>
  <c r="C64" i="28"/>
  <c r="N64" i="28"/>
  <c r="B39" i="28"/>
  <c r="B64" i="28"/>
  <c r="M63" i="28"/>
  <c r="L63" i="28"/>
  <c r="K63" i="28"/>
  <c r="J63" i="28"/>
  <c r="I63" i="28"/>
  <c r="H63" i="28"/>
  <c r="G63" i="28"/>
  <c r="F63" i="28"/>
  <c r="E63" i="28"/>
  <c r="D63" i="28"/>
  <c r="C63" i="28"/>
  <c r="N63" i="28"/>
  <c r="B38" i="28"/>
  <c r="B63" i="28"/>
  <c r="M62" i="28"/>
  <c r="L62" i="28"/>
  <c r="K62" i="28"/>
  <c r="J62" i="28"/>
  <c r="I62" i="28"/>
  <c r="G62" i="28"/>
  <c r="F62" i="28"/>
  <c r="E62" i="28"/>
  <c r="D62" i="28"/>
  <c r="C62" i="28"/>
  <c r="B62" i="28"/>
  <c r="N61" i="28"/>
  <c r="B36" i="28"/>
  <c r="M61" i="28"/>
  <c r="L61" i="28"/>
  <c r="K61" i="28"/>
  <c r="J61" i="28"/>
  <c r="I61" i="28"/>
  <c r="H61" i="28"/>
  <c r="G61" i="28"/>
  <c r="F61" i="28"/>
  <c r="E61" i="28"/>
  <c r="D61" i="28"/>
  <c r="C61" i="28"/>
  <c r="B61" i="28"/>
  <c r="M60" i="28"/>
  <c r="L60" i="28"/>
  <c r="K60" i="28"/>
  <c r="J60" i="28"/>
  <c r="I60" i="28"/>
  <c r="H60" i="28"/>
  <c r="G60" i="28"/>
  <c r="F60" i="28"/>
  <c r="E60" i="28"/>
  <c r="D60" i="28"/>
  <c r="C60" i="28"/>
  <c r="B60" i="28"/>
  <c r="N60" i="28"/>
  <c r="B35" i="28"/>
  <c r="M59" i="28"/>
  <c r="L59" i="28"/>
  <c r="K59" i="28"/>
  <c r="J59" i="28"/>
  <c r="I59" i="28"/>
  <c r="H59" i="28"/>
  <c r="G59" i="28"/>
  <c r="F59" i="28"/>
  <c r="E59" i="28"/>
  <c r="D59" i="28"/>
  <c r="C59" i="28"/>
  <c r="B59" i="28"/>
  <c r="N59" i="28"/>
  <c r="B34" i="28"/>
  <c r="M58" i="28"/>
  <c r="L58" i="28"/>
  <c r="K58" i="28"/>
  <c r="J58" i="28"/>
  <c r="I58" i="28"/>
  <c r="H58" i="28"/>
  <c r="G58" i="28"/>
  <c r="F58" i="28"/>
  <c r="E58" i="28"/>
  <c r="N58" i="28"/>
  <c r="B33" i="28"/>
  <c r="D58" i="28"/>
  <c r="C58" i="28"/>
  <c r="B58" i="28"/>
  <c r="M57" i="28"/>
  <c r="L57" i="28"/>
  <c r="K57" i="28"/>
  <c r="J57" i="28"/>
  <c r="I57" i="28"/>
  <c r="H57" i="28"/>
  <c r="G57" i="28"/>
  <c r="F57" i="28"/>
  <c r="E57" i="28"/>
  <c r="D57" i="28"/>
  <c r="C57" i="28"/>
  <c r="B57" i="28"/>
  <c r="N57" i="28"/>
  <c r="B32" i="28"/>
  <c r="M56" i="28"/>
  <c r="L56" i="28"/>
  <c r="K56" i="28"/>
  <c r="J56" i="28"/>
  <c r="I56" i="28"/>
  <c r="H56" i="28"/>
  <c r="G56" i="28"/>
  <c r="F56" i="28"/>
  <c r="E56" i="28"/>
  <c r="D56" i="28"/>
  <c r="C56" i="28"/>
  <c r="N56" i="28"/>
  <c r="B31" i="28"/>
  <c r="B56" i="28"/>
  <c r="M55" i="28"/>
  <c r="L55" i="28"/>
  <c r="K55" i="28"/>
  <c r="J55" i="28"/>
  <c r="I55" i="28"/>
  <c r="H55" i="28"/>
  <c r="G55" i="28"/>
  <c r="F55" i="28"/>
  <c r="E55" i="28"/>
  <c r="D55" i="28"/>
  <c r="C55" i="28"/>
  <c r="N55" i="28"/>
  <c r="B30" i="28"/>
  <c r="B55" i="28"/>
  <c r="M54" i="28"/>
  <c r="L54" i="28"/>
  <c r="K54" i="28"/>
  <c r="J54" i="28"/>
  <c r="I54" i="28"/>
  <c r="I70" i="28"/>
  <c r="H54" i="28"/>
  <c r="G54" i="28"/>
  <c r="F54" i="28"/>
  <c r="E54" i="28"/>
  <c r="D54" i="28"/>
  <c r="C54" i="28"/>
  <c r="B54" i="28"/>
  <c r="N54" i="28"/>
  <c r="B29" i="28"/>
  <c r="N53" i="28"/>
  <c r="B28" i="28"/>
  <c r="M53" i="28"/>
  <c r="M70" i="28"/>
  <c r="L53" i="28"/>
  <c r="L70" i="28"/>
  <c r="K53" i="28"/>
  <c r="K70" i="28"/>
  <c r="J53" i="28"/>
  <c r="J70" i="28"/>
  <c r="I53" i="28"/>
  <c r="H53" i="28"/>
  <c r="G53" i="28"/>
  <c r="G70" i="28"/>
  <c r="F53" i="28"/>
  <c r="F70" i="28"/>
  <c r="E53" i="28"/>
  <c r="E70" i="28"/>
  <c r="D53" i="28"/>
  <c r="D70" i="28"/>
  <c r="C53" i="28"/>
  <c r="C70" i="28"/>
  <c r="B53" i="28"/>
  <c r="B70" i="28"/>
  <c r="C44" i="28"/>
  <c r="C43" i="28"/>
  <c r="C42" i="28"/>
  <c r="C41" i="28"/>
  <c r="C40" i="28"/>
  <c r="C39" i="28"/>
  <c r="C38" i="28"/>
  <c r="C45" i="28"/>
  <c r="F15" i="13"/>
  <c r="H34" i="30"/>
  <c r="B30" i="29"/>
  <c r="B47" i="29"/>
  <c r="N70" i="29"/>
  <c r="B70" i="29"/>
  <c r="N62" i="28"/>
  <c r="B37" i="28"/>
  <c r="B45" i="28"/>
  <c r="H70" i="28"/>
  <c r="Q92" i="28"/>
  <c r="H62" i="28"/>
  <c r="N70" i="28"/>
  <c r="L177" i="13"/>
  <c r="K177" i="13"/>
  <c r="J177" i="13"/>
  <c r="H177" i="13"/>
  <c r="G177" i="13"/>
  <c r="D156" i="13"/>
  <c r="F177" i="13"/>
  <c r="D177" i="13"/>
  <c r="C177" i="13"/>
  <c r="B177" i="13"/>
  <c r="M176" i="13"/>
  <c r="I176" i="13"/>
  <c r="E176" i="13"/>
  <c r="M175" i="13"/>
  <c r="I175" i="13"/>
  <c r="E175" i="13"/>
  <c r="M174" i="13"/>
  <c r="I174" i="13"/>
  <c r="E174" i="13"/>
  <c r="M173" i="13"/>
  <c r="I173" i="13"/>
  <c r="E173" i="13"/>
  <c r="M172" i="13"/>
  <c r="I172" i="13"/>
  <c r="E172" i="13"/>
  <c r="M171" i="13"/>
  <c r="I171" i="13"/>
  <c r="E171" i="13"/>
  <c r="M170" i="13"/>
  <c r="M177" i="13"/>
  <c r="I170" i="13"/>
  <c r="I177" i="13"/>
  <c r="E170" i="13"/>
  <c r="E177" i="13"/>
  <c r="B158" i="13"/>
  <c r="E157" i="13"/>
  <c r="D157" i="13"/>
  <c r="C157" i="13"/>
  <c r="E156" i="13"/>
  <c r="C156" i="13"/>
  <c r="E155" i="13"/>
  <c r="E158" i="13"/>
  <c r="D155" i="13"/>
  <c r="D158" i="13"/>
  <c r="C155" i="13"/>
  <c r="C158" i="13"/>
  <c r="T128" i="13"/>
  <c r="S128" i="13"/>
  <c r="R128" i="13"/>
  <c r="Q128" i="13"/>
  <c r="P128" i="13"/>
  <c r="O128" i="13"/>
  <c r="N128" i="13"/>
  <c r="M128" i="13"/>
  <c r="L128" i="13"/>
  <c r="J128" i="13"/>
  <c r="I128" i="13"/>
  <c r="H128" i="13"/>
  <c r="G128" i="13"/>
  <c r="F128" i="13"/>
  <c r="E128" i="13"/>
  <c r="D128" i="13"/>
  <c r="C128" i="13"/>
  <c r="B128" i="13"/>
  <c r="U127" i="13"/>
  <c r="K127" i="13"/>
  <c r="U126" i="13"/>
  <c r="K126" i="13"/>
  <c r="U125" i="13"/>
  <c r="K125" i="13"/>
  <c r="U124" i="13"/>
  <c r="K124" i="13"/>
  <c r="U123" i="13"/>
  <c r="K123" i="13"/>
  <c r="K128" i="13"/>
  <c r="F73" i="13"/>
  <c r="E73" i="13"/>
  <c r="B73" i="13"/>
  <c r="D66" i="13"/>
  <c r="C66" i="13"/>
  <c r="S60" i="13"/>
  <c r="D72" i="13"/>
  <c r="R60" i="13"/>
  <c r="D71" i="13"/>
  <c r="Q60" i="13"/>
  <c r="D70" i="13"/>
  <c r="P60" i="13"/>
  <c r="D69" i="13"/>
  <c r="O60" i="13"/>
  <c r="D68" i="13"/>
  <c r="N60" i="13"/>
  <c r="D67" i="13"/>
  <c r="M60" i="13"/>
  <c r="L60" i="13"/>
  <c r="D65" i="13"/>
  <c r="K60" i="13"/>
  <c r="D64" i="13"/>
  <c r="J60" i="13"/>
  <c r="C72" i="13"/>
  <c r="I60" i="13"/>
  <c r="C71" i="13"/>
  <c r="H60" i="13"/>
  <c r="C70" i="13"/>
  <c r="G60" i="13"/>
  <c r="C69" i="13"/>
  <c r="F60" i="13"/>
  <c r="C68" i="13"/>
  <c r="E60" i="13"/>
  <c r="C67" i="13"/>
  <c r="D60" i="13"/>
  <c r="C60" i="13"/>
  <c r="C65" i="13"/>
  <c r="B60" i="13"/>
  <c r="C64" i="13"/>
  <c r="D15" i="13"/>
  <c r="C15" i="13"/>
  <c r="C16" i="13"/>
  <c r="L26" i="14"/>
  <c r="K26" i="14"/>
  <c r="J26" i="14"/>
  <c r="I26" i="14"/>
  <c r="H26" i="14"/>
  <c r="G26" i="14"/>
  <c r="F26" i="14"/>
  <c r="E26" i="14"/>
  <c r="D26" i="14"/>
  <c r="C26" i="14"/>
  <c r="B26" i="14"/>
  <c r="A26" i="14"/>
  <c r="M26" i="14"/>
  <c r="AB67" i="40"/>
  <c r="AA67" i="40"/>
  <c r="Z67" i="40"/>
  <c r="Y67" i="40"/>
  <c r="U67" i="40"/>
  <c r="T67" i="40"/>
  <c r="S67" i="40"/>
  <c r="R67" i="40"/>
  <c r="Q67" i="40"/>
  <c r="M67" i="40"/>
  <c r="L67" i="40"/>
  <c r="K67" i="40"/>
  <c r="J67" i="40"/>
  <c r="AC66" i="40"/>
  <c r="V66" i="40"/>
  <c r="N66" i="40"/>
  <c r="AC65" i="40"/>
  <c r="K9" i="40"/>
  <c r="V65" i="40"/>
  <c r="N65" i="40"/>
  <c r="AC64" i="40"/>
  <c r="K8" i="40"/>
  <c r="V64" i="40"/>
  <c r="N64" i="40"/>
  <c r="AC63" i="40"/>
  <c r="AC67" i="40"/>
  <c r="V63" i="40"/>
  <c r="N63" i="40"/>
  <c r="I7" i="40"/>
  <c r="AC62" i="40"/>
  <c r="V62" i="40"/>
  <c r="N62" i="40"/>
  <c r="I6" i="40"/>
  <c r="AC61" i="40"/>
  <c r="V61" i="40"/>
  <c r="V67" i="40"/>
  <c r="N61" i="40"/>
  <c r="AB55" i="40"/>
  <c r="AA55" i="40"/>
  <c r="Z55" i="40"/>
  <c r="Y55" i="40"/>
  <c r="U55" i="40"/>
  <c r="T55" i="40"/>
  <c r="S55" i="40"/>
  <c r="R55" i="40"/>
  <c r="Q55" i="40"/>
  <c r="M55" i="40"/>
  <c r="L55" i="40"/>
  <c r="K55" i="40"/>
  <c r="J55" i="40"/>
  <c r="AC54" i="40"/>
  <c r="V54" i="40"/>
  <c r="N54" i="40"/>
  <c r="AC53" i="40"/>
  <c r="V53" i="40"/>
  <c r="N53" i="40"/>
  <c r="AC52" i="40"/>
  <c r="V52" i="40"/>
  <c r="N52" i="40"/>
  <c r="AC51" i="40"/>
  <c r="V51" i="40"/>
  <c r="N51" i="40"/>
  <c r="AC50" i="40"/>
  <c r="V50" i="40"/>
  <c r="V55" i="40"/>
  <c r="N50" i="40"/>
  <c r="AC49" i="40"/>
  <c r="AC55" i="40"/>
  <c r="V49" i="40"/>
  <c r="N49" i="40"/>
  <c r="N55" i="40"/>
  <c r="AB44" i="40"/>
  <c r="AA44" i="40"/>
  <c r="Z44" i="40"/>
  <c r="Y44" i="40"/>
  <c r="AC44" i="40"/>
  <c r="H10" i="40"/>
  <c r="U44" i="40"/>
  <c r="T44" i="40"/>
  <c r="S44" i="40"/>
  <c r="R44" i="40"/>
  <c r="Q44" i="40"/>
  <c r="V44" i="40"/>
  <c r="G10" i="40"/>
  <c r="M44" i="40"/>
  <c r="L44" i="40"/>
  <c r="K44" i="40"/>
  <c r="J44" i="40"/>
  <c r="N44" i="40"/>
  <c r="F10" i="40"/>
  <c r="AB43" i="40"/>
  <c r="AA43" i="40"/>
  <c r="Z43" i="40"/>
  <c r="Y43" i="40"/>
  <c r="AC43" i="40"/>
  <c r="H9" i="40"/>
  <c r="U43" i="40"/>
  <c r="T43" i="40"/>
  <c r="S43" i="40"/>
  <c r="R43" i="40"/>
  <c r="Q43" i="40"/>
  <c r="V43" i="40"/>
  <c r="G9" i="40"/>
  <c r="M43" i="40"/>
  <c r="L43" i="40"/>
  <c r="K43" i="40"/>
  <c r="J43" i="40"/>
  <c r="N43" i="40"/>
  <c r="F9" i="40"/>
  <c r="AB42" i="40"/>
  <c r="AA42" i="40"/>
  <c r="Z42" i="40"/>
  <c r="Y42" i="40"/>
  <c r="AC42" i="40"/>
  <c r="H8" i="40"/>
  <c r="U42" i="40"/>
  <c r="T42" i="40"/>
  <c r="S42" i="40"/>
  <c r="R42" i="40"/>
  <c r="Q42" i="40"/>
  <c r="V42" i="40"/>
  <c r="G8" i="40"/>
  <c r="M42" i="40"/>
  <c r="L42" i="40"/>
  <c r="K42" i="40"/>
  <c r="J42" i="40"/>
  <c r="N42" i="40"/>
  <c r="F8" i="40"/>
  <c r="AB41" i="40"/>
  <c r="AA41" i="40"/>
  <c r="Z41" i="40"/>
  <c r="Y41" i="40"/>
  <c r="AC41" i="40"/>
  <c r="H7" i="40"/>
  <c r="U41" i="40"/>
  <c r="T41" i="40"/>
  <c r="S41" i="40"/>
  <c r="R41" i="40"/>
  <c r="Q41" i="40"/>
  <c r="V41" i="40"/>
  <c r="G7" i="40"/>
  <c r="M41" i="40"/>
  <c r="L41" i="40"/>
  <c r="K41" i="40"/>
  <c r="J41" i="40"/>
  <c r="N41" i="40"/>
  <c r="F7" i="40"/>
  <c r="AB40" i="40"/>
  <c r="AA40" i="40"/>
  <c r="Z40" i="40"/>
  <c r="Y40" i="40"/>
  <c r="AC40" i="40"/>
  <c r="H6" i="40"/>
  <c r="U40" i="40"/>
  <c r="T40" i="40"/>
  <c r="S40" i="40"/>
  <c r="R40" i="40"/>
  <c r="Q40" i="40"/>
  <c r="V40" i="40"/>
  <c r="G6" i="40"/>
  <c r="M40" i="40"/>
  <c r="L40" i="40"/>
  <c r="K40" i="40"/>
  <c r="J40" i="40"/>
  <c r="N40" i="40"/>
  <c r="F6" i="40"/>
  <c r="AB39" i="40"/>
  <c r="AB45" i="40"/>
  <c r="AA39" i="40"/>
  <c r="AA45" i="40"/>
  <c r="Z39" i="40"/>
  <c r="Z45" i="40"/>
  <c r="Y39" i="40"/>
  <c r="Y45" i="40"/>
  <c r="U39" i="40"/>
  <c r="U45" i="40"/>
  <c r="T39" i="40"/>
  <c r="T45" i="40"/>
  <c r="S39" i="40"/>
  <c r="S45" i="40"/>
  <c r="R39" i="40"/>
  <c r="R45" i="40"/>
  <c r="Q39" i="40"/>
  <c r="V39" i="40"/>
  <c r="M39" i="40"/>
  <c r="M45" i="40"/>
  <c r="L39" i="40"/>
  <c r="L45" i="40"/>
  <c r="K39" i="40"/>
  <c r="K45" i="40"/>
  <c r="J39" i="40"/>
  <c r="J45" i="40"/>
  <c r="AB33" i="40"/>
  <c r="AA33" i="40"/>
  <c r="Z33" i="40"/>
  <c r="Y33" i="40"/>
  <c r="U33" i="40"/>
  <c r="T33" i="40"/>
  <c r="S33" i="40"/>
  <c r="R33" i="40"/>
  <c r="Q33" i="40"/>
  <c r="M33" i="40"/>
  <c r="L33" i="40"/>
  <c r="K33" i="40"/>
  <c r="J33" i="40"/>
  <c r="AC32" i="40"/>
  <c r="V32" i="40"/>
  <c r="N32" i="40"/>
  <c r="C10" i="40"/>
  <c r="AC31" i="40"/>
  <c r="V31" i="40"/>
  <c r="N31" i="40"/>
  <c r="AC30" i="40"/>
  <c r="V30" i="40"/>
  <c r="D8" i="40"/>
  <c r="N30" i="40"/>
  <c r="AC29" i="40"/>
  <c r="V29" i="40"/>
  <c r="D7" i="40"/>
  <c r="N29" i="40"/>
  <c r="N33" i="40"/>
  <c r="AC28" i="40"/>
  <c r="V28" i="40"/>
  <c r="V33" i="40"/>
  <c r="N28" i="40"/>
  <c r="AC27" i="40"/>
  <c r="E5" i="40"/>
  <c r="E11" i="40"/>
  <c r="V27" i="40"/>
  <c r="N27" i="40"/>
  <c r="AC22" i="40"/>
  <c r="AB22" i="40"/>
  <c r="AA22" i="40"/>
  <c r="Z22" i="40"/>
  <c r="Y22" i="40"/>
  <c r="U22" i="40"/>
  <c r="T22" i="40"/>
  <c r="S22" i="40"/>
  <c r="V22" i="40"/>
  <c r="R22" i="40"/>
  <c r="Q22" i="40"/>
  <c r="M22" i="40"/>
  <c r="L22" i="40"/>
  <c r="N22" i="40"/>
  <c r="K22" i="40"/>
  <c r="J22" i="40"/>
  <c r="AC21" i="40"/>
  <c r="AB21" i="40"/>
  <c r="AA21" i="40"/>
  <c r="Z21" i="40"/>
  <c r="Y21" i="40"/>
  <c r="V21" i="40"/>
  <c r="U21" i="40"/>
  <c r="T21" i="40"/>
  <c r="S21" i="40"/>
  <c r="R21" i="40"/>
  <c r="Q21" i="40"/>
  <c r="M21" i="40"/>
  <c r="L21" i="40"/>
  <c r="N21" i="40"/>
  <c r="K21" i="40"/>
  <c r="J21" i="40"/>
  <c r="AC20" i="40"/>
  <c r="AB20" i="40"/>
  <c r="AA20" i="40"/>
  <c r="Z20" i="40"/>
  <c r="Y20" i="40"/>
  <c r="U20" i="40"/>
  <c r="T20" i="40"/>
  <c r="S20" i="40"/>
  <c r="V20" i="40"/>
  <c r="R20" i="40"/>
  <c r="Q20" i="40"/>
  <c r="M20" i="40"/>
  <c r="L20" i="40"/>
  <c r="N20" i="40"/>
  <c r="K20" i="40"/>
  <c r="J20" i="40"/>
  <c r="AC19" i="40"/>
  <c r="AB19" i="40"/>
  <c r="AA19" i="40"/>
  <c r="Z19" i="40"/>
  <c r="Y19" i="40"/>
  <c r="U19" i="40"/>
  <c r="T19" i="40"/>
  <c r="S19" i="40"/>
  <c r="V19" i="40"/>
  <c r="R19" i="40"/>
  <c r="Q19" i="40"/>
  <c r="M19" i="40"/>
  <c r="L19" i="40"/>
  <c r="N19" i="40"/>
  <c r="K19" i="40"/>
  <c r="J19" i="40"/>
  <c r="AC18" i="40"/>
  <c r="AB18" i="40"/>
  <c r="AA18" i="40"/>
  <c r="Z18" i="40"/>
  <c r="Y18" i="40"/>
  <c r="U18" i="40"/>
  <c r="T18" i="40"/>
  <c r="S18" i="40"/>
  <c r="V18" i="40"/>
  <c r="R18" i="40"/>
  <c r="Q18" i="40"/>
  <c r="M18" i="40"/>
  <c r="L18" i="40"/>
  <c r="N18" i="40"/>
  <c r="K18" i="40"/>
  <c r="J18" i="40"/>
  <c r="AC17" i="40"/>
  <c r="AC23" i="40"/>
  <c r="AB17" i="40"/>
  <c r="AB23" i="40"/>
  <c r="AA17" i="40"/>
  <c r="AA23" i="40"/>
  <c r="Z17" i="40"/>
  <c r="Z23" i="40"/>
  <c r="Y17" i="40"/>
  <c r="Y23" i="40"/>
  <c r="U17" i="40"/>
  <c r="U23" i="40"/>
  <c r="T17" i="40"/>
  <c r="T23" i="40"/>
  <c r="S17" i="40"/>
  <c r="S23" i="40"/>
  <c r="R17" i="40"/>
  <c r="R23" i="40"/>
  <c r="Q17" i="40"/>
  <c r="Q23" i="40"/>
  <c r="M17" i="40"/>
  <c r="M23" i="40"/>
  <c r="L17" i="40"/>
  <c r="N17" i="40"/>
  <c r="K17" i="40"/>
  <c r="K23" i="40"/>
  <c r="J17" i="40"/>
  <c r="J23" i="40"/>
  <c r="K10" i="40"/>
  <c r="J10" i="40"/>
  <c r="I10" i="40"/>
  <c r="E10" i="40"/>
  <c r="D10" i="40"/>
  <c r="J9" i="40"/>
  <c r="I9" i="40"/>
  <c r="E9" i="40"/>
  <c r="D9" i="40"/>
  <c r="C9" i="40"/>
  <c r="J8" i="40"/>
  <c r="I8" i="40"/>
  <c r="E8" i="40"/>
  <c r="C8" i="40"/>
  <c r="K7" i="40"/>
  <c r="J7" i="40"/>
  <c r="J11" i="40"/>
  <c r="E7" i="40"/>
  <c r="C7" i="40"/>
  <c r="K6" i="40"/>
  <c r="J6" i="40"/>
  <c r="E6" i="40"/>
  <c r="D6" i="40"/>
  <c r="C6" i="40"/>
  <c r="C11" i="40"/>
  <c r="K5" i="40"/>
  <c r="J5" i="40"/>
  <c r="I5" i="40"/>
  <c r="D5" i="40"/>
  <c r="C5" i="40"/>
  <c r="AB73" i="39"/>
  <c r="AA73" i="39"/>
  <c r="Z73" i="39"/>
  <c r="Y73" i="39"/>
  <c r="U73" i="39"/>
  <c r="T73" i="39"/>
  <c r="S73" i="39"/>
  <c r="R73" i="39"/>
  <c r="Q73" i="39"/>
  <c r="M73" i="39"/>
  <c r="L73" i="39"/>
  <c r="K73" i="39"/>
  <c r="J73" i="39"/>
  <c r="AC72" i="39"/>
  <c r="V72" i="39"/>
  <c r="N72" i="39"/>
  <c r="AC71" i="39"/>
  <c r="V71" i="39"/>
  <c r="N71" i="39"/>
  <c r="AC70" i="39"/>
  <c r="AC73" i="39"/>
  <c r="V70" i="39"/>
  <c r="V73" i="39" s="1"/>
  <c r="N70" i="39"/>
  <c r="AC69" i="39"/>
  <c r="V69" i="39"/>
  <c r="N69" i="39"/>
  <c r="AC68" i="39"/>
  <c r="V68" i="39"/>
  <c r="N68" i="39"/>
  <c r="AC67" i="39"/>
  <c r="V67" i="39"/>
  <c r="N67" i="39"/>
  <c r="AC66" i="39"/>
  <c r="V66" i="39"/>
  <c r="N66" i="39"/>
  <c r="N73" i="39"/>
  <c r="AB60" i="39"/>
  <c r="AA60" i="39"/>
  <c r="Z60" i="39"/>
  <c r="Y60" i="39"/>
  <c r="U60" i="39"/>
  <c r="T60" i="39"/>
  <c r="S60" i="39"/>
  <c r="R60" i="39"/>
  <c r="Q60" i="39"/>
  <c r="M60" i="39"/>
  <c r="L60" i="39"/>
  <c r="K60" i="39"/>
  <c r="J60" i="39"/>
  <c r="AC59" i="39"/>
  <c r="V59" i="39"/>
  <c r="N59" i="39"/>
  <c r="AC58" i="39"/>
  <c r="V58" i="39"/>
  <c r="N58" i="39"/>
  <c r="AC57" i="39"/>
  <c r="V57" i="39"/>
  <c r="N57" i="39"/>
  <c r="AC56" i="39"/>
  <c r="AC60" i="39"/>
  <c r="V56" i="39"/>
  <c r="N56" i="39"/>
  <c r="AC55" i="39"/>
  <c r="V55" i="39"/>
  <c r="N55" i="39"/>
  <c r="AC54" i="39"/>
  <c r="V54" i="39"/>
  <c r="N54" i="39"/>
  <c r="N60" i="39"/>
  <c r="AC53" i="39"/>
  <c r="V53" i="39"/>
  <c r="V60" i="39"/>
  <c r="N53" i="39"/>
  <c r="AB48" i="39"/>
  <c r="AA48" i="39"/>
  <c r="Z48" i="39"/>
  <c r="Y48" i="39"/>
  <c r="AC48" i="39"/>
  <c r="H11" i="39"/>
  <c r="U48" i="39"/>
  <c r="T48" i="39"/>
  <c r="S48" i="39"/>
  <c r="R48" i="39"/>
  <c r="Q48" i="39"/>
  <c r="V48" i="39"/>
  <c r="G11" i="39"/>
  <c r="M48" i="39"/>
  <c r="L48" i="39"/>
  <c r="K48" i="39"/>
  <c r="N48" i="39"/>
  <c r="F11" i="39"/>
  <c r="J48" i="39"/>
  <c r="AB47" i="39"/>
  <c r="AA47" i="39"/>
  <c r="Z47" i="39"/>
  <c r="Y47" i="39"/>
  <c r="AC47" i="39"/>
  <c r="H10" i="39"/>
  <c r="U47" i="39"/>
  <c r="T47" i="39"/>
  <c r="S47" i="39"/>
  <c r="R47" i="39"/>
  <c r="Q47" i="39"/>
  <c r="V47" i="39"/>
  <c r="G10" i="39"/>
  <c r="M47" i="39"/>
  <c r="N47" i="39"/>
  <c r="F10" i="39"/>
  <c r="L47" i="39"/>
  <c r="K47" i="39"/>
  <c r="J47" i="39"/>
  <c r="AB46" i="39"/>
  <c r="AA46" i="39"/>
  <c r="Z46" i="39"/>
  <c r="Y46" i="39"/>
  <c r="AC46" i="39"/>
  <c r="H9" i="39"/>
  <c r="U46" i="39"/>
  <c r="T46" i="39"/>
  <c r="S46" i="39"/>
  <c r="R46" i="39"/>
  <c r="V46" i="39"/>
  <c r="G9" i="39"/>
  <c r="Q46" i="39"/>
  <c r="M46" i="39"/>
  <c r="N46" i="39"/>
  <c r="F9" i="39"/>
  <c r="L46" i="39"/>
  <c r="K46" i="39"/>
  <c r="J46" i="39"/>
  <c r="AB45" i="39"/>
  <c r="AA45" i="39"/>
  <c r="Z45" i="39"/>
  <c r="Y45" i="39"/>
  <c r="AC45" i="39"/>
  <c r="H8" i="39"/>
  <c r="U45" i="39"/>
  <c r="T45" i="39"/>
  <c r="S45" i="39"/>
  <c r="R45" i="39"/>
  <c r="V45" i="39"/>
  <c r="G8" i="39"/>
  <c r="Q45" i="39"/>
  <c r="M45" i="39"/>
  <c r="N45" i="39"/>
  <c r="F8" i="39"/>
  <c r="L45" i="39"/>
  <c r="K45" i="39"/>
  <c r="J45" i="39"/>
  <c r="AB44" i="39"/>
  <c r="AA44" i="39"/>
  <c r="Z44" i="39"/>
  <c r="Y44" i="39"/>
  <c r="AC44" i="39"/>
  <c r="H7" i="39"/>
  <c r="U44" i="39"/>
  <c r="V44" i="39"/>
  <c r="G7" i="39"/>
  <c r="T44" i="39"/>
  <c r="S44" i="39"/>
  <c r="R44" i="39"/>
  <c r="Q44" i="39"/>
  <c r="M44" i="39"/>
  <c r="N44" i="39"/>
  <c r="F7" i="39"/>
  <c r="L44" i="39"/>
  <c r="K44" i="39"/>
  <c r="J44" i="39"/>
  <c r="AB43" i="39"/>
  <c r="AA43" i="39"/>
  <c r="Z43" i="39"/>
  <c r="Y43" i="39"/>
  <c r="AC43" i="39"/>
  <c r="H6" i="39"/>
  <c r="U43" i="39"/>
  <c r="V43" i="39"/>
  <c r="G6" i="39"/>
  <c r="T43" i="39"/>
  <c r="S43" i="39"/>
  <c r="R43" i="39"/>
  <c r="Q43" i="39"/>
  <c r="M43" i="39"/>
  <c r="N43" i="39"/>
  <c r="F6" i="39"/>
  <c r="L43" i="39"/>
  <c r="K43" i="39"/>
  <c r="J43" i="39"/>
  <c r="AB42" i="39"/>
  <c r="AB49" i="39"/>
  <c r="AA42" i="39"/>
  <c r="AA49" i="39"/>
  <c r="Z42" i="39"/>
  <c r="Z49" i="39"/>
  <c r="Y42" i="39"/>
  <c r="Y49" i="39"/>
  <c r="U42" i="39"/>
  <c r="U49" i="39"/>
  <c r="T42" i="39"/>
  <c r="T49" i="39"/>
  <c r="S42" i="39"/>
  <c r="S49" i="39"/>
  <c r="R42" i="39"/>
  <c r="R49" i="39"/>
  <c r="Q42" i="39"/>
  <c r="Q49" i="39"/>
  <c r="M42" i="39"/>
  <c r="M49" i="39"/>
  <c r="L42" i="39"/>
  <c r="L49" i="39"/>
  <c r="K42" i="39"/>
  <c r="K49" i="39"/>
  <c r="J42" i="39"/>
  <c r="J49" i="39"/>
  <c r="AB36" i="39"/>
  <c r="AA36" i="39"/>
  <c r="Z36" i="39"/>
  <c r="Y36" i="39"/>
  <c r="U36" i="39"/>
  <c r="T36" i="39"/>
  <c r="S36" i="39"/>
  <c r="R36" i="39"/>
  <c r="Q36" i="39"/>
  <c r="M36" i="39"/>
  <c r="L36" i="39"/>
  <c r="K36" i="39"/>
  <c r="J36" i="39"/>
  <c r="AC35" i="39"/>
  <c r="V35" i="39"/>
  <c r="N35" i="39"/>
  <c r="AC34" i="39"/>
  <c r="E10" i="39"/>
  <c r="V34" i="39"/>
  <c r="D10" i="39"/>
  <c r="D12" i="39"/>
  <c r="N34" i="39"/>
  <c r="AC33" i="39"/>
  <c r="V33" i="39"/>
  <c r="N33" i="39"/>
  <c r="AC32" i="39"/>
  <c r="V32" i="39"/>
  <c r="N32" i="39"/>
  <c r="C8" i="39"/>
  <c r="AC31" i="39"/>
  <c r="E7" i="39"/>
  <c r="V31" i="39"/>
  <c r="N31" i="39"/>
  <c r="C7" i="39"/>
  <c r="AC30" i="39"/>
  <c r="V30" i="39"/>
  <c r="N30" i="39"/>
  <c r="AC29" i="39"/>
  <c r="AC36" i="39"/>
  <c r="V29" i="39"/>
  <c r="V36" i="39"/>
  <c r="N29" i="39"/>
  <c r="N36" i="39"/>
  <c r="AB24" i="39"/>
  <c r="AA24" i="39"/>
  <c r="Z24" i="39"/>
  <c r="Y24" i="39"/>
  <c r="AC24" i="39"/>
  <c r="U24" i="39"/>
  <c r="T24" i="39"/>
  <c r="S24" i="39"/>
  <c r="R24" i="39"/>
  <c r="Q24" i="39"/>
  <c r="V24" i="39"/>
  <c r="M24" i="39"/>
  <c r="L24" i="39"/>
  <c r="K24" i="39"/>
  <c r="J24" i="39"/>
  <c r="N24" i="39"/>
  <c r="AB23" i="39"/>
  <c r="AA23" i="39"/>
  <c r="Z23" i="39"/>
  <c r="Y23" i="39"/>
  <c r="AC23" i="39"/>
  <c r="U23" i="39"/>
  <c r="T23" i="39"/>
  <c r="S23" i="39"/>
  <c r="R23" i="39"/>
  <c r="Q23" i="39"/>
  <c r="V23" i="39"/>
  <c r="M23" i="39"/>
  <c r="L23" i="39"/>
  <c r="K23" i="39"/>
  <c r="J23" i="39"/>
  <c r="N23" i="39"/>
  <c r="AB22" i="39"/>
  <c r="AA22" i="39"/>
  <c r="Z22" i="39"/>
  <c r="Y22" i="39"/>
  <c r="AC22" i="39"/>
  <c r="U22" i="39"/>
  <c r="T22" i="39"/>
  <c r="S22" i="39"/>
  <c r="R22" i="39"/>
  <c r="V22" i="39"/>
  <c r="Q22" i="39"/>
  <c r="M22" i="39"/>
  <c r="L22" i="39"/>
  <c r="K22" i="39"/>
  <c r="J22" i="39"/>
  <c r="N22" i="39"/>
  <c r="AB21" i="39"/>
  <c r="AA21" i="39"/>
  <c r="Z21" i="39"/>
  <c r="Y21" i="39"/>
  <c r="AC21" i="39"/>
  <c r="U21" i="39"/>
  <c r="T21" i="39"/>
  <c r="S21" i="39"/>
  <c r="R21" i="39"/>
  <c r="V21" i="39"/>
  <c r="Q21" i="39"/>
  <c r="M21" i="39"/>
  <c r="L21" i="39"/>
  <c r="K21" i="39"/>
  <c r="J21" i="39"/>
  <c r="N21" i="39"/>
  <c r="AB20" i="39"/>
  <c r="AA20" i="39"/>
  <c r="Z20" i="39"/>
  <c r="Y20" i="39"/>
  <c r="AC20" i="39"/>
  <c r="U20" i="39"/>
  <c r="T20" i="39"/>
  <c r="S20" i="39"/>
  <c r="R20" i="39"/>
  <c r="V20" i="39"/>
  <c r="Q20" i="39"/>
  <c r="M20" i="39"/>
  <c r="L20" i="39"/>
  <c r="K20" i="39"/>
  <c r="J20" i="39"/>
  <c r="N20" i="39"/>
  <c r="AB19" i="39"/>
  <c r="AA19" i="39"/>
  <c r="Z19" i="39"/>
  <c r="Y19" i="39"/>
  <c r="AC19" i="39"/>
  <c r="U19" i="39"/>
  <c r="T19" i="39"/>
  <c r="S19" i="39"/>
  <c r="R19" i="39"/>
  <c r="V19" i="39"/>
  <c r="Q19" i="39"/>
  <c r="M19" i="39"/>
  <c r="L19" i="39"/>
  <c r="K19" i="39"/>
  <c r="J19" i="39"/>
  <c r="N19" i="39"/>
  <c r="AB18" i="39"/>
  <c r="AB25" i="39"/>
  <c r="AA18" i="39"/>
  <c r="AA25" i="39"/>
  <c r="Z18" i="39"/>
  <c r="Z25" i="39"/>
  <c r="Y18" i="39"/>
  <c r="Y25" i="39"/>
  <c r="U18" i="39"/>
  <c r="U25" i="39"/>
  <c r="T18" i="39"/>
  <c r="T25" i="39"/>
  <c r="S18" i="39"/>
  <c r="S25" i="39"/>
  <c r="R18" i="39"/>
  <c r="R25" i="39"/>
  <c r="Q18" i="39"/>
  <c r="Q25" i="39"/>
  <c r="M18" i="39"/>
  <c r="M25" i="39"/>
  <c r="L18" i="39"/>
  <c r="L25" i="39"/>
  <c r="K18" i="39"/>
  <c r="K25" i="39"/>
  <c r="J18" i="39"/>
  <c r="N18" i="39"/>
  <c r="K11" i="39"/>
  <c r="J11" i="39"/>
  <c r="I11" i="39"/>
  <c r="E11" i="39"/>
  <c r="D11" i="39"/>
  <c r="C11" i="39"/>
  <c r="K10" i="39"/>
  <c r="J10" i="39"/>
  <c r="I10" i="39"/>
  <c r="C10" i="39"/>
  <c r="J9" i="39"/>
  <c r="I9" i="39"/>
  <c r="E9" i="39"/>
  <c r="D9" i="39"/>
  <c r="C9" i="39"/>
  <c r="K8" i="39"/>
  <c r="J8" i="39"/>
  <c r="I8" i="39"/>
  <c r="E8" i="39"/>
  <c r="D8" i="39"/>
  <c r="K7" i="39"/>
  <c r="J7" i="39"/>
  <c r="I7" i="39"/>
  <c r="D7" i="39"/>
  <c r="K6" i="39"/>
  <c r="J6" i="39"/>
  <c r="J12" i="39"/>
  <c r="I6" i="39"/>
  <c r="E6" i="39"/>
  <c r="D6" i="39"/>
  <c r="C6" i="39"/>
  <c r="K5" i="39"/>
  <c r="J5" i="39"/>
  <c r="I5" i="39"/>
  <c r="I12" i="39"/>
  <c r="E5" i="39"/>
  <c r="D5" i="39"/>
  <c r="C5" i="39"/>
  <c r="C12" i="39"/>
  <c r="AB127" i="12"/>
  <c r="U127" i="12"/>
  <c r="M127" i="12"/>
  <c r="AA124" i="12"/>
  <c r="Z124" i="12"/>
  <c r="Y124" i="12"/>
  <c r="X124" i="12"/>
  <c r="T124" i="12"/>
  <c r="S124" i="12"/>
  <c r="R124" i="12"/>
  <c r="Q124" i="12"/>
  <c r="P124" i="12"/>
  <c r="L124" i="12"/>
  <c r="K124" i="12"/>
  <c r="J124" i="12"/>
  <c r="I124" i="12"/>
  <c r="AB123" i="12"/>
  <c r="U123" i="12"/>
  <c r="M123" i="12"/>
  <c r="AB122" i="12"/>
  <c r="Q14" i="12"/>
  <c r="U122" i="12"/>
  <c r="M122" i="12"/>
  <c r="AB121" i="12"/>
  <c r="U121" i="12"/>
  <c r="M121" i="12"/>
  <c r="AB120" i="12"/>
  <c r="U120" i="12"/>
  <c r="M120" i="12"/>
  <c r="O12" i="12"/>
  <c r="AB119" i="12"/>
  <c r="U119" i="12"/>
  <c r="M119" i="12"/>
  <c r="AB118" i="12"/>
  <c r="U118" i="12"/>
  <c r="M118" i="12"/>
  <c r="AB117" i="12"/>
  <c r="U117" i="12"/>
  <c r="M117" i="12"/>
  <c r="AB116" i="12"/>
  <c r="U116" i="12"/>
  <c r="M116" i="12"/>
  <c r="AB115" i="12"/>
  <c r="U115" i="12"/>
  <c r="M115" i="12"/>
  <c r="AB114" i="12"/>
  <c r="U114" i="12"/>
  <c r="M114" i="12"/>
  <c r="AB113" i="12"/>
  <c r="U113" i="12"/>
  <c r="M113" i="12"/>
  <c r="AB112" i="12"/>
  <c r="AB124" i="12"/>
  <c r="U112" i="12"/>
  <c r="U124" i="12"/>
  <c r="M112" i="12"/>
  <c r="O4" i="12"/>
  <c r="O16" i="12"/>
  <c r="AA106" i="12"/>
  <c r="Z106" i="12"/>
  <c r="Y106" i="12"/>
  <c r="X106" i="12"/>
  <c r="T106" i="12"/>
  <c r="S106" i="12"/>
  <c r="R106" i="12"/>
  <c r="Q106" i="12"/>
  <c r="P106" i="12"/>
  <c r="L106" i="12"/>
  <c r="K106" i="12"/>
  <c r="J106" i="12"/>
  <c r="I106" i="12"/>
  <c r="AB105" i="12"/>
  <c r="U105" i="12"/>
  <c r="M105" i="12"/>
  <c r="AB104" i="12"/>
  <c r="U104" i="12"/>
  <c r="M104" i="12"/>
  <c r="AB103" i="12"/>
  <c r="U103" i="12"/>
  <c r="M103" i="12"/>
  <c r="AB102" i="12"/>
  <c r="U102" i="12"/>
  <c r="M102" i="12"/>
  <c r="AB101" i="12"/>
  <c r="U101" i="12"/>
  <c r="M101" i="12"/>
  <c r="AB100" i="12"/>
  <c r="U100" i="12"/>
  <c r="M100" i="12"/>
  <c r="AB99" i="12"/>
  <c r="U99" i="12"/>
  <c r="M99" i="12"/>
  <c r="AB98" i="12"/>
  <c r="U98" i="12"/>
  <c r="M98" i="12"/>
  <c r="AB97" i="12"/>
  <c r="U97" i="12"/>
  <c r="M97" i="12"/>
  <c r="AB96" i="12"/>
  <c r="U96" i="12"/>
  <c r="M96" i="12"/>
  <c r="AB95" i="12"/>
  <c r="U95" i="12"/>
  <c r="M95" i="12"/>
  <c r="AB94" i="12"/>
  <c r="AB106" i="12"/>
  <c r="U94" i="12"/>
  <c r="U106" i="12"/>
  <c r="M94" i="12"/>
  <c r="M106" i="12"/>
  <c r="AA89" i="12"/>
  <c r="Z89" i="12"/>
  <c r="Y89" i="12"/>
  <c r="AF32" i="12"/>
  <c r="X89" i="12"/>
  <c r="AB89" i="12"/>
  <c r="N15" i="12"/>
  <c r="W89" i="12"/>
  <c r="T89" i="12"/>
  <c r="S89" i="12"/>
  <c r="R89" i="12"/>
  <c r="Q89" i="12"/>
  <c r="P89" i="12"/>
  <c r="U89" i="12"/>
  <c r="M15" i="12"/>
  <c r="O89" i="12"/>
  <c r="M89" i="12"/>
  <c r="L89" i="12"/>
  <c r="K89" i="12"/>
  <c r="J89" i="12"/>
  <c r="I89" i="12"/>
  <c r="H89" i="12"/>
  <c r="AB88" i="12"/>
  <c r="AA88" i="12"/>
  <c r="Z88" i="12"/>
  <c r="Y88" i="12"/>
  <c r="X88" i="12"/>
  <c r="W88" i="12"/>
  <c r="T88" i="12"/>
  <c r="S88" i="12"/>
  <c r="R88" i="12"/>
  <c r="Q88" i="12"/>
  <c r="U88" i="12"/>
  <c r="M14" i="12"/>
  <c r="P88" i="12"/>
  <c r="O88" i="12"/>
  <c r="L88" i="12"/>
  <c r="K88" i="12"/>
  <c r="J88" i="12"/>
  <c r="W31" i="12"/>
  <c r="I88" i="12"/>
  <c r="M88" i="12"/>
  <c r="L14" i="12"/>
  <c r="H88" i="12"/>
  <c r="AA87" i="12"/>
  <c r="Z87" i="12"/>
  <c r="Y87" i="12"/>
  <c r="X87" i="12"/>
  <c r="AB87" i="12"/>
  <c r="N13" i="12"/>
  <c r="W87" i="12"/>
  <c r="T87" i="12"/>
  <c r="S87" i="12"/>
  <c r="R87" i="12"/>
  <c r="Q87" i="12"/>
  <c r="U87" i="12"/>
  <c r="M13" i="12"/>
  <c r="P87" i="12"/>
  <c r="O87" i="12"/>
  <c r="M87" i="12"/>
  <c r="L13" i="12"/>
  <c r="L87" i="12"/>
  <c r="K87" i="12"/>
  <c r="J87" i="12"/>
  <c r="I87" i="12"/>
  <c r="H87" i="12"/>
  <c r="AA86" i="12"/>
  <c r="Z86" i="12"/>
  <c r="AG29" i="12"/>
  <c r="Y86" i="12"/>
  <c r="X86" i="12"/>
  <c r="AB86" i="12"/>
  <c r="N12" i="12"/>
  <c r="W86" i="12"/>
  <c r="T86" i="12"/>
  <c r="S86" i="12"/>
  <c r="R86" i="12"/>
  <c r="Q86" i="12"/>
  <c r="P86" i="12"/>
  <c r="U86" i="12"/>
  <c r="M12" i="12"/>
  <c r="O86" i="12"/>
  <c r="L86" i="12"/>
  <c r="K86" i="12"/>
  <c r="J86" i="12"/>
  <c r="I86" i="12"/>
  <c r="M86" i="12"/>
  <c r="L12" i="12"/>
  <c r="H86" i="12"/>
  <c r="AA85" i="12"/>
  <c r="Z85" i="12"/>
  <c r="Y85" i="12"/>
  <c r="X85" i="12"/>
  <c r="AB85" i="12"/>
  <c r="N11" i="12"/>
  <c r="W85" i="12"/>
  <c r="T85" i="12"/>
  <c r="S85" i="12"/>
  <c r="R85" i="12"/>
  <c r="U85" i="12"/>
  <c r="M11" i="12"/>
  <c r="Q85" i="12"/>
  <c r="P85" i="12"/>
  <c r="O85" i="12"/>
  <c r="L85" i="12"/>
  <c r="K85" i="12"/>
  <c r="X28" i="12"/>
  <c r="J85" i="12"/>
  <c r="I85" i="12"/>
  <c r="M85" i="12"/>
  <c r="L11" i="12"/>
  <c r="H85" i="12"/>
  <c r="AA84" i="12"/>
  <c r="Z84" i="12"/>
  <c r="Y84" i="12"/>
  <c r="X84" i="12"/>
  <c r="AE27" i="12"/>
  <c r="W84" i="12"/>
  <c r="U84" i="12"/>
  <c r="T84" i="12"/>
  <c r="S84" i="12"/>
  <c r="R84" i="12"/>
  <c r="Q84" i="12"/>
  <c r="P84" i="12"/>
  <c r="O84" i="12"/>
  <c r="L84" i="12"/>
  <c r="K84" i="12"/>
  <c r="J84" i="12"/>
  <c r="I84" i="12"/>
  <c r="M84" i="12"/>
  <c r="L10" i="12"/>
  <c r="H84" i="12"/>
  <c r="AA83" i="12"/>
  <c r="AH26" i="12"/>
  <c r="Z83" i="12"/>
  <c r="Y83" i="12"/>
  <c r="AB83" i="12"/>
  <c r="N9" i="12"/>
  <c r="X83" i="12"/>
  <c r="W83" i="12"/>
  <c r="T83" i="12"/>
  <c r="S83" i="12"/>
  <c r="R83" i="12"/>
  <c r="Q83" i="12"/>
  <c r="P83" i="12"/>
  <c r="U83" i="12"/>
  <c r="M9" i="12"/>
  <c r="O83" i="12"/>
  <c r="L83" i="12"/>
  <c r="K83" i="12"/>
  <c r="J83" i="12"/>
  <c r="I83" i="12"/>
  <c r="M83" i="12"/>
  <c r="L9" i="12"/>
  <c r="H83" i="12"/>
  <c r="AB82" i="12"/>
  <c r="AA82" i="12"/>
  <c r="Z82" i="12"/>
  <c r="Y82" i="12"/>
  <c r="X82" i="12"/>
  <c r="W82" i="12"/>
  <c r="U82" i="12"/>
  <c r="M8" i="12"/>
  <c r="T82" i="12"/>
  <c r="S82" i="12"/>
  <c r="R82" i="12"/>
  <c r="Q82" i="12"/>
  <c r="P82" i="12"/>
  <c r="O82" i="12"/>
  <c r="L82" i="12"/>
  <c r="Y25" i="12"/>
  <c r="K82" i="12"/>
  <c r="J82" i="12"/>
  <c r="I82" i="12"/>
  <c r="H82" i="12"/>
  <c r="AA81" i="12"/>
  <c r="Z81" i="12"/>
  <c r="Y81" i="12"/>
  <c r="AF24" i="12"/>
  <c r="X81" i="12"/>
  <c r="AB81" i="12"/>
  <c r="N7" i="12"/>
  <c r="W81" i="12"/>
  <c r="T81" i="12"/>
  <c r="S81" i="12"/>
  <c r="R81" i="12"/>
  <c r="Q81" i="12"/>
  <c r="P81" i="12"/>
  <c r="U81" i="12"/>
  <c r="M7" i="12"/>
  <c r="O81" i="12"/>
  <c r="M81" i="12"/>
  <c r="L81" i="12"/>
  <c r="K81" i="12"/>
  <c r="J81" i="12"/>
  <c r="I81" i="12"/>
  <c r="H81" i="12"/>
  <c r="AB80" i="12"/>
  <c r="N6" i="12"/>
  <c r="AA80" i="12"/>
  <c r="Z80" i="12"/>
  <c r="Y80" i="12"/>
  <c r="X80" i="12"/>
  <c r="W80" i="12"/>
  <c r="T80" i="12"/>
  <c r="S80" i="12"/>
  <c r="R80" i="12"/>
  <c r="Q80" i="12"/>
  <c r="P80" i="12"/>
  <c r="U80" i="12"/>
  <c r="M6" i="12"/>
  <c r="O80" i="12"/>
  <c r="L80" i="12"/>
  <c r="K80" i="12"/>
  <c r="J80" i="12"/>
  <c r="W23" i="12"/>
  <c r="I80" i="12"/>
  <c r="M80" i="12"/>
  <c r="L6" i="12"/>
  <c r="H80" i="12"/>
  <c r="AA79" i="12"/>
  <c r="Z79" i="12"/>
  <c r="Y79" i="12"/>
  <c r="X79" i="12"/>
  <c r="AB79" i="12"/>
  <c r="N5" i="12"/>
  <c r="W79" i="12"/>
  <c r="T79" i="12"/>
  <c r="S79" i="12"/>
  <c r="R79" i="12"/>
  <c r="Q79" i="12"/>
  <c r="U79" i="12"/>
  <c r="M5" i="12"/>
  <c r="P79" i="12"/>
  <c r="O79" i="12"/>
  <c r="M79" i="12"/>
  <c r="L5" i="12"/>
  <c r="L79" i="12"/>
  <c r="K79" i="12"/>
  <c r="K90" i="12"/>
  <c r="E22" i="12"/>
  <c r="J79" i="12"/>
  <c r="I79" i="12"/>
  <c r="H79" i="12"/>
  <c r="AA78" i="12"/>
  <c r="AA90" i="12"/>
  <c r="E32" i="12"/>
  <c r="Z78" i="12"/>
  <c r="AG21" i="12"/>
  <c r="AG33" i="12"/>
  <c r="Y78" i="12"/>
  <c r="X78" i="12"/>
  <c r="AB78" i="12"/>
  <c r="W78" i="12"/>
  <c r="T78" i="12"/>
  <c r="T90" i="12"/>
  <c r="E28" i="12"/>
  <c r="S78" i="12"/>
  <c r="S90" i="12"/>
  <c r="E27" i="12"/>
  <c r="R78" i="12"/>
  <c r="R90" i="12"/>
  <c r="E26" i="12"/>
  <c r="Q78" i="12"/>
  <c r="Q90" i="12"/>
  <c r="E25" i="12"/>
  <c r="P78" i="12"/>
  <c r="U78" i="12"/>
  <c r="O78" i="12"/>
  <c r="L78" i="12"/>
  <c r="L90" i="12"/>
  <c r="E23" i="12"/>
  <c r="K78" i="12"/>
  <c r="J78" i="12"/>
  <c r="J90" i="12"/>
  <c r="E21" i="12"/>
  <c r="I78" i="12"/>
  <c r="M78" i="12"/>
  <c r="H78" i="12"/>
  <c r="AA72" i="12"/>
  <c r="Z72" i="12"/>
  <c r="Y72" i="12"/>
  <c r="X72" i="12"/>
  <c r="T72" i="12"/>
  <c r="S72" i="12"/>
  <c r="D27" i="12"/>
  <c r="R72" i="12"/>
  <c r="Q72" i="12"/>
  <c r="P72" i="12"/>
  <c r="L72" i="12"/>
  <c r="K72" i="12"/>
  <c r="J72" i="12"/>
  <c r="I72" i="12"/>
  <c r="AB71" i="12"/>
  <c r="U71" i="12"/>
  <c r="M71" i="12"/>
  <c r="AB70" i="12"/>
  <c r="U70" i="12"/>
  <c r="M70" i="12"/>
  <c r="AB69" i="12"/>
  <c r="U69" i="12"/>
  <c r="J13" i="12"/>
  <c r="M69" i="12"/>
  <c r="AB68" i="12"/>
  <c r="U68" i="12"/>
  <c r="M68" i="12"/>
  <c r="AB67" i="12"/>
  <c r="U67" i="12"/>
  <c r="M67" i="12"/>
  <c r="AB66" i="12"/>
  <c r="K10" i="12"/>
  <c r="U66" i="12"/>
  <c r="M66" i="12"/>
  <c r="AB65" i="12"/>
  <c r="U65" i="12"/>
  <c r="M65" i="12"/>
  <c r="AB64" i="12"/>
  <c r="U64" i="12"/>
  <c r="M64" i="12"/>
  <c r="AB63" i="12"/>
  <c r="U63" i="12"/>
  <c r="M63" i="12"/>
  <c r="AB62" i="12"/>
  <c r="U62" i="12"/>
  <c r="M62" i="12"/>
  <c r="AB61" i="12"/>
  <c r="U61" i="12"/>
  <c r="J5" i="12"/>
  <c r="M61" i="12"/>
  <c r="AB60" i="12"/>
  <c r="AB72" i="12"/>
  <c r="U60" i="12"/>
  <c r="U72" i="12"/>
  <c r="M60" i="12"/>
  <c r="M72" i="12"/>
  <c r="AA55" i="12"/>
  <c r="Z55" i="12"/>
  <c r="Y55" i="12"/>
  <c r="AB55" i="12"/>
  <c r="X55" i="12"/>
  <c r="W55" i="12"/>
  <c r="T55" i="12"/>
  <c r="S55" i="12"/>
  <c r="R55" i="12"/>
  <c r="Q55" i="12"/>
  <c r="P55" i="12"/>
  <c r="U55" i="12"/>
  <c r="O55" i="12"/>
  <c r="M55" i="12"/>
  <c r="L55" i="12"/>
  <c r="K55" i="12"/>
  <c r="J55" i="12"/>
  <c r="I55" i="12"/>
  <c r="H55" i="12"/>
  <c r="AB54" i="12"/>
  <c r="AA54" i="12"/>
  <c r="Z54" i="12"/>
  <c r="Y54" i="12"/>
  <c r="X54" i="12"/>
  <c r="W54" i="12"/>
  <c r="T54" i="12"/>
  <c r="S54" i="12"/>
  <c r="R54" i="12"/>
  <c r="Q54" i="12"/>
  <c r="P54" i="12"/>
  <c r="U54" i="12"/>
  <c r="O54" i="12"/>
  <c r="L54" i="12"/>
  <c r="K54" i="12"/>
  <c r="J54" i="12"/>
  <c r="M54" i="12"/>
  <c r="I54" i="12"/>
  <c r="H54" i="12"/>
  <c r="H31" i="12"/>
  <c r="H14" i="12"/>
  <c r="AA53" i="12"/>
  <c r="Z53" i="12"/>
  <c r="Y53" i="12"/>
  <c r="X53" i="12"/>
  <c r="AB53" i="12"/>
  <c r="W53" i="12"/>
  <c r="T53" i="12"/>
  <c r="S53" i="12"/>
  <c r="R53" i="12"/>
  <c r="Q53" i="12"/>
  <c r="U53" i="12"/>
  <c r="P53" i="12"/>
  <c r="O53" i="12"/>
  <c r="M53" i="12"/>
  <c r="L53" i="12"/>
  <c r="K53" i="12"/>
  <c r="J53" i="12"/>
  <c r="I53" i="12"/>
  <c r="H53" i="12"/>
  <c r="AA52" i="12"/>
  <c r="Z52" i="12"/>
  <c r="Y52" i="12"/>
  <c r="X52" i="12"/>
  <c r="AB52" i="12"/>
  <c r="W52" i="12"/>
  <c r="T52" i="12"/>
  <c r="S52" i="12"/>
  <c r="R52" i="12"/>
  <c r="Q52" i="12"/>
  <c r="U52" i="12"/>
  <c r="P52" i="12"/>
  <c r="O52" i="12"/>
  <c r="L52" i="12"/>
  <c r="K52" i="12"/>
  <c r="J52" i="12"/>
  <c r="I52" i="12"/>
  <c r="M52" i="12"/>
  <c r="H52" i="12"/>
  <c r="H29" i="12"/>
  <c r="H12" i="12"/>
  <c r="AA51" i="12"/>
  <c r="Z51" i="12"/>
  <c r="Y51" i="12"/>
  <c r="X51" i="12"/>
  <c r="AB51" i="12"/>
  <c r="W51" i="12"/>
  <c r="T51" i="12"/>
  <c r="S51" i="12"/>
  <c r="R51" i="12"/>
  <c r="U51" i="12"/>
  <c r="Q51" i="12"/>
  <c r="P51" i="12"/>
  <c r="O51" i="12"/>
  <c r="L51" i="12"/>
  <c r="K51" i="12"/>
  <c r="J51" i="12"/>
  <c r="I51" i="12"/>
  <c r="M51" i="12"/>
  <c r="H51" i="12"/>
  <c r="AA50" i="12"/>
  <c r="Z50" i="12"/>
  <c r="Y50" i="12"/>
  <c r="X50" i="12"/>
  <c r="AB50" i="12"/>
  <c r="W50" i="12"/>
  <c r="T50" i="12"/>
  <c r="S50" i="12"/>
  <c r="R50" i="12"/>
  <c r="Q50" i="12"/>
  <c r="P50" i="12"/>
  <c r="U50" i="12"/>
  <c r="O50" i="12"/>
  <c r="L50" i="12"/>
  <c r="K50" i="12"/>
  <c r="J50" i="12"/>
  <c r="I50" i="12"/>
  <c r="M50" i="12"/>
  <c r="H50" i="12"/>
  <c r="AA49" i="12"/>
  <c r="Z49" i="12"/>
  <c r="Y49" i="12"/>
  <c r="AB49" i="12"/>
  <c r="X49" i="12"/>
  <c r="W49" i="12"/>
  <c r="T49" i="12"/>
  <c r="S49" i="12"/>
  <c r="R49" i="12"/>
  <c r="Q49" i="12"/>
  <c r="P49" i="12"/>
  <c r="U49" i="12"/>
  <c r="O49" i="12"/>
  <c r="L49" i="12"/>
  <c r="K49" i="12"/>
  <c r="J49" i="12"/>
  <c r="I49" i="12"/>
  <c r="M49" i="12"/>
  <c r="H49" i="12"/>
  <c r="AB48" i="12"/>
  <c r="AA48" i="12"/>
  <c r="Z48" i="12"/>
  <c r="Y48" i="12"/>
  <c r="X48" i="12"/>
  <c r="W48" i="12"/>
  <c r="U48" i="12"/>
  <c r="T48" i="12"/>
  <c r="S48" i="12"/>
  <c r="R48" i="12"/>
  <c r="Q48" i="12"/>
  <c r="P48" i="12"/>
  <c r="O48" i="12"/>
  <c r="L48" i="12"/>
  <c r="M48" i="12"/>
  <c r="K48" i="12"/>
  <c r="J48" i="12"/>
  <c r="I48" i="12"/>
  <c r="H48" i="12"/>
  <c r="AA47" i="12"/>
  <c r="Z47" i="12"/>
  <c r="Y47" i="12"/>
  <c r="AB47" i="12"/>
  <c r="X47" i="12"/>
  <c r="W47" i="12"/>
  <c r="T47" i="12"/>
  <c r="S47" i="12"/>
  <c r="R47" i="12"/>
  <c r="Q47" i="12"/>
  <c r="P47" i="12"/>
  <c r="U47" i="12"/>
  <c r="O47" i="12"/>
  <c r="M47" i="12"/>
  <c r="L47" i="12"/>
  <c r="K47" i="12"/>
  <c r="J47" i="12"/>
  <c r="I47" i="12"/>
  <c r="H47" i="12"/>
  <c r="AB46" i="12"/>
  <c r="AA46" i="12"/>
  <c r="Z46" i="12"/>
  <c r="Y46" i="12"/>
  <c r="X46" i="12"/>
  <c r="W46" i="12"/>
  <c r="T46" i="12"/>
  <c r="S46" i="12"/>
  <c r="R46" i="12"/>
  <c r="Q46" i="12"/>
  <c r="P46" i="12"/>
  <c r="U46" i="12"/>
  <c r="O46" i="12"/>
  <c r="L46" i="12"/>
  <c r="K46" i="12"/>
  <c r="J46" i="12"/>
  <c r="M46" i="12"/>
  <c r="I46" i="12"/>
  <c r="H46" i="12"/>
  <c r="AA45" i="12"/>
  <c r="Z45" i="12"/>
  <c r="Y45" i="12"/>
  <c r="X45" i="12"/>
  <c r="AB45" i="12"/>
  <c r="W45" i="12"/>
  <c r="T45" i="12"/>
  <c r="S45" i="12"/>
  <c r="R45" i="12"/>
  <c r="Q45" i="12"/>
  <c r="U45" i="12"/>
  <c r="P45" i="12"/>
  <c r="O45" i="12"/>
  <c r="M45" i="12"/>
  <c r="L45" i="12"/>
  <c r="K45" i="12"/>
  <c r="K56" i="12"/>
  <c r="J45" i="12"/>
  <c r="I45" i="12"/>
  <c r="H45" i="12"/>
  <c r="AA44" i="12"/>
  <c r="AA56" i="12"/>
  <c r="Z44" i="12"/>
  <c r="Z56" i="12"/>
  <c r="Y44" i="12"/>
  <c r="X44" i="12"/>
  <c r="AB44" i="12"/>
  <c r="W44" i="12"/>
  <c r="T44" i="12"/>
  <c r="T56" i="12"/>
  <c r="S44" i="12"/>
  <c r="S56" i="12"/>
  <c r="R44" i="12"/>
  <c r="R56" i="12"/>
  <c r="Q44" i="12"/>
  <c r="U44" i="12"/>
  <c r="P44" i="12"/>
  <c r="O44" i="12"/>
  <c r="L44" i="12"/>
  <c r="L56" i="12"/>
  <c r="K44" i="12"/>
  <c r="J44" i="12"/>
  <c r="J56" i="12"/>
  <c r="I44" i="12"/>
  <c r="M44" i="12"/>
  <c r="H44" i="12"/>
  <c r="H21" i="12"/>
  <c r="H4" i="12"/>
  <c r="AU32" i="12"/>
  <c r="AT32" i="12"/>
  <c r="AS32" i="12"/>
  <c r="AR32" i="12"/>
  <c r="AQ32" i="12"/>
  <c r="AP32" i="12"/>
  <c r="AO32" i="12"/>
  <c r="AN32" i="12"/>
  <c r="AM32" i="12"/>
  <c r="AL32" i="12"/>
  <c r="AK32" i="12"/>
  <c r="AJ32" i="12"/>
  <c r="AI32" i="12"/>
  <c r="AH32" i="12"/>
  <c r="AG32" i="12"/>
  <c r="AE32" i="12"/>
  <c r="AD32" i="12"/>
  <c r="AC32" i="12"/>
  <c r="AB32" i="12"/>
  <c r="AA32" i="12"/>
  <c r="Z32" i="12"/>
  <c r="Y32" i="12"/>
  <c r="X32" i="12"/>
  <c r="W32" i="12"/>
  <c r="V32" i="12"/>
  <c r="U32" i="12"/>
  <c r="T32" i="12"/>
  <c r="S32" i="12"/>
  <c r="R32" i="12"/>
  <c r="Q32" i="12"/>
  <c r="P32" i="12"/>
  <c r="O32" i="12"/>
  <c r="N32" i="12"/>
  <c r="M32" i="12"/>
  <c r="L32" i="12"/>
  <c r="K32" i="12"/>
  <c r="J32" i="12"/>
  <c r="I32" i="12"/>
  <c r="H32" i="12"/>
  <c r="F32" i="12"/>
  <c r="D32" i="12"/>
  <c r="AU31" i="12"/>
  <c r="AT31" i="12"/>
  <c r="AS31" i="12"/>
  <c r="AR31" i="12"/>
  <c r="AQ31" i="12"/>
  <c r="AP31" i="12"/>
  <c r="AO31" i="12"/>
  <c r="AN31" i="12"/>
  <c r="AM31" i="12"/>
  <c r="AL31" i="12"/>
  <c r="AK31" i="12"/>
  <c r="AJ31" i="12"/>
  <c r="AI31" i="12"/>
  <c r="AH31" i="12"/>
  <c r="AG31" i="12"/>
  <c r="AF31" i="12"/>
  <c r="AE31" i="12"/>
  <c r="AD31" i="12"/>
  <c r="AC31" i="12"/>
  <c r="AB31" i="12"/>
  <c r="AA31" i="12"/>
  <c r="Z31" i="12"/>
  <c r="Y31" i="12"/>
  <c r="X31" i="12"/>
  <c r="V31" i="12"/>
  <c r="U31" i="12"/>
  <c r="T31" i="12"/>
  <c r="S31" i="12"/>
  <c r="R31" i="12"/>
  <c r="Q31" i="12"/>
  <c r="P31" i="12"/>
  <c r="O31" i="12"/>
  <c r="N31" i="12"/>
  <c r="M31" i="12"/>
  <c r="L31" i="12"/>
  <c r="K31" i="12"/>
  <c r="J31" i="12"/>
  <c r="I31" i="12"/>
  <c r="F31" i="12"/>
  <c r="D31" i="12"/>
  <c r="AU30" i="12"/>
  <c r="AT30" i="12"/>
  <c r="AS30" i="12"/>
  <c r="AR30" i="12"/>
  <c r="AQ30" i="12"/>
  <c r="AP30" i="12"/>
  <c r="AO30" i="12"/>
  <c r="AN30"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F30" i="12"/>
  <c r="D30" i="12"/>
  <c r="AU29" i="12"/>
  <c r="AT29" i="12"/>
  <c r="AS29" i="12"/>
  <c r="AR29" i="12"/>
  <c r="AQ29" i="12"/>
  <c r="AP29" i="12"/>
  <c r="AO29" i="12"/>
  <c r="AN29" i="12"/>
  <c r="AM29" i="12"/>
  <c r="AL29" i="12"/>
  <c r="AK29" i="12"/>
  <c r="AJ29" i="12"/>
  <c r="AI29" i="12"/>
  <c r="AH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F29" i="12"/>
  <c r="D29" i="12"/>
  <c r="AU28" i="12"/>
  <c r="AT28" i="12"/>
  <c r="AS28" i="12"/>
  <c r="AR28" i="12"/>
  <c r="AQ28" i="12"/>
  <c r="AP28" i="12"/>
  <c r="AO28" i="12"/>
  <c r="AN28" i="12"/>
  <c r="AM28" i="12"/>
  <c r="AL28" i="12"/>
  <c r="AK28" i="12"/>
  <c r="AJ28" i="12"/>
  <c r="AI28" i="12"/>
  <c r="AH28" i="12"/>
  <c r="AG28" i="12"/>
  <c r="AF28" i="12"/>
  <c r="AE28" i="12"/>
  <c r="AD28" i="12"/>
  <c r="AC28" i="12"/>
  <c r="AB28" i="12"/>
  <c r="AA28" i="12"/>
  <c r="Z28" i="12"/>
  <c r="Y28" i="12"/>
  <c r="W28" i="12"/>
  <c r="V28" i="12"/>
  <c r="U28" i="12"/>
  <c r="T28" i="12"/>
  <c r="S28" i="12"/>
  <c r="R28" i="12"/>
  <c r="Q28" i="12"/>
  <c r="P28" i="12"/>
  <c r="O28" i="12"/>
  <c r="N28" i="12"/>
  <c r="M28" i="12"/>
  <c r="L28" i="12"/>
  <c r="K28" i="12"/>
  <c r="J28" i="12"/>
  <c r="I28" i="12"/>
  <c r="H28" i="12"/>
  <c r="F28" i="12"/>
  <c r="D28" i="12"/>
  <c r="AU27" i="12"/>
  <c r="AT27" i="12"/>
  <c r="AS27" i="12"/>
  <c r="AR27" i="12"/>
  <c r="AQ27" i="12"/>
  <c r="AP27" i="12"/>
  <c r="AO27" i="12"/>
  <c r="AN27" i="12"/>
  <c r="AM27" i="12"/>
  <c r="AL27" i="12"/>
  <c r="AK27" i="12"/>
  <c r="AJ27" i="12"/>
  <c r="AI27" i="12"/>
  <c r="AH27" i="12"/>
  <c r="AG27" i="12"/>
  <c r="AF27" i="12"/>
  <c r="AD27" i="12"/>
  <c r="AC27" i="12"/>
  <c r="AB27" i="12"/>
  <c r="AA27" i="12"/>
  <c r="Z27" i="12"/>
  <c r="Y27" i="12"/>
  <c r="X27" i="12"/>
  <c r="W27" i="12"/>
  <c r="V27" i="12"/>
  <c r="U27" i="12"/>
  <c r="T27" i="12"/>
  <c r="S27" i="12"/>
  <c r="R27" i="12"/>
  <c r="Q27" i="12"/>
  <c r="P27" i="12"/>
  <c r="O27" i="12"/>
  <c r="N27" i="12"/>
  <c r="M27" i="12"/>
  <c r="L27" i="12"/>
  <c r="K27" i="12"/>
  <c r="J27" i="12"/>
  <c r="I27" i="12"/>
  <c r="H27" i="12"/>
  <c r="F27" i="12"/>
  <c r="AU26" i="12"/>
  <c r="AT26" i="12"/>
  <c r="AS26" i="12"/>
  <c r="AR26" i="12"/>
  <c r="AQ26" i="12"/>
  <c r="AP26" i="12"/>
  <c r="AO26" i="12"/>
  <c r="AN26" i="12"/>
  <c r="AM26" i="12"/>
  <c r="AL26" i="12"/>
  <c r="AK26" i="12"/>
  <c r="AJ26" i="12"/>
  <c r="AI26" i="12"/>
  <c r="AG26" i="12"/>
  <c r="AF26" i="12"/>
  <c r="AE26" i="12"/>
  <c r="AD26" i="12"/>
  <c r="AC26" i="12"/>
  <c r="AB26" i="12"/>
  <c r="AA26" i="12"/>
  <c r="Z26" i="12"/>
  <c r="Y26" i="12"/>
  <c r="X26" i="12"/>
  <c r="W26" i="12"/>
  <c r="U26" i="12"/>
  <c r="T26" i="12"/>
  <c r="S26" i="12"/>
  <c r="R26" i="12"/>
  <c r="Q26" i="12"/>
  <c r="P26" i="12"/>
  <c r="O26" i="12"/>
  <c r="N26" i="12"/>
  <c r="M26" i="12"/>
  <c r="L26" i="12"/>
  <c r="K26" i="12"/>
  <c r="J26" i="12"/>
  <c r="I26" i="12"/>
  <c r="H26" i="12"/>
  <c r="F26" i="12"/>
  <c r="D26" i="12"/>
  <c r="AU25" i="12"/>
  <c r="AT25" i="12"/>
  <c r="AS25" i="12"/>
  <c r="AR25" i="12"/>
  <c r="AQ25" i="12"/>
  <c r="AP25" i="12"/>
  <c r="AO25" i="12"/>
  <c r="AN25" i="12"/>
  <c r="AM25" i="12"/>
  <c r="AL25" i="12"/>
  <c r="AK25" i="12"/>
  <c r="AJ25" i="12"/>
  <c r="AI25" i="12"/>
  <c r="AH25" i="12"/>
  <c r="AG25" i="12"/>
  <c r="AF25" i="12"/>
  <c r="AE25" i="12"/>
  <c r="AD25" i="12"/>
  <c r="AC25" i="12"/>
  <c r="AB25" i="12"/>
  <c r="AA25" i="12"/>
  <c r="Z25" i="12"/>
  <c r="X25" i="12"/>
  <c r="W25" i="12"/>
  <c r="V25" i="12"/>
  <c r="U25" i="12"/>
  <c r="T25" i="12"/>
  <c r="S25" i="12"/>
  <c r="R25" i="12"/>
  <c r="Q25" i="12"/>
  <c r="P25" i="12"/>
  <c r="O25" i="12"/>
  <c r="N25" i="12"/>
  <c r="M25" i="12"/>
  <c r="L25" i="12"/>
  <c r="K25" i="12"/>
  <c r="J25" i="12"/>
  <c r="I25" i="12"/>
  <c r="H25" i="12"/>
  <c r="F25" i="12"/>
  <c r="D25" i="12"/>
  <c r="AU24" i="12"/>
  <c r="AT24" i="12"/>
  <c r="AS24" i="12"/>
  <c r="AR24" i="12"/>
  <c r="AQ24" i="12"/>
  <c r="AP24" i="12"/>
  <c r="AO24" i="12"/>
  <c r="AN24" i="12"/>
  <c r="AM24" i="12"/>
  <c r="AL24" i="12"/>
  <c r="AK24" i="12"/>
  <c r="AJ24" i="12"/>
  <c r="AI24" i="12"/>
  <c r="AH24" i="12"/>
  <c r="AG24" i="12"/>
  <c r="AE24" i="12"/>
  <c r="AD24" i="12"/>
  <c r="AC24" i="12"/>
  <c r="AB24" i="12"/>
  <c r="AA24" i="12"/>
  <c r="Z24" i="12"/>
  <c r="Y24" i="12"/>
  <c r="X24" i="12"/>
  <c r="W24" i="12"/>
  <c r="V24" i="12"/>
  <c r="U24" i="12"/>
  <c r="T24" i="12"/>
  <c r="S24" i="12"/>
  <c r="R24" i="12"/>
  <c r="Q24" i="12"/>
  <c r="P24" i="12"/>
  <c r="O24" i="12"/>
  <c r="N24" i="12"/>
  <c r="M24" i="12"/>
  <c r="L24" i="12"/>
  <c r="K24" i="12"/>
  <c r="J24" i="12"/>
  <c r="I24" i="12"/>
  <c r="H24" i="12"/>
  <c r="H7" i="12"/>
  <c r="F24" i="12"/>
  <c r="D24"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V23" i="12"/>
  <c r="U23" i="12"/>
  <c r="T23" i="12"/>
  <c r="S23" i="12"/>
  <c r="R23" i="12"/>
  <c r="Q23" i="12"/>
  <c r="P23" i="12"/>
  <c r="O23" i="12"/>
  <c r="N23" i="12"/>
  <c r="M23" i="12"/>
  <c r="L23" i="12"/>
  <c r="K23" i="12"/>
  <c r="J23" i="12"/>
  <c r="I23" i="12"/>
  <c r="H23" i="12"/>
  <c r="F23" i="12"/>
  <c r="D23" i="12"/>
  <c r="AU22" i="12"/>
  <c r="AT22" i="12"/>
  <c r="AS22" i="12"/>
  <c r="AR22" i="12"/>
  <c r="AQ22" i="12"/>
  <c r="AP22" i="12"/>
  <c r="AO22" i="12"/>
  <c r="AN22" i="12"/>
  <c r="AN33" i="12"/>
  <c r="AM22" i="12"/>
  <c r="AL22" i="12"/>
  <c r="AK22" i="12"/>
  <c r="AJ22" i="12"/>
  <c r="AI22" i="12"/>
  <c r="AH22" i="12"/>
  <c r="AG22" i="12"/>
  <c r="AF22" i="12"/>
  <c r="AF33" i="12"/>
  <c r="AE22" i="12"/>
  <c r="AD22" i="12"/>
  <c r="AC22" i="12"/>
  <c r="AB22" i="12"/>
  <c r="AA22" i="12"/>
  <c r="Z22" i="12"/>
  <c r="Y22" i="12"/>
  <c r="X22" i="12"/>
  <c r="X33" i="12"/>
  <c r="W22" i="12"/>
  <c r="V22" i="12"/>
  <c r="U22" i="12"/>
  <c r="T22" i="12"/>
  <c r="S22" i="12"/>
  <c r="R22" i="12"/>
  <c r="Q22" i="12"/>
  <c r="P22" i="12"/>
  <c r="P33" i="12"/>
  <c r="O22" i="12"/>
  <c r="N22" i="12"/>
  <c r="M22" i="12"/>
  <c r="L22" i="12"/>
  <c r="K22" i="12"/>
  <c r="J22" i="12"/>
  <c r="I22" i="12"/>
  <c r="H22" i="12"/>
  <c r="H5" i="12"/>
  <c r="F22" i="12"/>
  <c r="F33" i="12"/>
  <c r="D22" i="12"/>
  <c r="AU21" i="12"/>
  <c r="AU33" i="12"/>
  <c r="AT21" i="12"/>
  <c r="AT33" i="12"/>
  <c r="AS21" i="12"/>
  <c r="AS33" i="12"/>
  <c r="AR21" i="12"/>
  <c r="AR33" i="12"/>
  <c r="AQ21" i="12"/>
  <c r="AQ33" i="12"/>
  <c r="AP21" i="12"/>
  <c r="AP33" i="12"/>
  <c r="AO21" i="12"/>
  <c r="AO33" i="12"/>
  <c r="AN21" i="12"/>
  <c r="AM21" i="12"/>
  <c r="AM33" i="12"/>
  <c r="AL21" i="12"/>
  <c r="AL33" i="12"/>
  <c r="AK21" i="12"/>
  <c r="AK33" i="12"/>
  <c r="AJ21" i="12"/>
  <c r="AJ33" i="12"/>
  <c r="AI21" i="12"/>
  <c r="AI33" i="12"/>
  <c r="AH21" i="12"/>
  <c r="AH33" i="12"/>
  <c r="AF21" i="12"/>
  <c r="AE21" i="12"/>
  <c r="AE33" i="12"/>
  <c r="AD21" i="12"/>
  <c r="AD33" i="12"/>
  <c r="AC21" i="12"/>
  <c r="AC33" i="12"/>
  <c r="AB21" i="12"/>
  <c r="AB33" i="12"/>
  <c r="AA21" i="12"/>
  <c r="AA33" i="12"/>
  <c r="Z21" i="12"/>
  <c r="Z33" i="12"/>
  <c r="Y21" i="12"/>
  <c r="X21" i="12"/>
  <c r="W21" i="12"/>
  <c r="W33" i="12"/>
  <c r="V21" i="12"/>
  <c r="U21" i="12"/>
  <c r="U33" i="12"/>
  <c r="T21" i="12"/>
  <c r="T33" i="12"/>
  <c r="S21" i="12"/>
  <c r="S33" i="12"/>
  <c r="R21" i="12"/>
  <c r="R33" i="12"/>
  <c r="Q21" i="12"/>
  <c r="Q33" i="12"/>
  <c r="P21" i="12"/>
  <c r="O21" i="12"/>
  <c r="O33" i="12"/>
  <c r="N21" i="12"/>
  <c r="N33" i="12"/>
  <c r="M21" i="12"/>
  <c r="M33" i="12"/>
  <c r="L21" i="12"/>
  <c r="L33" i="12"/>
  <c r="K21" i="12"/>
  <c r="K33" i="12"/>
  <c r="J21" i="12"/>
  <c r="J33" i="12"/>
  <c r="I21" i="12"/>
  <c r="I33" i="12"/>
  <c r="F21" i="12"/>
  <c r="D21" i="12"/>
  <c r="F20" i="12"/>
  <c r="D20" i="12"/>
  <c r="D33" i="12"/>
  <c r="Q15" i="12"/>
  <c r="P15" i="12"/>
  <c r="O15" i="12"/>
  <c r="L15" i="12"/>
  <c r="K15" i="12"/>
  <c r="J15" i="12"/>
  <c r="I15" i="12"/>
  <c r="H15" i="12"/>
  <c r="P14" i="12"/>
  <c r="O14" i="12"/>
  <c r="N14" i="12"/>
  <c r="K14" i="12"/>
  <c r="J14" i="12"/>
  <c r="I14" i="12"/>
  <c r="Q13" i="12"/>
  <c r="P13" i="12"/>
  <c r="O13" i="12"/>
  <c r="K13" i="12"/>
  <c r="I13" i="12"/>
  <c r="H13" i="12"/>
  <c r="Q12" i="12"/>
  <c r="P12" i="12"/>
  <c r="K12" i="12"/>
  <c r="J12" i="12"/>
  <c r="I12" i="12"/>
  <c r="Q11" i="12"/>
  <c r="P11" i="12"/>
  <c r="O11" i="12"/>
  <c r="K11" i="12"/>
  <c r="J11" i="12"/>
  <c r="I11" i="12"/>
  <c r="H11" i="12"/>
  <c r="Q10" i="12"/>
  <c r="P10" i="12"/>
  <c r="O10" i="12"/>
  <c r="M10" i="12"/>
  <c r="J10" i="12"/>
  <c r="I10" i="12"/>
  <c r="H10" i="12"/>
  <c r="Q9" i="12"/>
  <c r="P9" i="12"/>
  <c r="O9" i="12"/>
  <c r="K9" i="12"/>
  <c r="J9" i="12"/>
  <c r="I9" i="12"/>
  <c r="H9" i="12"/>
  <c r="Q8" i="12"/>
  <c r="P8" i="12"/>
  <c r="O8" i="12"/>
  <c r="N8" i="12"/>
  <c r="K8" i="12"/>
  <c r="J8" i="12"/>
  <c r="I8" i="12"/>
  <c r="H8" i="12"/>
  <c r="Q7" i="12"/>
  <c r="P7" i="12"/>
  <c r="O7" i="12"/>
  <c r="L7" i="12"/>
  <c r="K7" i="12"/>
  <c r="J7" i="12"/>
  <c r="I7" i="12"/>
  <c r="Q6" i="12"/>
  <c r="P6" i="12"/>
  <c r="O6" i="12"/>
  <c r="K6" i="12"/>
  <c r="J6" i="12"/>
  <c r="I6" i="12"/>
  <c r="H6" i="12"/>
  <c r="E6" i="12"/>
  <c r="Q5" i="12"/>
  <c r="P5" i="12"/>
  <c r="O5" i="12"/>
  <c r="K5" i="12"/>
  <c r="I5" i="12"/>
  <c r="E5" i="12"/>
  <c r="Q4" i="12"/>
  <c r="Q16" i="12"/>
  <c r="P4" i="12"/>
  <c r="P16" i="12"/>
  <c r="K4" i="12"/>
  <c r="K16" i="12"/>
  <c r="C6" i="12"/>
  <c r="J4" i="12"/>
  <c r="J16" i="12"/>
  <c r="C5" i="12"/>
  <c r="I4" i="12"/>
  <c r="I16" i="12"/>
  <c r="C4" i="12"/>
  <c r="E4" i="12"/>
  <c r="E7" i="12"/>
  <c r="U277" i="10"/>
  <c r="T277" i="10"/>
  <c r="S277" i="10"/>
  <c r="R277" i="10"/>
  <c r="Q277" i="10"/>
  <c r="P277" i="10"/>
  <c r="O277" i="10"/>
  <c r="N277" i="10"/>
  <c r="M277" i="10"/>
  <c r="L277" i="10"/>
  <c r="K277" i="10"/>
  <c r="J277" i="10"/>
  <c r="I277" i="10"/>
  <c r="H277" i="10"/>
  <c r="G277" i="10"/>
  <c r="F277" i="10"/>
  <c r="E277" i="10"/>
  <c r="D277" i="10"/>
  <c r="C277" i="10"/>
  <c r="B277" i="10"/>
  <c r="V276" i="10"/>
  <c r="V275" i="10"/>
  <c r="V274" i="10"/>
  <c r="V273" i="10"/>
  <c r="V272" i="10"/>
  <c r="V277" i="10" s="1"/>
  <c r="V271" i="10"/>
  <c r="M265" i="10"/>
  <c r="L265" i="10"/>
  <c r="K265" i="10"/>
  <c r="J265" i="10"/>
  <c r="I265" i="10"/>
  <c r="H265" i="10"/>
  <c r="G265" i="10"/>
  <c r="F265" i="10"/>
  <c r="E265" i="10"/>
  <c r="D265" i="10"/>
  <c r="C265" i="10"/>
  <c r="B265" i="10"/>
  <c r="N265" i="10" s="1"/>
  <c r="M264" i="10"/>
  <c r="L264" i="10"/>
  <c r="K264" i="10"/>
  <c r="J264" i="10"/>
  <c r="I264" i="10"/>
  <c r="H264" i="10"/>
  <c r="G264" i="10"/>
  <c r="F264" i="10"/>
  <c r="E264" i="10"/>
  <c r="D264" i="10"/>
  <c r="C264" i="10"/>
  <c r="B264" i="10"/>
  <c r="N264" i="10" s="1"/>
  <c r="M263" i="10"/>
  <c r="L263" i="10"/>
  <c r="K263" i="10"/>
  <c r="J263" i="10"/>
  <c r="I263" i="10"/>
  <c r="H263" i="10"/>
  <c r="G263" i="10"/>
  <c r="F263" i="10"/>
  <c r="E263" i="10"/>
  <c r="D263" i="10"/>
  <c r="C263" i="10"/>
  <c r="B263" i="10"/>
  <c r="N263" i="10" s="1"/>
  <c r="M262" i="10"/>
  <c r="L262" i="10"/>
  <c r="K262" i="10"/>
  <c r="J262" i="10"/>
  <c r="I262" i="10"/>
  <c r="H262" i="10"/>
  <c r="G262" i="10"/>
  <c r="F262" i="10"/>
  <c r="E262" i="10"/>
  <c r="D262" i="10"/>
  <c r="C262" i="10"/>
  <c r="B262" i="10"/>
  <c r="N262" i="10" s="1"/>
  <c r="M261" i="10"/>
  <c r="M266" i="10"/>
  <c r="M255" i="10" s="1"/>
  <c r="L261" i="10"/>
  <c r="K261" i="10"/>
  <c r="J261" i="10"/>
  <c r="I261" i="10"/>
  <c r="H261" i="10"/>
  <c r="G261" i="10"/>
  <c r="F261" i="10"/>
  <c r="E261" i="10"/>
  <c r="D261" i="10"/>
  <c r="N261" i="10" s="1"/>
  <c r="C261" i="10"/>
  <c r="B261" i="10"/>
  <c r="M260" i="10"/>
  <c r="L260" i="10"/>
  <c r="L266" i="10"/>
  <c r="L255" i="10" s="1"/>
  <c r="K260" i="10"/>
  <c r="K266" i="10" s="1"/>
  <c r="K255" i="10" s="1"/>
  <c r="J260" i="10"/>
  <c r="J266" i="10" s="1"/>
  <c r="J255" i="10" s="1"/>
  <c r="I260" i="10"/>
  <c r="I266" i="10" s="1"/>
  <c r="I255" i="10" s="1"/>
  <c r="H260" i="10"/>
  <c r="H266" i="10"/>
  <c r="H255" i="10" s="1"/>
  <c r="G260" i="10"/>
  <c r="G266" i="10" s="1"/>
  <c r="G255" i="10" s="1"/>
  <c r="F260" i="10"/>
  <c r="F266" i="10" s="1"/>
  <c r="F255" i="10" s="1"/>
  <c r="E260" i="10"/>
  <c r="E266" i="10" s="1"/>
  <c r="E255" i="10" s="1"/>
  <c r="D260" i="10"/>
  <c r="D266" i="10"/>
  <c r="D255" i="10" s="1"/>
  <c r="C260" i="10"/>
  <c r="C266" i="10" s="1"/>
  <c r="C255" i="10" s="1"/>
  <c r="B260" i="10"/>
  <c r="B266" i="10" s="1"/>
  <c r="B255" i="10" s="1"/>
  <c r="N260" i="10"/>
  <c r="U240" i="10"/>
  <c r="T240" i="10"/>
  <c r="S240" i="10"/>
  <c r="R240" i="10"/>
  <c r="Q240" i="10"/>
  <c r="P240" i="10"/>
  <c r="O240" i="10"/>
  <c r="N240" i="10"/>
  <c r="M240" i="10"/>
  <c r="L240" i="10"/>
  <c r="K240" i="10"/>
  <c r="J240" i="10"/>
  <c r="I240" i="10"/>
  <c r="H240" i="10"/>
  <c r="G240" i="10"/>
  <c r="F240" i="10"/>
  <c r="E240" i="10"/>
  <c r="D240" i="10"/>
  <c r="C240" i="10"/>
  <c r="B240" i="10"/>
  <c r="V239" i="10"/>
  <c r="V238" i="10"/>
  <c r="V237" i="10"/>
  <c r="V236" i="10"/>
  <c r="V235" i="10"/>
  <c r="V240" i="10"/>
  <c r="V234" i="10"/>
  <c r="M229" i="10"/>
  <c r="L229" i="10"/>
  <c r="K229" i="10"/>
  <c r="J229" i="10"/>
  <c r="I229" i="10"/>
  <c r="H229" i="10"/>
  <c r="G229" i="10"/>
  <c r="F229" i="10"/>
  <c r="E229" i="10"/>
  <c r="D229" i="10"/>
  <c r="C229" i="10"/>
  <c r="N229" i="10" s="1"/>
  <c r="B229" i="10"/>
  <c r="M228" i="10"/>
  <c r="L228" i="10"/>
  <c r="K228" i="10"/>
  <c r="J228" i="10"/>
  <c r="I228" i="10"/>
  <c r="H228" i="10"/>
  <c r="G228" i="10"/>
  <c r="F228" i="10"/>
  <c r="E228" i="10"/>
  <c r="D228" i="10"/>
  <c r="C228" i="10"/>
  <c r="B228" i="10"/>
  <c r="N228" i="10" s="1"/>
  <c r="M227" i="10"/>
  <c r="M230" i="10" s="1"/>
  <c r="M219" i="10" s="1"/>
  <c r="L227" i="10"/>
  <c r="K227" i="10"/>
  <c r="J227" i="10"/>
  <c r="I227" i="10"/>
  <c r="H227" i="10"/>
  <c r="G227" i="10"/>
  <c r="F227" i="10"/>
  <c r="E227" i="10"/>
  <c r="E230" i="10" s="1"/>
  <c r="E219" i="10" s="1"/>
  <c r="D227" i="10"/>
  <c r="C227" i="10"/>
  <c r="B227" i="10"/>
  <c r="N227" i="10" s="1"/>
  <c r="M226" i="10"/>
  <c r="L226" i="10"/>
  <c r="K226" i="10"/>
  <c r="J226" i="10"/>
  <c r="I226" i="10"/>
  <c r="H226" i="10"/>
  <c r="G226" i="10"/>
  <c r="F226" i="10"/>
  <c r="E226" i="10"/>
  <c r="D226" i="10"/>
  <c r="C226" i="10"/>
  <c r="B226" i="10"/>
  <c r="N226" i="10" s="1"/>
  <c r="M225" i="10"/>
  <c r="L225" i="10"/>
  <c r="K225" i="10"/>
  <c r="J225" i="10"/>
  <c r="I225" i="10"/>
  <c r="H225" i="10"/>
  <c r="G225" i="10"/>
  <c r="F225" i="10"/>
  <c r="E225" i="10"/>
  <c r="D225" i="10"/>
  <c r="C225" i="10"/>
  <c r="B225" i="10"/>
  <c r="N225" i="10" s="1"/>
  <c r="M224" i="10"/>
  <c r="L224" i="10"/>
  <c r="L230" i="10" s="1"/>
  <c r="L219" i="10" s="1"/>
  <c r="K224" i="10"/>
  <c r="K230" i="10"/>
  <c r="K219" i="10" s="1"/>
  <c r="J224" i="10"/>
  <c r="J230" i="10" s="1"/>
  <c r="J219" i="10" s="1"/>
  <c r="I224" i="10"/>
  <c r="I230" i="10" s="1"/>
  <c r="I219" i="10" s="1"/>
  <c r="H224" i="10"/>
  <c r="H230" i="10" s="1"/>
  <c r="H219" i="10" s="1"/>
  <c r="G224" i="10"/>
  <c r="G230" i="10"/>
  <c r="G219" i="10" s="1"/>
  <c r="F224" i="10"/>
  <c r="F230" i="10" s="1"/>
  <c r="F219" i="10" s="1"/>
  <c r="E224" i="10"/>
  <c r="D224" i="10"/>
  <c r="D230" i="10" s="1"/>
  <c r="D219" i="10" s="1"/>
  <c r="C224" i="10"/>
  <c r="C230" i="10"/>
  <c r="C219" i="10" s="1"/>
  <c r="B224" i="10"/>
  <c r="N224" i="10" s="1"/>
  <c r="U202" i="10"/>
  <c r="T202" i="10"/>
  <c r="S202" i="10"/>
  <c r="R202" i="10"/>
  <c r="Q202" i="10"/>
  <c r="P202" i="10"/>
  <c r="O202" i="10"/>
  <c r="N202" i="10"/>
  <c r="M202" i="10"/>
  <c r="L202" i="10"/>
  <c r="K202" i="10"/>
  <c r="J202" i="10"/>
  <c r="I202" i="10"/>
  <c r="H202" i="10"/>
  <c r="G202" i="10"/>
  <c r="F202" i="10"/>
  <c r="E202" i="10"/>
  <c r="D202" i="10"/>
  <c r="C202" i="10"/>
  <c r="B202" i="10"/>
  <c r="V201" i="10"/>
  <c r="V200" i="10"/>
  <c r="V199" i="10"/>
  <c r="V198" i="10"/>
  <c r="V197" i="10"/>
  <c r="V196" i="10"/>
  <c r="V195" i="10"/>
  <c r="V202" i="10" s="1"/>
  <c r="M189" i="10"/>
  <c r="L189" i="10"/>
  <c r="K189" i="10"/>
  <c r="J189" i="10"/>
  <c r="I189" i="10"/>
  <c r="H189" i="10"/>
  <c r="G189" i="10"/>
  <c r="F189" i="10"/>
  <c r="E189" i="10"/>
  <c r="D189" i="10"/>
  <c r="C189" i="10"/>
  <c r="B189" i="10"/>
  <c r="N189" i="10" s="1"/>
  <c r="M188" i="10"/>
  <c r="L188" i="10"/>
  <c r="K188" i="10"/>
  <c r="J188" i="10"/>
  <c r="I188" i="10"/>
  <c r="H188" i="10"/>
  <c r="G188" i="10"/>
  <c r="F188" i="10"/>
  <c r="E188" i="10"/>
  <c r="D188" i="10"/>
  <c r="C188" i="10"/>
  <c r="B188" i="10"/>
  <c r="N188" i="10" s="1"/>
  <c r="M187" i="10"/>
  <c r="L187" i="10"/>
  <c r="K187" i="10"/>
  <c r="J187" i="10"/>
  <c r="I187" i="10"/>
  <c r="H187" i="10"/>
  <c r="G187" i="10"/>
  <c r="F187" i="10"/>
  <c r="E187" i="10"/>
  <c r="D187" i="10"/>
  <c r="C187" i="10"/>
  <c r="B187" i="10"/>
  <c r="N187" i="10" s="1"/>
  <c r="M186" i="10"/>
  <c r="L186" i="10"/>
  <c r="K186" i="10"/>
  <c r="J186" i="10"/>
  <c r="I186" i="10"/>
  <c r="H186" i="10"/>
  <c r="G186" i="10"/>
  <c r="F186" i="10"/>
  <c r="E186" i="10"/>
  <c r="D186" i="10"/>
  <c r="C186" i="10"/>
  <c r="B186" i="10"/>
  <c r="N186" i="10" s="1"/>
  <c r="M185" i="10"/>
  <c r="L185" i="10"/>
  <c r="K185" i="10"/>
  <c r="J185" i="10"/>
  <c r="I185" i="10"/>
  <c r="H185" i="10"/>
  <c r="G185" i="10"/>
  <c r="F185" i="10"/>
  <c r="E185" i="10"/>
  <c r="D185" i="10"/>
  <c r="C185" i="10"/>
  <c r="B185" i="10"/>
  <c r="N185" i="10" s="1"/>
  <c r="M184" i="10"/>
  <c r="L184" i="10"/>
  <c r="K184" i="10"/>
  <c r="J184" i="10"/>
  <c r="I184" i="10"/>
  <c r="I190" i="10" s="1"/>
  <c r="I176" i="10" s="1"/>
  <c r="H184" i="10"/>
  <c r="G184" i="10"/>
  <c r="F184" i="10"/>
  <c r="E184" i="10"/>
  <c r="D184" i="10"/>
  <c r="C184" i="10"/>
  <c r="B184" i="10"/>
  <c r="N184" i="10"/>
  <c r="M183" i="10"/>
  <c r="M190" i="10"/>
  <c r="M176" i="10" s="1"/>
  <c r="L183" i="10"/>
  <c r="L190" i="10" s="1"/>
  <c r="L176" i="10" s="1"/>
  <c r="K183" i="10"/>
  <c r="K190" i="10"/>
  <c r="K176" i="10" s="1"/>
  <c r="J183" i="10"/>
  <c r="J190" i="10" s="1"/>
  <c r="J176" i="10" s="1"/>
  <c r="I183" i="10"/>
  <c r="H183" i="10"/>
  <c r="H190" i="10" s="1"/>
  <c r="H176" i="10" s="1"/>
  <c r="G183" i="10"/>
  <c r="G190" i="10"/>
  <c r="G176" i="10" s="1"/>
  <c r="F183" i="10"/>
  <c r="F190" i="10" s="1"/>
  <c r="F176" i="10" s="1"/>
  <c r="E183" i="10"/>
  <c r="E190" i="10"/>
  <c r="E176" i="10" s="1"/>
  <c r="D183" i="10"/>
  <c r="D190" i="10" s="1"/>
  <c r="D176" i="10" s="1"/>
  <c r="C183" i="10"/>
  <c r="C190" i="10"/>
  <c r="C176" i="10" s="1"/>
  <c r="B183" i="10"/>
  <c r="B190" i="10" s="1"/>
  <c r="B176" i="10" s="1"/>
  <c r="U156" i="10"/>
  <c r="T156" i="10"/>
  <c r="S156" i="10"/>
  <c r="R156" i="10"/>
  <c r="Q156" i="10"/>
  <c r="P156" i="10"/>
  <c r="O156" i="10"/>
  <c r="N156" i="10"/>
  <c r="M156" i="10"/>
  <c r="L156" i="10"/>
  <c r="K156" i="10"/>
  <c r="J156" i="10"/>
  <c r="I156" i="10"/>
  <c r="H156" i="10"/>
  <c r="G156" i="10"/>
  <c r="F156" i="10"/>
  <c r="E156" i="10"/>
  <c r="D156" i="10"/>
  <c r="C156" i="10"/>
  <c r="B156" i="10"/>
  <c r="V155" i="10"/>
  <c r="V154" i="10"/>
  <c r="V153" i="10"/>
  <c r="V152" i="10"/>
  <c r="V151" i="10"/>
  <c r="V150" i="10"/>
  <c r="V156" i="10" s="1"/>
  <c r="V149" i="10"/>
  <c r="J144" i="10"/>
  <c r="J132" i="10" s="1"/>
  <c r="M143" i="10"/>
  <c r="L143" i="10"/>
  <c r="K143" i="10"/>
  <c r="J143" i="10"/>
  <c r="I143" i="10"/>
  <c r="H143" i="10"/>
  <c r="G143" i="10"/>
  <c r="N143" i="10" s="1"/>
  <c r="F143" i="10"/>
  <c r="E143" i="10"/>
  <c r="D143" i="10"/>
  <c r="C143" i="10"/>
  <c r="B143" i="10"/>
  <c r="M142" i="10"/>
  <c r="L142" i="10"/>
  <c r="L144" i="10" s="1"/>
  <c r="L132" i="10" s="1"/>
  <c r="K142" i="10"/>
  <c r="J142" i="10"/>
  <c r="I142" i="10"/>
  <c r="H142" i="10"/>
  <c r="G142" i="10"/>
  <c r="F142" i="10"/>
  <c r="E142" i="10"/>
  <c r="D142" i="10"/>
  <c r="C142" i="10"/>
  <c r="B142" i="10"/>
  <c r="N142" i="10" s="1"/>
  <c r="M141" i="10"/>
  <c r="L141" i="10"/>
  <c r="K141" i="10"/>
  <c r="J141" i="10"/>
  <c r="I141" i="10"/>
  <c r="H141" i="10"/>
  <c r="G141" i="10"/>
  <c r="F141" i="10"/>
  <c r="E141" i="10"/>
  <c r="D141" i="10"/>
  <c r="C141" i="10"/>
  <c r="B141" i="10"/>
  <c r="N141" i="10"/>
  <c r="M140" i="10"/>
  <c r="L140" i="10"/>
  <c r="K140" i="10"/>
  <c r="J140" i="10"/>
  <c r="I140" i="10"/>
  <c r="H140" i="10"/>
  <c r="G140" i="10"/>
  <c r="F140" i="10"/>
  <c r="E140" i="10"/>
  <c r="D140" i="10"/>
  <c r="C140" i="10"/>
  <c r="B140" i="10"/>
  <c r="N140" i="10" s="1"/>
  <c r="M139" i="10"/>
  <c r="L139" i="10"/>
  <c r="K139" i="10"/>
  <c r="J139" i="10"/>
  <c r="I139" i="10"/>
  <c r="H139" i="10"/>
  <c r="G139" i="10"/>
  <c r="F139" i="10"/>
  <c r="E139" i="10"/>
  <c r="D139" i="10"/>
  <c r="C139" i="10"/>
  <c r="B139" i="10"/>
  <c r="N139" i="10" s="1"/>
  <c r="M138" i="10"/>
  <c r="L138" i="10"/>
  <c r="K138" i="10"/>
  <c r="J138" i="10"/>
  <c r="I138" i="10"/>
  <c r="H138" i="10"/>
  <c r="H144" i="10" s="1"/>
  <c r="H132" i="10" s="1"/>
  <c r="G138" i="10"/>
  <c r="F138" i="10"/>
  <c r="F144" i="10" s="1"/>
  <c r="F132" i="10" s="1"/>
  <c r="E138" i="10"/>
  <c r="D138" i="10"/>
  <c r="C138" i="10"/>
  <c r="B138" i="10"/>
  <c r="N138" i="10" s="1"/>
  <c r="M137" i="10"/>
  <c r="M144" i="10" s="1"/>
  <c r="M132" i="10" s="1"/>
  <c r="L137" i="10"/>
  <c r="K137" i="10"/>
  <c r="K144" i="10" s="1"/>
  <c r="K132" i="10" s="1"/>
  <c r="J137" i="10"/>
  <c r="I137" i="10"/>
  <c r="I144" i="10" s="1"/>
  <c r="I132" i="10" s="1"/>
  <c r="H137" i="10"/>
  <c r="G137" i="10"/>
  <c r="G144" i="10" s="1"/>
  <c r="G132" i="10" s="1"/>
  <c r="F137" i="10"/>
  <c r="E137" i="10"/>
  <c r="E144" i="10" s="1"/>
  <c r="E132" i="10" s="1"/>
  <c r="D137" i="10"/>
  <c r="D144" i="10"/>
  <c r="D132" i="10" s="1"/>
  <c r="C137" i="10"/>
  <c r="C144" i="10" s="1"/>
  <c r="C132" i="10" s="1"/>
  <c r="B137" i="10"/>
  <c r="B144" i="10" s="1"/>
  <c r="B132" i="10" s="1"/>
  <c r="N137" i="10"/>
  <c r="N144" i="10" s="1"/>
  <c r="N132" i="10" s="1"/>
  <c r="U114" i="10"/>
  <c r="T114" i="10"/>
  <c r="S114" i="10"/>
  <c r="R114" i="10"/>
  <c r="Q114" i="10"/>
  <c r="P114" i="10"/>
  <c r="O114" i="10"/>
  <c r="N114" i="10"/>
  <c r="M114" i="10"/>
  <c r="L114" i="10"/>
  <c r="K114" i="10"/>
  <c r="J114" i="10"/>
  <c r="I114" i="10"/>
  <c r="H114" i="10"/>
  <c r="G114" i="10"/>
  <c r="F114" i="10"/>
  <c r="E114" i="10"/>
  <c r="D114" i="10"/>
  <c r="C114" i="10"/>
  <c r="B114" i="10"/>
  <c r="V113" i="10"/>
  <c r="V112" i="10"/>
  <c r="V111" i="10"/>
  <c r="V110" i="10"/>
  <c r="V109" i="10"/>
  <c r="V108" i="10"/>
  <c r="V107" i="10"/>
  <c r="V106" i="10"/>
  <c r="V105" i="10"/>
  <c r="V104" i="10"/>
  <c r="V103" i="10"/>
  <c r="V102" i="10"/>
  <c r="V114" i="10" s="1"/>
  <c r="M97" i="10"/>
  <c r="L97" i="10"/>
  <c r="K97" i="10"/>
  <c r="J97" i="10"/>
  <c r="I97" i="10"/>
  <c r="H97" i="10"/>
  <c r="G97" i="10"/>
  <c r="F97" i="10"/>
  <c r="E97" i="10"/>
  <c r="D97" i="10"/>
  <c r="C97" i="10"/>
  <c r="B97" i="10"/>
  <c r="N97" i="10" s="1"/>
  <c r="A97" i="10"/>
  <c r="M96" i="10"/>
  <c r="L96" i="10"/>
  <c r="K96" i="10"/>
  <c r="J96" i="10"/>
  <c r="I96" i="10"/>
  <c r="H96" i="10"/>
  <c r="G96" i="10"/>
  <c r="F96" i="10"/>
  <c r="E96" i="10"/>
  <c r="D96" i="10"/>
  <c r="C96" i="10"/>
  <c r="N96" i="10"/>
  <c r="B96" i="10"/>
  <c r="A96" i="10"/>
  <c r="M95" i="10"/>
  <c r="L95" i="10"/>
  <c r="K95" i="10"/>
  <c r="J95" i="10"/>
  <c r="I95" i="10"/>
  <c r="H95" i="10"/>
  <c r="G95" i="10"/>
  <c r="F95" i="10"/>
  <c r="E95" i="10"/>
  <c r="D95" i="10"/>
  <c r="C95" i="10"/>
  <c r="B95" i="10"/>
  <c r="N95" i="10" s="1"/>
  <c r="A95" i="10"/>
  <c r="M94" i="10"/>
  <c r="L94" i="10"/>
  <c r="K94" i="10"/>
  <c r="J94" i="10"/>
  <c r="I94" i="10"/>
  <c r="H94" i="10"/>
  <c r="G94" i="10"/>
  <c r="F94" i="10"/>
  <c r="E94" i="10"/>
  <c r="D94" i="10"/>
  <c r="C94" i="10"/>
  <c r="B94" i="10"/>
  <c r="N94" i="10" s="1"/>
  <c r="A94" i="10"/>
  <c r="M93" i="10"/>
  <c r="L93" i="10"/>
  <c r="K93" i="10"/>
  <c r="J93" i="10"/>
  <c r="I93" i="10"/>
  <c r="H93" i="10"/>
  <c r="G93" i="10"/>
  <c r="F93" i="10"/>
  <c r="E93" i="10"/>
  <c r="D93" i="10"/>
  <c r="C93" i="10"/>
  <c r="B93" i="10"/>
  <c r="N93" i="10" s="1"/>
  <c r="A93" i="10"/>
  <c r="M92" i="10"/>
  <c r="L92" i="10"/>
  <c r="K92" i="10"/>
  <c r="J92" i="10"/>
  <c r="I92" i="10"/>
  <c r="H92" i="10"/>
  <c r="G92" i="10"/>
  <c r="F92" i="10"/>
  <c r="E92" i="10"/>
  <c r="D92" i="10"/>
  <c r="C92" i="10"/>
  <c r="N92" i="10"/>
  <c r="B92" i="10"/>
  <c r="A92" i="10"/>
  <c r="M91" i="10"/>
  <c r="L91" i="10"/>
  <c r="K91" i="10"/>
  <c r="J91" i="10"/>
  <c r="I91" i="10"/>
  <c r="H91" i="10"/>
  <c r="G91" i="10"/>
  <c r="F91" i="10"/>
  <c r="E91" i="10"/>
  <c r="D91" i="10"/>
  <c r="C91" i="10"/>
  <c r="B91" i="10"/>
  <c r="N91" i="10" s="1"/>
  <c r="A91" i="10"/>
  <c r="M90" i="10"/>
  <c r="L90" i="10"/>
  <c r="K90" i="10"/>
  <c r="J90" i="10"/>
  <c r="I90" i="10"/>
  <c r="H90" i="10"/>
  <c r="G90" i="10"/>
  <c r="F90" i="10"/>
  <c r="E90" i="10"/>
  <c r="D90" i="10"/>
  <c r="C90" i="10"/>
  <c r="B90" i="10"/>
  <c r="N90" i="10" s="1"/>
  <c r="A90" i="10"/>
  <c r="M89" i="10"/>
  <c r="L89" i="10"/>
  <c r="K89" i="10"/>
  <c r="J89" i="10"/>
  <c r="I89" i="10"/>
  <c r="H89" i="10"/>
  <c r="G89" i="10"/>
  <c r="F89" i="10"/>
  <c r="E89" i="10"/>
  <c r="D89" i="10"/>
  <c r="C89" i="10"/>
  <c r="B89" i="10"/>
  <c r="N89" i="10" s="1"/>
  <c r="A89" i="10"/>
  <c r="M88" i="10"/>
  <c r="L88" i="10"/>
  <c r="L98" i="10" s="1"/>
  <c r="L82" i="10" s="1"/>
  <c r="L21" i="10" s="1"/>
  <c r="K88" i="10"/>
  <c r="J88" i="10"/>
  <c r="I88" i="10"/>
  <c r="H88" i="10"/>
  <c r="G88" i="10"/>
  <c r="F88" i="10"/>
  <c r="E88" i="10"/>
  <c r="D88" i="10"/>
  <c r="C88" i="10"/>
  <c r="N88" i="10"/>
  <c r="B88" i="10"/>
  <c r="A88" i="10"/>
  <c r="M87" i="10"/>
  <c r="L87" i="10"/>
  <c r="K87" i="10"/>
  <c r="J87" i="10"/>
  <c r="J98" i="10" s="1"/>
  <c r="J82" i="10" s="1"/>
  <c r="J21" i="10" s="1"/>
  <c r="I87" i="10"/>
  <c r="H87" i="10"/>
  <c r="H98" i="10" s="1"/>
  <c r="H82" i="10" s="1"/>
  <c r="H21" i="10" s="1"/>
  <c r="G87" i="10"/>
  <c r="F87" i="10"/>
  <c r="E87" i="10"/>
  <c r="D87" i="10"/>
  <c r="C87" i="10"/>
  <c r="B87" i="10"/>
  <c r="N87" i="10" s="1"/>
  <c r="A87" i="10"/>
  <c r="M86" i="10"/>
  <c r="M98" i="10"/>
  <c r="M82" i="10" s="1"/>
  <c r="M21" i="10" s="1"/>
  <c r="L86" i="10"/>
  <c r="K86" i="10"/>
  <c r="K98" i="10"/>
  <c r="K82" i="10" s="1"/>
  <c r="K21" i="10" s="1"/>
  <c r="J86" i="10"/>
  <c r="I86" i="10"/>
  <c r="I98" i="10"/>
  <c r="I82" i="10" s="1"/>
  <c r="I21" i="10" s="1"/>
  <c r="H86" i="10"/>
  <c r="G86" i="10"/>
  <c r="G98" i="10" s="1"/>
  <c r="G82" i="10" s="1"/>
  <c r="G21" i="10" s="1"/>
  <c r="F86" i="10"/>
  <c r="F98" i="10" s="1"/>
  <c r="F82" i="10" s="1"/>
  <c r="F21" i="10" s="1"/>
  <c r="E86" i="10"/>
  <c r="E98" i="10" s="1"/>
  <c r="E82" i="10" s="1"/>
  <c r="E21" i="10" s="1"/>
  <c r="D86" i="10"/>
  <c r="D98" i="10" s="1"/>
  <c r="D82" i="10" s="1"/>
  <c r="D21" i="10" s="1"/>
  <c r="C86" i="10"/>
  <c r="C98" i="10" s="1"/>
  <c r="C82" i="10" s="1"/>
  <c r="C21" i="10" s="1"/>
  <c r="B86" i="10"/>
  <c r="B98" i="10" s="1"/>
  <c r="B82" i="10" s="1"/>
  <c r="A86" i="10"/>
  <c r="U58" i="10"/>
  <c r="T58" i="10"/>
  <c r="S58" i="10"/>
  <c r="R58" i="10"/>
  <c r="Q58" i="10"/>
  <c r="P58" i="10"/>
  <c r="O58" i="10"/>
  <c r="N58" i="10"/>
  <c r="M58" i="10"/>
  <c r="L58" i="10"/>
  <c r="K58" i="10"/>
  <c r="J58" i="10"/>
  <c r="I58" i="10"/>
  <c r="H58" i="10"/>
  <c r="G58" i="10"/>
  <c r="F58" i="10"/>
  <c r="E58" i="10"/>
  <c r="D58" i="10"/>
  <c r="C58" i="10"/>
  <c r="B58" i="10"/>
  <c r="V57" i="10"/>
  <c r="V56" i="10"/>
  <c r="V55" i="10"/>
  <c r="V54" i="10"/>
  <c r="V53" i="10"/>
  <c r="V52" i="10"/>
  <c r="V51" i="10"/>
  <c r="V50" i="10"/>
  <c r="V49" i="10"/>
  <c r="V48" i="10"/>
  <c r="V47" i="10"/>
  <c r="V46" i="10"/>
  <c r="V58" i="10" s="1"/>
  <c r="M41" i="10"/>
  <c r="L41" i="10"/>
  <c r="K41" i="10"/>
  <c r="J41" i="10"/>
  <c r="I41" i="10"/>
  <c r="H41" i="10"/>
  <c r="G41" i="10"/>
  <c r="F41" i="10"/>
  <c r="E41" i="10"/>
  <c r="D41" i="10"/>
  <c r="C41" i="10"/>
  <c r="N41" i="10" s="1"/>
  <c r="B41" i="10"/>
  <c r="A41" i="10"/>
  <c r="M40" i="10"/>
  <c r="L40" i="10"/>
  <c r="K40" i="10"/>
  <c r="J40" i="10"/>
  <c r="I40" i="10"/>
  <c r="H40" i="10"/>
  <c r="G40" i="10"/>
  <c r="F40" i="10"/>
  <c r="E40" i="10"/>
  <c r="D40" i="10"/>
  <c r="C40" i="10"/>
  <c r="B40" i="10"/>
  <c r="N40" i="10" s="1"/>
  <c r="A40" i="10"/>
  <c r="M39" i="10"/>
  <c r="L39" i="10"/>
  <c r="K39" i="10"/>
  <c r="J39" i="10"/>
  <c r="I39" i="10"/>
  <c r="H39" i="10"/>
  <c r="G39" i="10"/>
  <c r="F39" i="10"/>
  <c r="E39" i="10"/>
  <c r="D39" i="10"/>
  <c r="C39" i="10"/>
  <c r="B39" i="10"/>
  <c r="N39" i="10"/>
  <c r="A39" i="10"/>
  <c r="M38" i="10"/>
  <c r="L38" i="10"/>
  <c r="K38" i="10"/>
  <c r="J38" i="10"/>
  <c r="I38" i="10"/>
  <c r="H38" i="10"/>
  <c r="G38" i="10"/>
  <c r="F38" i="10"/>
  <c r="E38" i="10"/>
  <c r="N38" i="10" s="1"/>
  <c r="D38" i="10"/>
  <c r="C38" i="10"/>
  <c r="B38" i="10"/>
  <c r="A38" i="10"/>
  <c r="M37" i="10"/>
  <c r="L37" i="10"/>
  <c r="K37" i="10"/>
  <c r="J37" i="10"/>
  <c r="I37" i="10"/>
  <c r="H37" i="10"/>
  <c r="G37" i="10"/>
  <c r="F37" i="10"/>
  <c r="E37" i="10"/>
  <c r="D37" i="10"/>
  <c r="C37" i="10"/>
  <c r="N37" i="10" s="1"/>
  <c r="B37" i="10"/>
  <c r="A37" i="10"/>
  <c r="M36" i="10"/>
  <c r="L36" i="10"/>
  <c r="K36" i="10"/>
  <c r="J36" i="10"/>
  <c r="I36" i="10"/>
  <c r="H36" i="10"/>
  <c r="G36" i="10"/>
  <c r="F36" i="10"/>
  <c r="E36" i="10"/>
  <c r="D36" i="10"/>
  <c r="C36" i="10"/>
  <c r="B36" i="10"/>
  <c r="N36" i="10" s="1"/>
  <c r="A36" i="10"/>
  <c r="M35" i="10"/>
  <c r="L35" i="10"/>
  <c r="K35" i="10"/>
  <c r="J35" i="10"/>
  <c r="I35" i="10"/>
  <c r="H35" i="10"/>
  <c r="G35" i="10"/>
  <c r="F35" i="10"/>
  <c r="E35" i="10"/>
  <c r="D35" i="10"/>
  <c r="C35" i="10"/>
  <c r="B35" i="10"/>
  <c r="N35" i="10"/>
  <c r="A35" i="10"/>
  <c r="M34" i="10"/>
  <c r="L34" i="10"/>
  <c r="K34" i="10"/>
  <c r="J34" i="10"/>
  <c r="I34" i="10"/>
  <c r="H34" i="10"/>
  <c r="G34" i="10"/>
  <c r="F34" i="10"/>
  <c r="E34" i="10"/>
  <c r="N34" i="10" s="1"/>
  <c r="D34" i="10"/>
  <c r="C34" i="10"/>
  <c r="B34" i="10"/>
  <c r="A34" i="10"/>
  <c r="M33" i="10"/>
  <c r="L33" i="10"/>
  <c r="K33" i="10"/>
  <c r="J33" i="10"/>
  <c r="I33" i="10"/>
  <c r="H33" i="10"/>
  <c r="G33" i="10"/>
  <c r="F33" i="10"/>
  <c r="E33" i="10"/>
  <c r="D33" i="10"/>
  <c r="C33" i="10"/>
  <c r="N33" i="10" s="1"/>
  <c r="B33" i="10"/>
  <c r="A33" i="10"/>
  <c r="M32" i="10"/>
  <c r="L32" i="10"/>
  <c r="L42" i="10" s="1"/>
  <c r="L20" i="10" s="1"/>
  <c r="K32" i="10"/>
  <c r="J32" i="10"/>
  <c r="I32" i="10"/>
  <c r="H32" i="10"/>
  <c r="G32" i="10"/>
  <c r="F32" i="10"/>
  <c r="E32" i="10"/>
  <c r="D32" i="10"/>
  <c r="D42" i="10" s="1"/>
  <c r="D20" i="10" s="1"/>
  <c r="C32" i="10"/>
  <c r="B32" i="10"/>
  <c r="N32" i="10" s="1"/>
  <c r="A32" i="10"/>
  <c r="M31" i="10"/>
  <c r="L31" i="10"/>
  <c r="K31" i="10"/>
  <c r="J31" i="10"/>
  <c r="I31" i="10"/>
  <c r="N31" i="10" s="1"/>
  <c r="H31" i="10"/>
  <c r="G31" i="10"/>
  <c r="F31" i="10"/>
  <c r="E31" i="10"/>
  <c r="D31" i="10"/>
  <c r="C31" i="10"/>
  <c r="B31" i="10"/>
  <c r="A31" i="10"/>
  <c r="M30" i="10"/>
  <c r="M42" i="10" s="1"/>
  <c r="M20" i="10" s="1"/>
  <c r="L30" i="10"/>
  <c r="K30" i="10"/>
  <c r="K42" i="10" s="1"/>
  <c r="K20" i="10" s="1"/>
  <c r="J30" i="10"/>
  <c r="J42" i="10"/>
  <c r="J20" i="10" s="1"/>
  <c r="I30" i="10"/>
  <c r="I42" i="10" s="1"/>
  <c r="I20" i="10" s="1"/>
  <c r="H30" i="10"/>
  <c r="H42" i="10"/>
  <c r="H20" i="10" s="1"/>
  <c r="G30" i="10"/>
  <c r="G42" i="10" s="1"/>
  <c r="G20" i="10" s="1"/>
  <c r="F30" i="10"/>
  <c r="F42" i="10"/>
  <c r="F20" i="10" s="1"/>
  <c r="E30" i="10"/>
  <c r="E42" i="10" s="1"/>
  <c r="E20" i="10" s="1"/>
  <c r="D30" i="10"/>
  <c r="C30" i="10"/>
  <c r="C42" i="10" s="1"/>
  <c r="C20" i="10" s="1"/>
  <c r="B30" i="10"/>
  <c r="B42" i="10"/>
  <c r="B20" i="10" s="1"/>
  <c r="A30" i="10"/>
  <c r="C73" i="13"/>
  <c r="D73" i="13"/>
  <c r="N23" i="40"/>
  <c r="G5" i="40"/>
  <c r="G11" i="40"/>
  <c r="V45" i="40"/>
  <c r="D11" i="40"/>
  <c r="K11" i="40"/>
  <c r="I11" i="40"/>
  <c r="V17" i="40"/>
  <c r="V23" i="40"/>
  <c r="L23" i="40"/>
  <c r="N67" i="40"/>
  <c r="N39" i="40"/>
  <c r="Q45" i="40"/>
  <c r="AC33" i="40"/>
  <c r="AC39" i="40"/>
  <c r="N25" i="39"/>
  <c r="E12" i="39"/>
  <c r="J25" i="39"/>
  <c r="AC18" i="39"/>
  <c r="AC25" i="39"/>
  <c r="V42" i="39"/>
  <c r="N42" i="39"/>
  <c r="V18" i="39"/>
  <c r="V25" i="39"/>
  <c r="K9" i="39"/>
  <c r="K12" i="39"/>
  <c r="AC42" i="39"/>
  <c r="U56" i="12"/>
  <c r="U90" i="12"/>
  <c r="M4" i="12"/>
  <c r="M16" i="12"/>
  <c r="D5" i="12"/>
  <c r="Y33" i="12"/>
  <c r="M56" i="12"/>
  <c r="L4" i="12"/>
  <c r="L16" i="12"/>
  <c r="D4" i="12"/>
  <c r="AB56" i="12"/>
  <c r="C7" i="12"/>
  <c r="N4" i="12"/>
  <c r="X56" i="12"/>
  <c r="X90" i="12"/>
  <c r="E29" i="12"/>
  <c r="P56" i="12"/>
  <c r="M82" i="12"/>
  <c r="L8" i="12"/>
  <c r="P90" i="12"/>
  <c r="E24" i="12"/>
  <c r="Z90" i="12"/>
  <c r="E31" i="12"/>
  <c r="Y56" i="12"/>
  <c r="V26" i="12"/>
  <c r="V33" i="12"/>
  <c r="Q56" i="12"/>
  <c r="Y90" i="12"/>
  <c r="E30" i="12"/>
  <c r="M124" i="12"/>
  <c r="I56" i="12"/>
  <c r="AB84" i="12"/>
  <c r="N10" i="12"/>
  <c r="I90" i="12"/>
  <c r="E20" i="12"/>
  <c r="L51" i="27"/>
  <c r="L50" i="27"/>
  <c r="L49" i="27"/>
  <c r="B22" i="27"/>
  <c r="B72" i="27"/>
  <c r="AC45" i="40"/>
  <c r="H5" i="40"/>
  <c r="H11" i="40"/>
  <c r="F5" i="40"/>
  <c r="F11" i="40"/>
  <c r="N45" i="40"/>
  <c r="F5" i="39"/>
  <c r="F12" i="39"/>
  <c r="N49" i="39"/>
  <c r="G5" i="39"/>
  <c r="G12" i="39"/>
  <c r="V49" i="39"/>
  <c r="H5" i="39"/>
  <c r="H12" i="39"/>
  <c r="AC49" i="39"/>
  <c r="M90" i="12"/>
  <c r="N16" i="12"/>
  <c r="D6" i="12"/>
  <c r="D7" i="12"/>
  <c r="E33" i="12"/>
  <c r="AB90" i="12"/>
  <c r="F14" i="34"/>
  <c r="E14" i="34"/>
  <c r="D14" i="34"/>
  <c r="C14" i="34"/>
  <c r="B14" i="34"/>
  <c r="L7" i="19"/>
  <c r="C23" i="9"/>
  <c r="D22" i="9"/>
  <c r="C22" i="9"/>
  <c r="D32" i="7"/>
  <c r="C32" i="7"/>
  <c r="F134" i="34"/>
  <c r="E138" i="34"/>
  <c r="E134" i="34"/>
  <c r="D134" i="34"/>
  <c r="D138" i="34"/>
  <c r="C134" i="34"/>
  <c r="B138" i="34"/>
  <c r="B134" i="34"/>
  <c r="C138" i="34"/>
  <c r="F123" i="34"/>
  <c r="E139" i="34"/>
  <c r="E123" i="34"/>
  <c r="D123" i="34"/>
  <c r="D139" i="34"/>
  <c r="C123" i="34"/>
  <c r="B139" i="34"/>
  <c r="B123" i="34"/>
  <c r="C139" i="34"/>
  <c r="F112" i="34"/>
  <c r="E140" i="34"/>
  <c r="E112" i="34"/>
  <c r="D112" i="34"/>
  <c r="D140" i="34"/>
  <c r="C112" i="34"/>
  <c r="B140" i="34"/>
  <c r="B112" i="34"/>
  <c r="C140" i="34"/>
  <c r="F98" i="34"/>
  <c r="E141" i="34"/>
  <c r="E98" i="34"/>
  <c r="D98" i="34"/>
  <c r="D141" i="34"/>
  <c r="C98" i="34"/>
  <c r="B141" i="34"/>
  <c r="B98" i="34"/>
  <c r="C141" i="34"/>
  <c r="F84" i="34"/>
  <c r="E142" i="34"/>
  <c r="E84" i="34"/>
  <c r="D84" i="34"/>
  <c r="D142" i="34"/>
  <c r="C84" i="34"/>
  <c r="B142" i="34"/>
  <c r="B84" i="34"/>
  <c r="C142" i="34"/>
  <c r="F70" i="34"/>
  <c r="E143" i="34"/>
  <c r="E70" i="34"/>
  <c r="D70" i="34"/>
  <c r="D143" i="34"/>
  <c r="C70" i="34"/>
  <c r="B143" i="34"/>
  <c r="B70" i="34"/>
  <c r="C143" i="34"/>
  <c r="F56" i="34"/>
  <c r="E144" i="34"/>
  <c r="E56" i="34"/>
  <c r="D56" i="34"/>
  <c r="D144" i="34"/>
  <c r="C56" i="34"/>
  <c r="B144" i="34"/>
  <c r="B56" i="34"/>
  <c r="C144" i="34"/>
  <c r="F42" i="34"/>
  <c r="E42" i="34"/>
  <c r="D42" i="34"/>
  <c r="C42" i="34"/>
  <c r="B42" i="34"/>
  <c r="F28" i="34"/>
  <c r="E28" i="34"/>
  <c r="D28" i="34"/>
  <c r="C28" i="34"/>
  <c r="B28" i="34"/>
  <c r="L48" i="27"/>
  <c r="L47" i="27"/>
  <c r="B18" i="27"/>
  <c r="L46" i="27"/>
  <c r="B17" i="27"/>
  <c r="L45" i="27"/>
  <c r="B16" i="27"/>
  <c r="L44" i="27"/>
  <c r="B15" i="27"/>
  <c r="L43" i="27"/>
  <c r="H42" i="27"/>
  <c r="L42" i="27"/>
  <c r="B13" i="27"/>
  <c r="J41" i="27"/>
  <c r="I41" i="27"/>
  <c r="H41" i="27"/>
  <c r="L41" i="27"/>
  <c r="B12" i="27"/>
  <c r="I40" i="27"/>
  <c r="H40" i="27"/>
  <c r="L40" i="27"/>
  <c r="B11" i="27"/>
  <c r="I39" i="27"/>
  <c r="H39" i="27"/>
  <c r="L39" i="27"/>
  <c r="B10" i="27"/>
  <c r="D37" i="27"/>
  <c r="D38" i="27"/>
  <c r="L36" i="27"/>
  <c r="B7" i="27"/>
  <c r="E36" i="27"/>
  <c r="F36" i="27"/>
  <c r="L35" i="27"/>
  <c r="E35" i="27"/>
  <c r="F35" i="27"/>
  <c r="L34" i="27"/>
  <c r="F34" i="27"/>
  <c r="B21" i="27"/>
  <c r="B71" i="27"/>
  <c r="B20" i="27"/>
  <c r="B70" i="27"/>
  <c r="B19" i="27"/>
  <c r="B69" i="27"/>
  <c r="B14" i="27"/>
  <c r="B6" i="27"/>
  <c r="F24" i="24"/>
  <c r="D24" i="24"/>
  <c r="C24" i="24"/>
  <c r="E27" i="24" s="1"/>
  <c r="B24" i="24"/>
  <c r="G21" i="24"/>
  <c r="E21" i="24"/>
  <c r="G20" i="24"/>
  <c r="E20" i="24"/>
  <c r="G19" i="24"/>
  <c r="E19" i="24"/>
  <c r="E18" i="24"/>
  <c r="G17" i="24"/>
  <c r="E17" i="24"/>
  <c r="G16" i="24"/>
  <c r="E16" i="24"/>
  <c r="G15" i="24"/>
  <c r="E15" i="24"/>
  <c r="G14" i="24"/>
  <c r="E14" i="24"/>
  <c r="G13" i="24"/>
  <c r="E13" i="24"/>
  <c r="G12" i="24"/>
  <c r="E12" i="24"/>
  <c r="G11" i="24"/>
  <c r="E11" i="24"/>
  <c r="G10" i="24"/>
  <c r="E10" i="24"/>
  <c r="E24" i="24"/>
  <c r="M29" i="23"/>
  <c r="C23" i="23"/>
  <c r="B23" i="23"/>
  <c r="M41" i="19"/>
  <c r="M40" i="19"/>
  <c r="K17" i="19"/>
  <c r="J17" i="19"/>
  <c r="I17" i="19"/>
  <c r="H17" i="19"/>
  <c r="G17" i="19"/>
  <c r="F17" i="19"/>
  <c r="E17" i="19"/>
  <c r="D17" i="19"/>
  <c r="C17" i="19"/>
  <c r="B17" i="19"/>
  <c r="L16" i="19"/>
  <c r="L15" i="19"/>
  <c r="L14" i="19"/>
  <c r="L13" i="19"/>
  <c r="L12" i="19"/>
  <c r="L11" i="19"/>
  <c r="L10" i="19"/>
  <c r="L9" i="19"/>
  <c r="L8" i="19"/>
  <c r="L6" i="19"/>
  <c r="L5" i="19"/>
  <c r="D50" i="18"/>
  <c r="C50" i="18"/>
  <c r="B50" i="18"/>
  <c r="F25" i="18"/>
  <c r="E25" i="18"/>
  <c r="D25" i="18"/>
  <c r="C25" i="18"/>
  <c r="B25" i="18"/>
  <c r="D51" i="9"/>
  <c r="C51" i="9"/>
  <c r="D31" i="9"/>
  <c r="C15" i="9"/>
  <c r="C31" i="9"/>
  <c r="B15" i="9"/>
  <c r="D30" i="9"/>
  <c r="C14" i="9"/>
  <c r="C30" i="9"/>
  <c r="B14" i="9"/>
  <c r="C12" i="9"/>
  <c r="B12" i="9"/>
  <c r="D27" i="9"/>
  <c r="C11" i="9"/>
  <c r="C27" i="9"/>
  <c r="B11" i="9"/>
  <c r="D26" i="9"/>
  <c r="C10" i="9"/>
  <c r="C26" i="9"/>
  <c r="B10" i="9"/>
  <c r="D25" i="9"/>
  <c r="C9" i="9"/>
  <c r="C25" i="9"/>
  <c r="B9" i="9"/>
  <c r="D24" i="9"/>
  <c r="C24" i="9"/>
  <c r="C13" i="9"/>
  <c r="B13" i="9"/>
  <c r="C7" i="9"/>
  <c r="B7" i="9"/>
  <c r="C6" i="9"/>
  <c r="B6" i="9"/>
  <c r="C5" i="9"/>
  <c r="B5" i="9"/>
  <c r="D52" i="8"/>
  <c r="C52" i="8"/>
  <c r="D32" i="8"/>
  <c r="C16" i="8"/>
  <c r="C32" i="8"/>
  <c r="B16" i="8"/>
  <c r="D31" i="8"/>
  <c r="C15" i="8"/>
  <c r="C31" i="8"/>
  <c r="B15" i="8"/>
  <c r="D23" i="8"/>
  <c r="D24" i="8"/>
  <c r="D33" i="8"/>
  <c r="D25" i="8"/>
  <c r="C9" i="8"/>
  <c r="D26" i="8"/>
  <c r="D27" i="8"/>
  <c r="C11" i="8"/>
  <c r="D28" i="8"/>
  <c r="C12" i="8"/>
  <c r="D29" i="8"/>
  <c r="C13" i="8"/>
  <c r="B14" i="8"/>
  <c r="C29" i="8"/>
  <c r="C28" i="8"/>
  <c r="B12" i="8"/>
  <c r="C27" i="8"/>
  <c r="B11" i="8"/>
  <c r="C10" i="8"/>
  <c r="C26" i="8"/>
  <c r="C25" i="8"/>
  <c r="C24" i="8"/>
  <c r="B8" i="8"/>
  <c r="C7" i="8"/>
  <c r="C23" i="8"/>
  <c r="B7" i="8"/>
  <c r="B13" i="8"/>
  <c r="B10" i="8"/>
  <c r="B9" i="8"/>
  <c r="C6" i="8"/>
  <c r="B6" i="8"/>
  <c r="D55" i="7"/>
  <c r="C55" i="7"/>
  <c r="D34" i="7"/>
  <c r="C17" i="7"/>
  <c r="C34" i="7"/>
  <c r="B17" i="7"/>
  <c r="D33" i="7"/>
  <c r="C16" i="7"/>
  <c r="C33" i="7"/>
  <c r="B16" i="7"/>
  <c r="C15" i="7"/>
  <c r="D31" i="7"/>
  <c r="C31" i="7"/>
  <c r="B14" i="7"/>
  <c r="D30" i="7"/>
  <c r="C13" i="7"/>
  <c r="C30" i="7"/>
  <c r="B13" i="7"/>
  <c r="D29" i="7"/>
  <c r="C12" i="7"/>
  <c r="C29" i="7"/>
  <c r="D28" i="7"/>
  <c r="C11" i="7"/>
  <c r="C28" i="7"/>
  <c r="D27" i="7"/>
  <c r="C10" i="7"/>
  <c r="C27" i="7"/>
  <c r="B10" i="7"/>
  <c r="D26" i="7"/>
  <c r="C9" i="7"/>
  <c r="C26" i="7"/>
  <c r="B9" i="7"/>
  <c r="D25" i="7"/>
  <c r="C25" i="7"/>
  <c r="B8" i="7"/>
  <c r="D24" i="7"/>
  <c r="C24" i="7"/>
  <c r="B7" i="7"/>
  <c r="B15" i="7"/>
  <c r="C14" i="7"/>
  <c r="B12" i="7"/>
  <c r="B11" i="7"/>
  <c r="C8" i="7"/>
  <c r="L38" i="27"/>
  <c r="B9" i="27"/>
  <c r="E37" i="27"/>
  <c r="E38" i="27"/>
  <c r="F38" i="27"/>
  <c r="F37" i="27"/>
  <c r="L37" i="27"/>
  <c r="B8" i="27"/>
  <c r="B8" i="9"/>
  <c r="C14" i="8"/>
  <c r="D36" i="7"/>
  <c r="B18" i="7"/>
  <c r="C7" i="7"/>
  <c r="C18" i="7"/>
  <c r="C36" i="7"/>
  <c r="L17" i="19"/>
  <c r="G24" i="24"/>
  <c r="D33" i="9"/>
  <c r="B16" i="9"/>
  <c r="B17" i="9"/>
  <c r="C8" i="9"/>
  <c r="C16" i="9"/>
  <c r="C33" i="9"/>
  <c r="B17" i="8"/>
  <c r="C33" i="8"/>
  <c r="C8" i="8"/>
  <c r="C17" i="8"/>
  <c r="N20" i="10" l="1"/>
  <c r="N266" i="10"/>
  <c r="B21" i="10"/>
  <c r="N21" i="10" s="1"/>
  <c r="N82" i="10"/>
  <c r="O82" i="10" s="1"/>
  <c r="N255" i="10"/>
  <c r="N176" i="10"/>
  <c r="B230" i="10"/>
  <c r="N30" i="10"/>
  <c r="N183" i="10"/>
  <c r="N190" i="10" s="1"/>
  <c r="N42" i="10"/>
  <c r="N86" i="10"/>
  <c r="N98" i="10" s="1"/>
  <c r="U128" i="13"/>
  <c r="B219" i="10" l="1"/>
  <c r="N219" i="10" s="1"/>
  <c r="N230" i="10"/>
</calcChain>
</file>

<file path=xl/sharedStrings.xml><?xml version="1.0" encoding="utf-8"?>
<sst xmlns="http://schemas.openxmlformats.org/spreadsheetml/2006/main" count="25747" uniqueCount="1042">
  <si>
    <t>Preface</t>
    <phoneticPr fontId="0" type="noConversion"/>
  </si>
  <si>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Jeanne Behnke at (301) 614-5326 or jeanne.behnke@nasa.gov.</t>
  </si>
  <si>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</si>
  <si>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</si>
  <si>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</si>
  <si>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</si>
  <si>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</si>
  <si>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</si>
  <si>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Distinct Users of EOSDIS Data and Services</t>
  </si>
  <si>
    <t xml:space="preserve">Web Site Visits </t>
    <phoneticPr fontId="0" type="noConversion"/>
  </si>
  <si>
    <t>Average Archive Growth</t>
    <phoneticPr fontId="0" type="noConversion"/>
  </si>
  <si>
    <t>Total Archive Volume</t>
  </si>
  <si>
    <t>End User Distribution Products</t>
  </si>
  <si>
    <t>End User Average Distribution Volume</t>
    <phoneticPr fontId="0" type="noConversion"/>
  </si>
  <si>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Visits:</t>
    </r>
    <r>
      <rPr>
        <sz val="10"/>
        <rFont val="Arial"/>
        <family val="2"/>
      </rPr>
      <t xml:space="preserve"> Sum of web visits for DAACs and LANCE data providers where a visit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</si>
  <si>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</si>
  <si>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</si>
  <si>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</si>
  <si>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</si>
  <si>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</si>
  <si>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</si>
  <si>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</si>
  <si>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</si>
  <si>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</si>
  <si>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</si>
  <si>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</si>
  <si>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</si>
  <si>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</si>
  <si>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</si>
  <si>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</si>
  <si>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The primary source of Web Metrics is EMS using the IBM/Unica NetInsight 8.6.0.7 interface.</t>
  </si>
  <si>
    <t xml:space="preserve">Web Activity </t>
  </si>
  <si>
    <t>EOSDIS web activity is collected via the EMS NetInsight tool, collecting selected metrics for each DAAC, or combining the NRT metrics into the LANCE Web Sites profile.</t>
  </si>
  <si>
    <t>Web Activity by DAAC</t>
  </si>
  <si>
    <t>Web Visitor Character
-ization</t>
    <phoneticPr fontId="0" type="noConversion"/>
  </si>
  <si>
    <r>
      <t>For "Repeat Visitors" run the</t>
    </r>
    <r>
      <rPr>
        <b/>
        <sz val="10"/>
        <rFont val="Arial"/>
        <family val="2"/>
      </rPr>
      <t xml:space="preserve"> Visitor Analysis</t>
    </r>
    <r>
      <rPr>
        <sz val="10"/>
        <rFont val="Arial"/>
        <family val="2"/>
      </rPr>
      <t xml:space="preserve">, </t>
    </r>
    <r>
      <rPr>
        <b/>
        <sz val="10"/>
        <rFont val="Arial"/>
        <family val="2"/>
      </rPr>
      <t>Visitor Retention</t>
    </r>
    <r>
      <rPr>
        <sz val="10"/>
        <rFont val="Arial"/>
        <family val="2"/>
      </rPr>
      <t xml:space="preserve"> report.  Adjust the </t>
    </r>
    <r>
      <rPr>
        <b/>
        <sz val="10"/>
        <rFont val="Arial"/>
        <family val="2"/>
      </rPr>
      <t>Visitor Duration</t>
    </r>
    <r>
      <rPr>
        <sz val="10"/>
        <rFont val="Arial"/>
        <family val="2"/>
      </rPr>
      <t xml:space="preserve"> filter to remove the two lowest visit durations.  Export the data to collect the histogram of the number of visitors by number of visits; NetInsight provides the number of visits groupings. 
</t>
    </r>
  </si>
  <si>
    <t>Web Activity by Domain</t>
  </si>
  <si>
    <t xml:space="preserve">For Top 20 Domains, use the combined profile of all DAACs ("allcl' profile) found on the IBM/Unica NetInsight 8.6.0.7.
 implementation;  run the NetInsight Visitor Analysis, Domain report for the FY.  Select "Filter Group" as "All DAACS" and adjust the Visit Duration filter to remove the two lowest visit durations.  Adjust the "Rows" to 20 and export the data.  This is for visits &gt;= 1 minute and sorted by the # of Visitors.  </t>
  </si>
  <si>
    <t>Web Activity by Country</t>
  </si>
  <si>
    <t xml:space="preserve">For Top 20 Countries, use the combined profile of all DAACs ("allcl' profile) found on the IBM/Unica NetInsight 8.6.0.7.
 implementation; run the NetInsight Geographic Analysis, Country report for the FY. Select "Filter Group" as "All DAACS" and  adjust the Visit Duration filter to remove the two lowest visit durations. Adjust the "Rows" to 20 and export the data. This is for visits &gt;= 1 minute and sorted by the # of Visitors.  </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</si>
  <si>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</si>
  <si>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</si>
  <si>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</si>
  <si>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</si>
  <si>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</si>
  <si>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</si>
  <si>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</si>
  <si>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</si>
  <si>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</si>
  <si>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</si>
  <si>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</si>
  <si>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</si>
  <si>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</si>
  <si>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</si>
  <si>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</si>
  <si>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</si>
  <si>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</si>
  <si>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</si>
  <si>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</si>
  <si>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</si>
  <si>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</si>
  <si>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</si>
  <si>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</si>
  <si>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</si>
  <si>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</si>
  <si>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</si>
  <si>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</si>
  <si>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</si>
  <si>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</si>
  <si>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</si>
  <si>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</si>
  <si>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</si>
  <si>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</si>
  <si>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NSIDC ECS only</t>
  </si>
  <si>
    <t>OBPG</t>
  </si>
  <si>
    <t>Ingest not tracked</t>
  </si>
  <si>
    <t>Stage 1</t>
  </si>
  <si>
    <t>(include ancillary data)</t>
  </si>
  <si>
    <t>Data Provider</t>
  </si>
  <si>
    <t>Date</t>
  </si>
  <si>
    <t>LARCANGE</t>
  </si>
  <si>
    <t>LARCECS</t>
  </si>
  <si>
    <t>PODAACDS</t>
  </si>
  <si>
    <t>Stage 3</t>
  </si>
  <si>
    <t>Volume  (TBs)</t>
  </si>
  <si>
    <r>
      <t>ASDC</t>
    </r>
    <r>
      <rPr>
        <vertAlign val="superscript"/>
        <sz val="10"/>
        <rFont val="Arial"/>
        <family val="2"/>
      </rPr>
      <t>1</t>
    </r>
  </si>
  <si>
    <t>includes ANGe (LaTIS)</t>
  </si>
  <si>
    <t xml:space="preserve"> </t>
  </si>
  <si>
    <t>Stage 1(EMS)</t>
  </si>
  <si>
    <t>(includes ancillary data)</t>
  </si>
  <si>
    <t>(includes data deleted from archive)</t>
  </si>
  <si>
    <t>Archive Not tracked</t>
  </si>
  <si>
    <t xml:space="preserve">ASF </t>
  </si>
  <si>
    <t>Total Archive (PBs)</t>
  </si>
  <si>
    <t>include ANGe</t>
  </si>
  <si>
    <r>
      <t>ORNL</t>
    </r>
    <r>
      <rPr>
        <vertAlign val="superscript"/>
        <sz val="10"/>
        <rFont val="Arial"/>
        <family val="2"/>
      </rPr>
      <t>4</t>
    </r>
  </si>
  <si>
    <t>future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</si>
  <si>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</si>
  <si>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</si>
  <si>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</si>
  <si>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</si>
  <si>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</si>
  <si>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</si>
  <si>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</si>
  <si>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</si>
  <si>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</si>
  <si>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</si>
  <si>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</si>
  <si>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</si>
  <si>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</si>
  <si>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</si>
  <si>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LARC SVC</t>
  </si>
  <si>
    <t>LPDAAC
DEM</t>
  </si>
  <si>
    <t>LPDAAC
LTA</t>
  </si>
  <si>
    <t>LPDAAC
MRTWEB</t>
  </si>
  <si>
    <t>NSIDC
SRCHLT</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</si>
  <si>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</si>
  <si>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</si>
  <si>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</si>
  <si>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</si>
  <si>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</si>
  <si>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</si>
  <si>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</si>
  <si>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</si>
  <si>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</si>
  <si>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</si>
  <si>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</si>
  <si>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</si>
  <si>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</si>
  <si>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</si>
  <si>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 xml:space="preserve">US EDU </t>
  </si>
  <si>
    <t xml:space="preserve">US GOV </t>
  </si>
  <si>
    <t xml:space="preserve">US ORG </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</si>
  <si>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</si>
  <si>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</si>
  <si>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</si>
  <si>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</si>
  <si>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</si>
  <si>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</si>
  <si>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</si>
  <si>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</si>
  <si>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</si>
  <si>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</si>
  <si>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</si>
  <si>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</si>
  <si>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</si>
  <si>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</si>
  <si>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</si>
  <si>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</si>
  <si>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</si>
  <si>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</si>
  <si>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</si>
  <si>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</si>
  <si>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</si>
  <si>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</si>
  <si>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</si>
  <si>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</si>
  <si>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</si>
  <si>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</si>
  <si>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</si>
  <si>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</si>
  <si>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</si>
  <si>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</si>
  <si>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</si>
  <si>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</si>
  <si>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</si>
  <si>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</si>
  <si>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</si>
  <si>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</si>
  <si>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</si>
  <si>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</si>
  <si>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</si>
  <si>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</si>
  <si>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</si>
  <si>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</si>
  <si>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</si>
  <si>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</si>
  <si>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Near Real-Time (NRT) production represents the amount of data generated by the Land Atmosphere Near Real-time Capability for EOS (LANCE) data providers, including the two identical processing systems, NRT and NRT2.</t>
  </si>
  <si>
    <t>LANCE Provider</t>
  </si>
  <si>
    <t>Instrument</t>
  </si>
  <si>
    <t>Volume (TB)</t>
  </si>
  <si>
    <t>GESDISC NRT/NRT2</t>
  </si>
  <si>
    <t>AIRS / AMSU - A</t>
  </si>
  <si>
    <t>MODIS - Aqua</t>
  </si>
  <si>
    <t>MODIS - Terra</t>
  </si>
  <si>
    <t>OMI NRT/NRT2</t>
  </si>
  <si>
    <t>Near Real-time (NRT) Distribution represents the amount of data successfully distributed to the users of the Land Atmosphere Near Real-time Capability for EOS (LANCE). LANCE provides access to near real-time data (&lt;3 hours from observation) from MODIS, AIRS/AMSU-A, MISR, MLS and OMI instruments. Distribution metrics are presented  in Products, Volumes and Number of Users.</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</si>
  <si>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</si>
  <si>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</si>
  <si>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</si>
  <si>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</si>
  <si>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</si>
  <si>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</si>
  <si>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</si>
  <si>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</si>
  <si>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</si>
  <si>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</si>
  <si>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NRT Total</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</si>
  <si>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</si>
  <si>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</si>
  <si>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</si>
  <si>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</si>
  <si>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</si>
  <si>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</si>
  <si>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</si>
  <si>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</si>
  <si>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</si>
  <si>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</si>
  <si>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</si>
  <si>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</si>
  <si>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</si>
  <si>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</si>
  <si>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</si>
  <si>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</si>
  <si>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</si>
  <si>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</si>
  <si>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</si>
  <si>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</si>
  <si>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</si>
  <si>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</si>
  <si>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</si>
  <si>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Russian Federation</t>
  </si>
  <si>
    <t>Canada</t>
  </si>
  <si>
    <t>Thailand</t>
  </si>
  <si>
    <t>Denmark</t>
  </si>
  <si>
    <t>Italy</t>
  </si>
  <si>
    <t>Spain</t>
  </si>
  <si>
    <t>Germany</t>
  </si>
  <si>
    <t>Brazil</t>
  </si>
  <si>
    <t>Top 10 NRT Products Distributed to Unregistered Users By Volume*</t>
  </si>
  <si>
    <t>Description</t>
    <phoneticPr fontId="0" type="noConversion"/>
  </si>
  <si>
    <t>GBs</t>
    <phoneticPr fontId="0" type="noConversion"/>
  </si>
  <si>
    <t>Files **</t>
  </si>
  <si>
    <t>MOBCRQKM1_S</t>
  </si>
  <si>
    <t>Level 2 Subsets Corrected Reflectance - Bands 1-4-3 250m</t>
  </si>
  <si>
    <t>MYBCRQKM1_S</t>
  </si>
  <si>
    <t>MOBCRQKM3_S</t>
  </si>
  <si>
    <t>Level 2 Subsets Corrected Reflectance - Bands 3-6-7 250m</t>
  </si>
  <si>
    <t>MOBCRQKM7_S</t>
  </si>
  <si>
    <t>Level 2 Subsets Corrected Reflectance - Bands 7-2-1 250m</t>
  </si>
  <si>
    <t>MYBCRQKM7_S</t>
  </si>
  <si>
    <t>MOBCRQKMN_S</t>
  </si>
  <si>
    <t>Level 2 Subsets Corrected Reflectance - NDVI 250m</t>
  </si>
  <si>
    <t>MYBCRQKMN_S</t>
  </si>
  <si>
    <t>MOBCRQKM1_R</t>
  </si>
  <si>
    <t>Level 2 Near Real Time Corrected Reflectance - Bands 1-4-3 250m</t>
  </si>
  <si>
    <t>MOBCR1KM1_S</t>
  </si>
  <si>
    <t>Level 2 Subsets Corrected Reflectance - Bands 1-4-3 1km</t>
  </si>
  <si>
    <t>Top 10 NRT Products Distributed to Unregistered Users By File Count **</t>
  </si>
  <si>
    <t>Product</t>
  </si>
  <si>
    <t>Files**</t>
  </si>
  <si>
    <t>MOBCR4KM1_S</t>
  </si>
  <si>
    <t>Level 2 Subsets Corrected Reflectance - Bands 1-4-3 4km</t>
  </si>
  <si>
    <t>MCD14WMS</t>
  </si>
  <si>
    <t>* Some products are inherently larger than other files in size and therefore may skew the results.</t>
  </si>
  <si>
    <t>** Excluding metadata</t>
  </si>
  <si>
    <t>PO DAAC</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</si>
  <si>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</si>
  <si>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</si>
  <si>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</si>
  <si>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</si>
  <si>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</si>
  <si>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</si>
  <si>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</si>
  <si>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</si>
  <si>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</si>
  <si>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</si>
  <si>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</si>
  <si>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</si>
  <si>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Israel</t>
  </si>
  <si>
    <t>India</t>
  </si>
  <si>
    <t>Australia</t>
  </si>
  <si>
    <t>France</t>
  </si>
  <si>
    <t>Iran, Islamic Republic Of</t>
  </si>
  <si>
    <t>Indonesia</t>
  </si>
  <si>
    <t>Netherlands</t>
  </si>
  <si>
    <t>Mexico</t>
  </si>
  <si>
    <t>Colombia</t>
  </si>
  <si>
    <t>Unknown*</t>
  </si>
  <si>
    <t>* These are the users whose countries are unknown</t>
  </si>
  <si>
    <t>Distribution metrics for foreign public users are compared. Statistics are based on country information provided to EMS by the 12 data distributing EOSDIS DAACs.</t>
  </si>
  <si>
    <t>Foreign Country</t>
  </si>
  <si>
    <r>
      <t># of Users</t>
    </r>
    <r>
      <rPr>
        <vertAlign val="superscript"/>
        <sz val="10"/>
        <color theme="1"/>
        <rFont val="Arial"/>
        <family val="2"/>
      </rPr>
      <t xml:space="preserve"> 4</t>
    </r>
  </si>
  <si>
    <t># of Products (1000s)</t>
  </si>
  <si>
    <t>Vol (TBs)</t>
  </si>
  <si>
    <r>
      <t xml:space="preserve">EU </t>
    </r>
    <r>
      <rPr>
        <vertAlign val="superscript"/>
        <sz val="10"/>
        <color theme="1"/>
        <rFont val="Arial"/>
        <family val="2"/>
      </rPr>
      <t>1</t>
    </r>
  </si>
  <si>
    <r>
      <t>China</t>
    </r>
    <r>
      <rPr>
        <vertAlign val="superscript"/>
        <sz val="10"/>
        <color theme="1"/>
        <rFont val="Arial"/>
        <family val="2"/>
      </rPr>
      <t xml:space="preserve"> 2</t>
    </r>
  </si>
  <si>
    <t>Other Foreign Countries</t>
  </si>
  <si>
    <r>
      <t xml:space="preserve">Unknown </t>
    </r>
    <r>
      <rPr>
        <vertAlign val="superscript"/>
        <sz val="10"/>
        <color theme="1"/>
        <rFont val="Arial"/>
        <family val="2"/>
      </rPr>
      <t>3</t>
    </r>
  </si>
  <si>
    <t>1. EU includes 28 European Union member countries</t>
  </si>
  <si>
    <t>2. China includes only People's Republic of China and does not include Taiwan or Hong Kong</t>
  </si>
  <si>
    <t>3. This represents the data users whose countries are unknown</t>
  </si>
  <si>
    <t xml:space="preserve">4. These represent the user counts across all DAACs and may be fewer than the sum of users from individual DAAC due to multi-DAAC users </t>
  </si>
  <si>
    <t>Visits, Views and Visitors by data center for visits greater than or equal to 1 min.</t>
  </si>
  <si>
    <t xml:space="preserve"># Visits </t>
  </si>
  <si>
    <t># Views</t>
  </si>
  <si>
    <t># Visitors</t>
  </si>
  <si>
    <t># Hosts</t>
  </si>
  <si>
    <t># Repeat Visitors</t>
  </si>
  <si>
    <t>Earthdata</t>
  </si>
  <si>
    <t xml:space="preserve">Total </t>
  </si>
  <si>
    <t>System Overall*</t>
  </si>
  <si>
    <t>* Represents the sum of the metrics from all 11 DAACs and excludes Earthdata.</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</si>
  <si>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</si>
  <si>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</si>
  <si>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</si>
  <si>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</si>
  <si>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Monthly</t>
    <phoneticPr fontId="0" type="noConversion"/>
  </si>
  <si>
    <t>EOSDIS Web Visitors are characterized by the number of visits they make and how frequently they return. Visitors counted in the table below are those that stayed for one minute or more. Repeat Visitors are counted from the start of the Fiscal Year. Metrics data is collected per data center and summed for an EOSDIS total.</t>
    <phoneticPr fontId="0" type="noConversion"/>
  </si>
  <si>
    <t># of Visits</t>
  </si>
  <si>
    <t>5-6</t>
  </si>
  <si>
    <t>7-9</t>
  </si>
  <si>
    <t>10 - 14</t>
  </si>
  <si>
    <t>15 - 24</t>
  </si>
  <si>
    <t>25 - 49</t>
  </si>
  <si>
    <t>50 - 99</t>
  </si>
  <si>
    <t>100+</t>
  </si>
  <si>
    <t>Total Visitors</t>
  </si>
  <si>
    <t># of Visits</t>
    <phoneticPr fontId="0" type="noConversion"/>
  </si>
  <si>
    <t>System Overall *</t>
  </si>
  <si>
    <t>* represents the sum of the metrics from all 11 data centers excludes Earthdata</t>
  </si>
  <si>
    <t xml:space="preserve">This worksheet presents web activity by the top 20 Domains sorted by # of Visitors. Domains are as defined by NetInsight. The data came from a combined profile for 11 EOSDIS DAACs (see the DAACs for Stage 3 in the "Data Users" Worksheet).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</si>
  <si>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Top 20 Domains For Visits &gt;= I Minute</t>
  </si>
  <si>
    <t>Domain</t>
  </si>
  <si>
    <t>Visitors</t>
  </si>
  <si>
    <t>Percent Visitors</t>
  </si>
  <si>
    <t>Visits</t>
  </si>
  <si>
    <t>Percent Visits</t>
  </si>
  <si>
    <t>Views</t>
  </si>
  <si>
    <t>Percent Views</t>
  </si>
  <si>
    <t>Unresolved</t>
  </si>
  <si>
    <t>Network (.net)</t>
  </si>
  <si>
    <t>Commercial (.com)</t>
  </si>
  <si>
    <t>Other</t>
  </si>
  <si>
    <t>United States Educational</t>
  </si>
  <si>
    <t>United States Government</t>
  </si>
  <si>
    <t>Argentina</t>
  </si>
  <si>
    <t>Finland</t>
  </si>
  <si>
    <t>This worksheet presents web activity by the top 20 Countries from NetInsight sorted by # of Views.  The data came from a combined profile for 11 EOSDIS DAACs (see the DAACs for Stage 3 in the "Data Users" Worksheet). Country information is based on the NetInsight geographical data from Quova, the Neustar IP Intelligence and IP Geolocation Service.</t>
  </si>
  <si>
    <t>FY2015 from All Data Centers (For visits &gt;= I min.)</t>
  </si>
  <si>
    <t>Iran</t>
  </si>
  <si>
    <t>Korea, Republic of</t>
  </si>
  <si>
    <t>Great Britain</t>
  </si>
  <si>
    <t>Peru</t>
  </si>
  <si>
    <t>Saudi Arabia</t>
  </si>
  <si>
    <t>Webmetrics for Earthdata Website only</t>
  </si>
  <si>
    <t>Web Service</t>
  </si>
  <si>
    <t>FY15</t>
  </si>
  <si>
    <t xml:space="preserve">This worksheet presents web activity by the top 20 Domains sorted by # of Visitors. Domains are as defined by NetInsight.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</si>
  <si>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Greece</t>
  </si>
  <si>
    <t>Poland</t>
  </si>
  <si>
    <t>This worksheet presents web activity by the top 20 Countries from NetInsight sorted by # of Views. Country information is based on the NetInsight geographical data from Quova, the Neustar IP Intelligence and IP Geolocation Service.</t>
  </si>
  <si>
    <t>Chile</t>
  </si>
  <si>
    <t>LANCE web activity is measured by number of visits made, the number of pages viewed and the number of distinct visitors for the LANCE website.  The number of hosts counts the distinct IP addresses of the visitors.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</si>
  <si>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 Repeat Visitors
since start</t>
  </si>
  <si>
    <t>LANCE</t>
  </si>
  <si>
    <t>Monthly</t>
  </si>
  <si>
    <t>FY2015</t>
  </si>
  <si>
    <t>LANCE web visitors are characterized by the number of visits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</si>
  <si>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 xml:space="preserve">Following table presents web activity by the top 20 Domains sorted by # of Visitors. Domains are as defined by NetInsight. The data came from one LANCE web profile and all statistics are based on domains resolved by a NASA DNS translation program.
</t>
  </si>
  <si>
    <t>Portugal</t>
  </si>
  <si>
    <t>Following table presents web activity by the top 20 Countries from NetInsight sorted by # of Views  The data came from LANCE website profile and country information is based on the Netinsignt geographical data from Quova, the Neustar IP Intelligence and IP Geolocation Service.</t>
  </si>
  <si>
    <t>Oman</t>
  </si>
  <si>
    <t>Romania</t>
  </si>
  <si>
    <t>Note: Due to the use of the two different programs (NASA DNS translation program and Netinsight Geographical</t>
  </si>
  <si>
    <t>data from Quova) to resolve domain and country information, country statistics in the two tables above may not</t>
  </si>
  <si>
    <t>be consistent.</t>
  </si>
  <si>
    <t>Total Users is an estimate formed by combining the distinct Data Users and distinct Web Visitors, removing the overlap. The common element for these counts is the IP address (Host); therefore, the comparison is made without using the additional details provided by the Data User email address or the Web Visitor browser. Not being able to compare the users directly likely results in an undercount. Web Visitors included in the count are for those visitors with visits of one minute or longer.</t>
  </si>
  <si>
    <t>To minimize the undercount, the final Total Users value includes the total Web Visitors (IP address plus browser), plus the distinct Data Users (counted by IP Address).</t>
  </si>
  <si>
    <t>IP address</t>
  </si>
  <si>
    <t>IP + Browser</t>
  </si>
  <si>
    <t>Host IP Only</t>
  </si>
  <si>
    <t>Distinct Data User</t>
  </si>
  <si>
    <t>Distinct Web Visitor (1 min+)</t>
  </si>
  <si>
    <t>Distinct Web
Visitor (1 min+)
(by Host IP)</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</si>
  <si>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</si>
  <si>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</si>
  <si>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</si>
  <si>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</si>
  <si>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</si>
  <si>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</si>
  <si>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</si>
  <si>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</si>
  <si>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</si>
  <si>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</si>
  <si>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</si>
  <si>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</si>
  <si>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</si>
  <si>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</si>
  <si>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</si>
  <si>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</si>
  <si>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</si>
  <si>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</si>
  <si>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</si>
  <si>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</si>
  <si>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</si>
  <si>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</si>
  <si>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</si>
  <si>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</si>
  <si>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</si>
  <si>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</si>
  <si>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</si>
  <si>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</si>
  <si>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</si>
  <si>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</si>
  <si>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</si>
  <si>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</si>
  <si>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</si>
  <si>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</si>
  <si>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</si>
  <si>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</si>
  <si>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</si>
  <si>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</si>
  <si>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</si>
  <si>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</si>
  <si>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</si>
  <si>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</si>
  <si>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</si>
  <si>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</si>
  <si>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</si>
  <si>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</si>
  <si>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</si>
  <si>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</si>
  <si>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</si>
  <si>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Affiliations of the users who downloaded data from foreign countries are not known.</t>
  </si>
  <si>
    <t>Volume (GBs)</t>
  </si>
  <si>
    <t>Products</t>
  </si>
  <si>
    <t>Korea, Republic Of</t>
  </si>
  <si>
    <t>Belgium</t>
  </si>
  <si>
    <t>Switzerland</t>
  </si>
  <si>
    <t>Turkey</t>
  </si>
  <si>
    <t>Ireland</t>
  </si>
  <si>
    <t>Czech Republic</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</si>
  <si>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</si>
  <si>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</si>
  <si>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</si>
  <si>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</si>
  <si>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</si>
  <si>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</si>
  <si>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</si>
  <si>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</si>
  <si>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</si>
  <si>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</si>
  <si>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</si>
  <si>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</si>
  <si>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</si>
  <si>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</si>
  <si>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</si>
  <si>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</si>
  <si>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</si>
  <si>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</si>
  <si>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</si>
  <si>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</si>
  <si>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</si>
  <si>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</si>
  <si>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</si>
  <si>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</si>
  <si>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</si>
  <si>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</si>
  <si>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</si>
  <si>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</si>
  <si>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</si>
  <si>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</si>
  <si>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</si>
  <si>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</si>
  <si>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</si>
  <si>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</si>
  <si>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</si>
  <si>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</si>
  <si>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</si>
  <si>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</si>
  <si>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</si>
  <si>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</si>
  <si>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</si>
  <si>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</si>
  <si>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</si>
  <si>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</si>
  <si>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</si>
  <si>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</si>
  <si>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</si>
  <si>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</si>
  <si>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</si>
  <si>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</si>
  <si>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</si>
  <si>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</si>
  <si>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</si>
  <si>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</si>
  <si>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</si>
  <si>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</si>
  <si>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</si>
  <si>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</si>
  <si>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</si>
  <si>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</si>
  <si>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</si>
  <si>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</si>
  <si>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</si>
  <si>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</si>
  <si>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</si>
  <si>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</si>
  <si>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</si>
  <si>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</si>
  <si>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</si>
  <si>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</si>
  <si>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</si>
  <si>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</si>
  <si>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</si>
  <si>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</si>
  <si>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</si>
  <si>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</si>
  <si>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</si>
  <si>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</si>
  <si>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</si>
  <si>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</si>
  <si>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</si>
  <si>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</si>
  <si>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</si>
  <si>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</si>
  <si>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</si>
  <si>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</si>
  <si>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</si>
  <si>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</si>
  <si>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</si>
  <si>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</si>
  <si>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</si>
  <si>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</si>
  <si>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</si>
  <si>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</si>
  <si>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</si>
  <si>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</si>
  <si>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</si>
  <si>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</si>
  <si>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</si>
  <si>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</si>
  <si>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</si>
  <si>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</si>
  <si>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</si>
  <si>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</si>
  <si>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</si>
  <si>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</si>
  <si>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</si>
  <si>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</si>
  <si>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</si>
  <si>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</si>
  <si>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</si>
  <si>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</si>
  <si>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</si>
  <si>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</si>
  <si>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</si>
  <si>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</si>
  <si>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</si>
  <si>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</si>
  <si>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</si>
  <si>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</si>
  <si>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</si>
  <si>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</si>
  <si>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</si>
  <si>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</si>
  <si>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</si>
  <si>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</si>
  <si>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</si>
  <si>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</si>
  <si>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</si>
  <si>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</si>
  <si>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</si>
  <si>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</si>
  <si>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</si>
  <si>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</si>
  <si>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</si>
  <si>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</si>
  <si>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</si>
  <si>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</si>
  <si>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</si>
  <si>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</si>
  <si>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</si>
  <si>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</si>
  <si>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</si>
  <si>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</si>
  <si>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</si>
  <si>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</si>
  <si>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</si>
  <si>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</si>
  <si>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</si>
  <si>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</si>
  <si>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</si>
  <si>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</si>
  <si>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</si>
  <si>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</si>
  <si>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</si>
  <si>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</si>
  <si>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</si>
  <si>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</si>
  <si>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</si>
  <si>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</si>
  <si>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</si>
  <si>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</si>
  <si>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</si>
  <si>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</si>
  <si>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</si>
  <si>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</si>
  <si>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</si>
  <si>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</si>
  <si>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</si>
  <si>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</si>
  <si>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</si>
  <si>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</si>
  <si>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</si>
  <si>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</si>
  <si>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</si>
  <si>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</si>
  <si>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</si>
  <si>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</si>
  <si>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</si>
  <si>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</si>
  <si>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</si>
  <si>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</si>
  <si>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</si>
  <si>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</si>
  <si>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</si>
  <si>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</si>
  <si>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</si>
  <si>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</si>
  <si>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</si>
  <si>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</si>
  <si>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</si>
  <si>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</si>
  <si>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</si>
  <si>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</si>
  <si>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</si>
  <si>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</si>
  <si>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</si>
  <si>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</si>
  <si>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</si>
  <si>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</si>
  <si>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</si>
  <si>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</si>
  <si>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</si>
  <si>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</si>
  <si>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</si>
  <si>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</si>
  <si>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</si>
  <si>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</si>
  <si>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</si>
  <si>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</si>
  <si>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</si>
  <si>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</si>
  <si>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</si>
  <si>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</si>
  <si>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</si>
  <si>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</si>
  <si>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</si>
  <si>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</si>
  <si>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 Please note that CALYPSO products have been included since FY2012.</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</si>
  <si>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</si>
  <si>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</si>
  <si>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</si>
  <si>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</si>
  <si>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</si>
  <si>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</si>
  <si>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</si>
  <si>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</si>
  <si>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</si>
  <si>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Web metrics data for EOSDIS became available as of FY2007, Data for FY2007 is complete for 7 DAACs and FY2008 is complete for 8 DAACs. Since FY2009, 11 DAACs provided webmetrics. These web metrics excludes Earthdata and are for visits of one minute or more. Repeat visitors are counted as 2 or more visits since web activity measurements began for that DAAC. Earthdata webmetrics trend is given separately at the bottom of this page.</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</si>
  <si>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</si>
  <si>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</si>
  <si>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</si>
  <si>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</si>
  <si>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</si>
  <si>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</si>
  <si>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</si>
  <si>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</si>
  <si>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FY07 Repeat Visitors 
(2 or more visits)</t>
  </si>
  <si>
    <t>NA</t>
  </si>
  <si>
    <t>Repeat Visitors</t>
  </si>
  <si>
    <t xml:space="preserve">Note: Fiscal year data are compared using the sums across data generated from individual DAAC profiles.. </t>
  </si>
  <si>
    <t>Earthdata website metrics trend</t>
  </si>
  <si>
    <t>Hosts</t>
  </si>
  <si>
    <t>Legend</t>
  </si>
  <si>
    <t>X</t>
  </si>
  <si>
    <t>Data Available</t>
  </si>
  <si>
    <t>Data Provider has provided the data as required</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</si>
  <si>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</si>
  <si>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</si>
  <si>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</si>
  <si>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</si>
  <si>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</si>
  <si>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</si>
  <si>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</si>
  <si>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</si>
  <si>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</si>
  <si>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</si>
  <si>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Not Provided</t>
  </si>
  <si>
    <t>Data Provider was supposed to provide data files but did not provide</t>
  </si>
  <si>
    <t>Do Not Provide</t>
  </si>
  <si>
    <t>Data Provider has not started providing data.</t>
  </si>
  <si>
    <t>GESDISCNRT</t>
  </si>
  <si>
    <t>LARCORDERS</t>
  </si>
  <si>
    <t>LPDAACDEM</t>
  </si>
  <si>
    <t>LPDAACLTA</t>
  </si>
  <si>
    <t>LPDAACMRTWEB</t>
  </si>
  <si>
    <t>MODAPSNRT</t>
  </si>
  <si>
    <t>OMINRT</t>
  </si>
  <si>
    <t>Arch</t>
  </si>
  <si>
    <t>Ing</t>
  </si>
  <si>
    <t>Dist</t>
  </si>
  <si>
    <t># of days data provided</t>
  </si>
  <si>
    <t>EMS Term</t>
  </si>
  <si>
    <t>Definition</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</si>
  <si>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NSIDC = NSIDCECS + NSIDCV0).</t>
    <phoneticPr fontId="0" type="noConversion"/>
  </si>
  <si>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</si>
  <si>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</si>
  <si>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</si>
  <si>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</si>
  <si>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</si>
  <si>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</si>
  <si>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</si>
  <si>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</si>
  <si>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</si>
  <si>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</si>
  <si>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</si>
  <si>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</si>
  <si>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</si>
  <si>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r>
      <t xml:space="preserve">Any individual requesting data as defined by </t>
    </r>
    <r>
      <rPr>
        <sz val="10"/>
        <rFont val="Arial"/>
        <family val="2"/>
      </rPr>
      <t>an IP address plus email, within the time period.</t>
    </r>
  </si>
  <si>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</si>
  <si>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</si>
  <si>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</si>
  <si>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</si>
  <si>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</si>
  <si>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</si>
  <si>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</si>
  <si>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</si>
  <si>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The volume of data (in GBs) successfully delivered to Public users.  This includes all file types, including METADATA.</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</si>
  <si>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</si>
  <si>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</si>
  <si>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</si>
  <si>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</si>
  <si>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</si>
  <si>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</si>
  <si>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</si>
  <si>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</si>
  <si>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</si>
  <si>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</si>
  <si>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</si>
  <si>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</si>
  <si>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</si>
  <si>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</si>
  <si>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</si>
  <si>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</si>
  <si>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</si>
  <si>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</si>
  <si>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</si>
  <si>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</si>
  <si>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</si>
  <si>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</si>
  <si>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visit.</t>
    </r>
  </si>
  <si>
    <t>EMS Web Views</t>
  </si>
  <si>
    <t xml:space="preserve">The number of page views to a provider's web pages over the time period. </t>
  </si>
  <si>
    <t>EMS Web Visits</t>
  </si>
  <si>
    <t>The number of visits over the time period.</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</si>
  <si>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</si>
  <si>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</si>
  <si>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</si>
  <si>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</si>
  <si>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</si>
  <si>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Metrics data grouped by “DAAC”, augmented with external data, includes all twelve DAACs. Grouping is done for the 3 DAACs that have multiple data providers: ASDC DAAC (LARC ANGE, LARC ECS, LARC ORDERS), LP DAAC (LP DAAC, LPDAAC DEM, LPDAAC MRTWEB LPDAAC LTA) and NSIDC DAAC (NSIDC, NSIDC SRCHLT, NSIDC V0).</t>
  </si>
  <si>
    <t xml:space="preserve">Metrics data presented by the major contributing DAACs, often accompanied by a graphic. </t>
  </si>
  <si>
    <t>Total Volume Distributed (TB)</t>
  </si>
  <si>
    <t>Total Volume Distributed (GB)</t>
  </si>
  <si>
    <t>OB.DAAC</t>
  </si>
  <si>
    <t>Mission</t>
  </si>
  <si>
    <t># Users</t>
  </si>
  <si>
    <t># Files</t>
  </si>
  <si>
    <t>At the time of this report, the combined profile does not include OB.DAAC and Earthdata.</t>
  </si>
  <si>
    <r>
      <t>Unknown</t>
    </r>
    <r>
      <rPr>
        <vertAlign val="superscript"/>
        <sz val="10"/>
        <rFont val="Arial"/>
        <family val="2"/>
      </rPr>
      <t>***</t>
    </r>
  </si>
  <si>
    <r>
      <t>***</t>
    </r>
    <r>
      <rPr>
        <sz val="10"/>
        <rFont val="Arial"/>
        <family val="2"/>
      </rPr>
      <t xml:space="preserve">  no country information is given</t>
    </r>
  </si>
  <si>
    <t xml:space="preserve">OB.DAAC </t>
  </si>
  <si>
    <t>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</si>
  <si>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</si>
  <si>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 xml:space="preserve">EOSDIS web activity is measured by number of Visits made, the number of pages Viewed and the number of distinct Visitors.  The number of Hosts counts the distinct IP addresses of the Visitors. Repeat visitors is a count of those visitors who made at least two visits since ESDIS began measuring web activity
Web metrics are presented for visits of one minute or greater.   Visits of at least one minute are considered to represent significant work accomplished, and many of the shorter visits are of less than a second.  
Eleven of the twelve EOSDIS DAACs report web metrics at this time; all except OB.DAAC.  </t>
  </si>
  <si>
    <t>Volume By Month</t>
  </si>
  <si>
    <t>User By Month</t>
  </si>
  <si>
    <t># of Files</t>
  </si>
  <si>
    <t>Distributed Volume (TB)</t>
  </si>
  <si>
    <t># of Users</t>
  </si>
  <si>
    <t>User by Instrument*</t>
  </si>
  <si>
    <t>AIRS</t>
  </si>
  <si>
    <t>AMSR-E</t>
  </si>
  <si>
    <t>LARCNRT</t>
  </si>
  <si>
    <t>Aqua mission</t>
  </si>
  <si>
    <t>Terra mission</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</si>
  <si>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</si>
  <si>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</si>
  <si>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List of EU country</t>
  </si>
  <si>
    <t>Austria</t>
  </si>
  <si>
    <t>UK</t>
  </si>
  <si>
    <t>Bulgaria</t>
  </si>
  <si>
    <t>Croatia</t>
  </si>
  <si>
    <t>Republic of Cyprus</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</si>
  <si>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</si>
  <si>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</si>
  <si>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</si>
  <si>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</si>
  <si>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</si>
  <si>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</si>
  <si>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</si>
  <si>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</si>
  <si>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</si>
  <si>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</si>
  <si>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</si>
  <si>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</si>
  <si>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</si>
  <si>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Products by Level</t>
  </si>
  <si>
    <t>Volume by Level</t>
  </si>
  <si>
    <t>User By Level</t>
  </si>
  <si>
    <t>User By Domain</t>
  </si>
  <si>
    <t>Product Level</t>
  </si>
  <si>
    <t>N/A*</t>
  </si>
  <si>
    <t>* N/A: Product level not applpicable or not available</t>
  </si>
  <si>
    <t>The DAACs are profiled in six charts:</t>
  </si>
  <si>
    <t xml:space="preserve">     a. A dashboard charts displaying distribution trends and user behavior for each DAAC over the FY.</t>
  </si>
  <si>
    <t>3. (DAAC) Multi-Year Total Archive Volume Trend</t>
  </si>
  <si>
    <t xml:space="preserve">     a. A plot of the total archive at the DAAC for the last 8 years.</t>
  </si>
  <si>
    <t>4. (DAAC)  Multi-Year Product Distribution Trend</t>
  </si>
  <si>
    <t xml:space="preserve">    a. A plot of the DAAC product distribution for the last 9 years.</t>
  </si>
  <si>
    <t>5. (DAAC)  Multi-Year Trend for Web Accesses</t>
  </si>
  <si>
    <t>6. (DAAC)  Yearly Percentage of Web Users  Downloading Data</t>
  </si>
  <si>
    <t>DAAC Profile File:</t>
  </si>
  <si>
    <t>Percentage compared to the total product distribution</t>
  </si>
  <si>
    <t>Percentage compared to the total volume distribution</t>
  </si>
  <si>
    <t>Stage 3 (OB.DAAC does not provide ingest metrics as noted below)</t>
  </si>
  <si>
    <t>Land Atmosphere Near real-time Capability
 for EOS (LANCE) Summary</t>
  </si>
  <si>
    <r>
      <t xml:space="preserve">
</t>
    </r>
    <r>
      <rPr>
        <sz val="36"/>
        <rFont val="Arial"/>
        <family val="2"/>
      </rPr>
      <t xml:space="preserve">
EOSDIS 
FY2016
Annual Metrics Report</t>
    </r>
    <r>
      <rPr>
        <sz val="10"/>
        <rFont val="Arial"/>
        <family val="2"/>
      </rPr>
      <t xml:space="preserve">
</t>
    </r>
  </si>
  <si>
    <t xml:space="preserve">
Prepared By:
Lalit Wanchoo, Adnet Systems, Inc.
Young-In Won, KBRWyle
Durga Kafle, Adnet Systems, Inc
December 2016</t>
  </si>
  <si>
    <t>2015-10-01 - 2016-09-30</t>
  </si>
  <si>
    <t>1995-01-01 - 2016-09-30</t>
  </si>
  <si>
    <t>The Total Archive Size describes the EOSDIS archive at the end of FY2016. This includes all data (including ancillary) but not data marked for deletion.</t>
  </si>
  <si>
    <t>This table shows the amount of data added to the archive during FY2016 for all products levels and includes the products that were deleted.  Archive metrics for OB.DAAC and NSIDC V0 are not available at this time. NRT data are excluded in this table.</t>
  </si>
  <si>
    <t>The sum of monthly visits could be greater than the total System Overall number of visits for a given year since multiple visits could cross over from one month to another month. As such will be treated as different visits.</t>
  </si>
  <si>
    <r>
      <t>ORNL</t>
    </r>
    <r>
      <rPr>
        <vertAlign val="superscript"/>
        <sz val="10"/>
        <rFont val="Arial"/>
        <family val="2"/>
      </rPr>
      <t>2</t>
    </r>
  </si>
  <si>
    <r>
      <rPr>
        <vertAlign val="superscript"/>
        <sz val="10"/>
        <rFont val="Arial"/>
        <family val="2"/>
      </rPr>
      <t>1</t>
    </r>
    <r>
      <rPr>
        <sz val="10"/>
        <rFont val="Arial"/>
        <family val="2"/>
      </rPr>
      <t>Based on an email of 11/16/2016 from Lindsay Parker of ASDC 708,085.76 GB and 20,842,337 files</t>
    </r>
  </si>
  <si>
    <r>
      <rPr>
        <vertAlign val="superscript"/>
        <sz val="10"/>
        <rFont val="Arial"/>
        <family val="2"/>
      </rPr>
      <t>2</t>
    </r>
    <r>
      <rPr>
        <sz val="10"/>
        <rFont val="Arial"/>
        <family val="2"/>
      </rPr>
      <t>Based on an email of 11/15/2016 from  Benjamin F. McMurry of ORNL 13,961 GB and 2,367,465 files</t>
    </r>
  </si>
  <si>
    <r>
      <rPr>
        <vertAlign val="superscript"/>
        <sz val="10"/>
        <rFont val="Arial"/>
        <family val="2"/>
      </rPr>
      <t>1</t>
    </r>
    <r>
      <rPr>
        <sz val="10"/>
        <rFont val="Arial"/>
        <family val="2"/>
      </rPr>
      <t>Based on an email of 11/16/2016 from Lindsay Parker of ASDC 4,259,629 GB and 170,246,881 files</t>
    </r>
  </si>
  <si>
    <r>
      <rPr>
        <vertAlign val="superscript"/>
        <sz val="10"/>
        <rFont val="Arial"/>
        <family val="2"/>
      </rPr>
      <t>2</t>
    </r>
    <r>
      <rPr>
        <sz val="10"/>
        <rFont val="Arial"/>
        <family val="2"/>
      </rPr>
      <t>Based on an email of 11/15/2016 from Carey Noll of CDDIS 17.5 Tbytes and 185M files</t>
    </r>
  </si>
  <si>
    <r>
      <rPr>
        <vertAlign val="superscript"/>
        <sz val="10"/>
        <rFont val="Arial"/>
        <family val="2"/>
      </rPr>
      <t>3</t>
    </r>
    <r>
      <rPr>
        <sz val="10"/>
        <rFont val="Arial"/>
        <family val="2"/>
      </rPr>
      <t>Based on an email of 11/3/2016 from  Daniel Crumly of NSIDC 284,078.71 GB and 52,541,397 files</t>
    </r>
  </si>
  <si>
    <r>
      <rPr>
        <vertAlign val="superscript"/>
        <sz val="10"/>
        <rFont val="Arial"/>
        <family val="2"/>
      </rPr>
      <t>4</t>
    </r>
    <r>
      <rPr>
        <sz val="10"/>
        <rFont val="Arial"/>
        <family val="2"/>
      </rPr>
      <t xml:space="preserve">Based on an email of 11/15/2016 from  Benjamin F. McMurry of ORNL 201,811 GB Number of Files: 60,038,847 </t>
    </r>
  </si>
  <si>
    <r>
      <t>CDDIS</t>
    </r>
    <r>
      <rPr>
        <vertAlign val="superscript"/>
        <sz val="10"/>
        <rFont val="Arial"/>
        <family val="2"/>
      </rPr>
      <t>2</t>
    </r>
  </si>
  <si>
    <r>
      <t>NSIDC</t>
    </r>
    <r>
      <rPr>
        <vertAlign val="superscript"/>
        <sz val="10"/>
        <rFont val="Arial"/>
        <family val="2"/>
      </rPr>
      <t>3</t>
    </r>
  </si>
  <si>
    <t>17.5 PB</t>
  </si>
  <si>
    <t xml:space="preserve">EOSDIS FY2016 Metrics </t>
  </si>
  <si>
    <t xml:space="preserve"> (Oct. 1, 2015 to Sept. 30, 2016)</t>
  </si>
  <si>
    <t>Dates:  Oct 1, 2015  through Sep 30, 2016</t>
  </si>
  <si>
    <t>40.03 TB/day</t>
  </si>
  <si>
    <t>1,513 M</t>
  </si>
  <si>
    <t>This report presents statistics on data metrics and web activities at the EOSDIS DAACs during Fiscal Year 2016 (October 1, 2015 through September 30, 2016) from the Earth Science Data and Information System (ESDIS) Metrics System (EMS).</t>
  </si>
  <si>
    <t xml:space="preserve">EMS data users include those who retrieved either science or metadata and include registered NRT users.
Using NetInsight, per DAAC, run the Visitor Analysis, Hosts report for the FY2016 date range.   Adjust the Visit Duration filter to remove the two lowest visit durations so that the values represent visitors for visits of one minute or more.  (Also, run the Visitor Analysis, Visitors report to get the list or count of visitors by host+browser.) 
Compare the set of data user host names and web visitor host names into a unique list to determine the how many host names apply to both systems and how many are distinct.  Sum the values across all DAACs to get totals. 
For the Total User count, start with the Visitors+ Browsers (larger number), add the distinct data users, and add in the data users of DAACs for which EMS is not yet collecting web metrics. 
</t>
  </si>
  <si>
    <t>Web Trend metrics are determined in the same manner as the Web Activity by DAAC worksheet above, performed for  FY2007 -  FY2016. Insufficient web activity metrics exists for years before FY2007.</t>
  </si>
  <si>
    <t>Data Availability for FY 2016 is the summary of the daily ingest, archive, and distribution received by the EMS and this data was used in generating FY 2016 reports.</t>
  </si>
  <si>
    <t>1. Summary for FY 2016</t>
  </si>
  <si>
    <t>2. Distribution and User Trends (Oct 2015 - Sep 2016)</t>
  </si>
  <si>
    <t xml:space="preserve">    a. A plot of the web accesses (visits, views, and visitors) over the last 10 years.</t>
  </si>
  <si>
    <t xml:space="preserve">    a. A plot of the percentage of web users that download data from the DAAC over the last 9 years.</t>
  </si>
  <si>
    <t>Ingest is calculated from those data providers reporting Ingest (CDDIS, GES DISC, GHRC, ASDC, LP DAAC, MODAPS, NSIDC, PO.DAAC, SEDAC) combining across all of these DAACs. ORNL and OB.DAAC are not providing ingest metrics to EMS. Note that NRT are excluded.
Oracle Table Used:
- IngestProductSummary
Query:  FY16_annual_ingest_summary</t>
  </si>
  <si>
    <t>Archive is calculated by counting all data added to the archive during the Fiscal Year (not adjusting for deletion) across all EOSDIS data providers. Archive data for NRT were excluded. OB.DAAC archive information is not available.
Oracle Table Used:
- ArchiveInstProduct
Query:  
- FY16_annual_archive_summary</t>
  </si>
  <si>
    <t>Total archive size is calculated by counting all data volume added to the archive (less the data products marked for deletion) since the archive began. For description of NRT archive size, see Row 9.
Oracle Table Used:
- ArchiveInstProduct
Query:  FY16_annual_total_archive_summary</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</si>
  <si>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FY2016 report. The subsetted table includes correction for the country and domain." 
Subsetted Oracle Table: 
- YIW_SPSO_REVISED_FY16
Filters: 
- excludes Metadata products for product counts 
Query: 
- FY16_annual_distribution_by_month
- FY16_annual_distribution_by_domain
- FY16_annual_distribution_by_level
- FY16_annual_distribution_by_country
- FY16_annual_top_products_by_product
- FY16_annual_top_products_by_volume
- FY16_annual_top_products</t>
  </si>
  <si>
    <t>Distribution for various missions/instruments were calculated for both products (as files) and volumes successfully sent to Public users, per instrument and summed for missions irrespective of DAACs. 
Subsetted Oracle Table: 
- YIW_SPSO_REVISED_FY16</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</si>
  <si>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FY16_annual_distinct_product</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</si>
  <si>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FY16_annual_NRT_Distribution_by_month, FY16_annual_NRT_distinct_Products, FY16_annual_NRT_Distribution_by_Level
- FY16_annual_registered_NRT_Users
- FY16_annual_NRT_DISTRIBUTION_unregistered_users, FY16_annual_NRT_distribution_unregistered_users_by_domain, 
  FY16_annual_NRT_distribution_unregistered_users_by_country, FY16_annual_NRT_distribution_unregistered_users_by_product
- FY16_annual_NRT_Archive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</si>
  <si>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FY16_annual_users_by_domain
- FY16_annual_repeat_users_by_domain
- FY16_annual_users_by_datacenter</t>
  </si>
  <si>
    <t xml:space="preserve">In NetInsight, use the Executive Dashboard to get the period (fiscal year) totals; adjust Visit Duration filter for visits of one minute or more.
For count of "Hosts" use the Visitor Analysis, Host report -- capture total records.
For "Repeat Visitors" run the Visitor Analysis, Visitor Retention report and count the visitors with 2 or more visits (this gives Repeat Visitors in the current Fiscal Year)
EOSDIS DAACs not contributing web metrics in FY2016: OB.DAAC (future)
</t>
  </si>
  <si>
    <t xml:space="preserve">Public-Science User Trend metrics show the numbers of distinct users for all user types for  FY2007 -  FY2016.
Query name: FY16_annual_users_by_usertype
</t>
  </si>
  <si>
    <t xml:space="preserve">     a. A summary of the FY2016 key metrics per DAAC compared to the EOSDIS Total</t>
  </si>
  <si>
    <t>2.35 M</t>
  </si>
  <si>
    <t>FY2016 Web Visitors for Visits of one minute or more</t>
  </si>
  <si>
    <r>
      <t>FY2016</t>
    </r>
    <r>
      <rPr>
        <vertAlign val="superscript"/>
        <sz val="10"/>
        <rFont val="Arial"/>
        <family val="2"/>
      </rPr>
      <t>*</t>
    </r>
  </si>
  <si>
    <t>Pakistan</t>
  </si>
  <si>
    <t>FY16</t>
  </si>
  <si>
    <t>FY2016 from Earthdata website (For visits &gt;= I min.)</t>
  </si>
  <si>
    <t>Vietnam</t>
  </si>
  <si>
    <t>Algeria</t>
  </si>
  <si>
    <t>FY2016</t>
  </si>
  <si>
    <t>FY2016 from LANCE (For visits &gt;= I min.)</t>
  </si>
  <si>
    <t>FY16 Repeat Visitors
 (2 or more visits)</t>
  </si>
  <si>
    <t>FY16 Daily Data Avaliability with EMS for Ingest, Archive, and Distribution as provided by the Data Providers</t>
  </si>
  <si>
    <t>AMSR2NRT</t>
  </si>
  <si>
    <t>OBDAAC</t>
  </si>
  <si>
    <t># days no date provied</t>
  </si>
  <si>
    <t xml:space="preserve">MISSING 
</t>
  </si>
  <si>
    <t xml:space="preserve">X </t>
  </si>
  <si>
    <t xml:space="preserve">MISSING
</t>
  </si>
  <si>
    <t>EOSDIS Annual Report for FY16</t>
  </si>
  <si>
    <t>FY16AnnualReport_V1.xlsx</t>
  </si>
  <si>
    <t>Products (Millions)</t>
    <phoneticPr fontId="0" type="noConversion"/>
  </si>
  <si>
    <t>Total Products Distributed (Millions)</t>
  </si>
  <si>
    <t xml:space="preserve">Total Products Distributed </t>
  </si>
  <si>
    <t>Pbytes</t>
  </si>
  <si>
    <t>2015-10</t>
  </si>
  <si>
    <t>2015-11</t>
  </si>
  <si>
    <t>2015-12</t>
  </si>
  <si>
    <t>2016-01</t>
  </si>
  <si>
    <t>2016-02</t>
  </si>
  <si>
    <t>2016-03</t>
  </si>
  <si>
    <t>2016-04</t>
  </si>
  <si>
    <t>2016-05</t>
  </si>
  <si>
    <t>2016-06</t>
  </si>
  <si>
    <t>2016-07</t>
  </si>
  <si>
    <t>2016-08</t>
  </si>
  <si>
    <t>2016-09</t>
  </si>
  <si>
    <t>* The distinct users by instrument are distinct users for the whole fiscal year and therefore are lower than the sum of monthly users in row 124.</t>
  </si>
  <si>
    <t>Tables below show the number of unique data products distributed to public users during FY2016. 
In counting unique products, metadata were excluded. NRT products are not included.</t>
  </si>
  <si>
    <t>These distribution tables provide the amount of data successfully distributed to Public Users during FY 2016. These distribution metrics are presented in Products and Volumes and Number of users broken out by selected missions and instruments.</t>
  </si>
  <si>
    <t>Distribution provides the amount of data successfully distributed to Public Users during FY 2016. Distribution metrics are presented in Products and Volumes:  by DAAC, by domain, and by level.</t>
  </si>
  <si>
    <t>Production of the Near-Real Time (NRT) Products during FY2016</t>
  </si>
  <si>
    <t>Distribution of the Near-Real Time (NRT) Products during FY2016</t>
  </si>
  <si>
    <t>AMSR2</t>
  </si>
  <si>
    <t>VIIRS</t>
  </si>
  <si>
    <t>Total for FY2016</t>
  </si>
  <si>
    <t>Distribution of the Near-Real Time (NRT) Products by Level during FY2016</t>
  </si>
  <si>
    <t>Distribution of the Near-Real Time (NRT) Products to Unregisterd Users during FY2016</t>
  </si>
  <si>
    <t>Product</t>
    <phoneticPr fontId="0" type="noConversion"/>
  </si>
  <si>
    <t>Description</t>
    <phoneticPr fontId="0" type="noConversion"/>
  </si>
  <si>
    <t>GBs</t>
    <phoneticPr fontId="0" type="noConversion"/>
  </si>
  <si>
    <t>MCD14SHP</t>
  </si>
  <si>
    <t>Level 2 Active Fire - MODIS 1km Shape file for FIRMS</t>
  </si>
  <si>
    <t>MYD01</t>
  </si>
  <si>
    <t>Level 1A Scans of raw radiances in counts</t>
  </si>
  <si>
    <t>Level 2 Active Fire - MODIS 1km WMS file for FIRMS</t>
  </si>
  <si>
    <t>MCD14TXT</t>
  </si>
  <si>
    <t>Level 2 Active Fire - MODIS 1km Text file for FIRMS</t>
  </si>
  <si>
    <t>GHRC NRT/NRT2</t>
  </si>
  <si>
    <t>LARC NRT/NRT2</t>
  </si>
  <si>
    <t>MISR-Terra</t>
  </si>
  <si>
    <t>MODAPS NRT/NRT2/NRT3</t>
  </si>
  <si>
    <t>MODAPS NRT3</t>
  </si>
  <si>
    <t>VIIRS-SNPP</t>
  </si>
  <si>
    <t xml:space="preserve">LANCE FY2016 Metrics </t>
  </si>
  <si>
    <t>2.96 TB/day</t>
  </si>
  <si>
    <t>1.05 PB</t>
  </si>
  <si>
    <t>76.3 M</t>
  </si>
  <si>
    <t>2.1 TB/day</t>
  </si>
  <si>
    <t>0.32 M</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</si>
  <si>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</si>
  <si>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</si>
  <si>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</si>
  <si>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</si>
  <si>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</si>
  <si>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</si>
  <si>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</si>
  <si>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</si>
  <si>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</si>
  <si>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MERRA-2 tavg1_2d_slv_Nx: 2d, 1-Hourly, Time-Averaged, Single-Level,Assimilation, Single-Level Diagnostics</t>
  </si>
  <si>
    <t>MODIS/Terra Aerosol 5-Min L2 Swath 10km</t>
  </si>
  <si>
    <t>Top 20 countries</t>
    <phoneticPr fontId="0" type="noConversion"/>
  </si>
  <si>
    <t>Top 20 Countries by Volume Distributed*</t>
    <phoneticPr fontId="0" type="noConversion"/>
  </si>
  <si>
    <t>Top 20 Countries by Products Distributed**</t>
    <phoneticPr fontId="0" type="noConversion"/>
  </si>
  <si>
    <t>Country</t>
    <phoneticPr fontId="0" type="noConversion"/>
  </si>
  <si>
    <t>Taiwan</t>
  </si>
  <si>
    <t xml:space="preserve">The Product Distribution data for FY2016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</si>
  <si>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volume distribution data for FY2016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</si>
  <si>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Volume Distributed (TBs)</t>
    <phoneticPr fontId="0" type="noConversion"/>
  </si>
  <si>
    <t>Total Volume (TBs)</t>
    <phoneticPr fontId="0" type="noConversion"/>
  </si>
  <si>
    <t>The Product Distribution data for FY2016 is based on the data captured in EMS that includes NRT data.
Various levels within a product level where grouped into one level, e.g., Levels 1, IA, IB were grouped to Level 1, Level 2, 2G, 2A where grouped to Level 2.</t>
  </si>
  <si>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</si>
  <si>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</si>
  <si>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</si>
  <si>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</si>
  <si>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</si>
  <si>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</si>
  <si>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</si>
  <si>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 xml:space="preserve">Distinct Data Users presents the number of distinct Public users who received data product files exluding NRT. Repeat users are those users who received data on more than one day in the FY16. Data users are presented by data center, domain and Top 20 countries.             </t>
  </si>
  <si>
    <t>Other*</t>
  </si>
  <si>
    <t>12.1 TB/day</t>
  </si>
  <si>
    <t>Ingest is the amount of data coming into a DAAC over a period of time and includes all product levels.  For this report, the data is presented as the amount of data entered into each DAAC during FY2016.  The sum over all data centers is the total ingest for EOSDIS. OB.DAAC is unable to provide ingest metrics at this time.</t>
  </si>
  <si>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</si>
  <si>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</si>
  <si>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</si>
  <si>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</si>
  <si>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</si>
  <si>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</si>
  <si>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</si>
  <si>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Bots that had effects in early studies from FY14 and earlier, e.g., livebot.com, crawl.sistrix.com, etc. do not appear in FY16.</t>
  </si>
  <si>
    <t>yandex.com has been included as a normal iphost, not a bot. It is a Russian internet provider that also services Turkey and Khazakstan, among others.</t>
  </si>
  <si>
    <t>Bots Products Distributed by DAAC</t>
  </si>
  <si>
    <t>Distribution of Bots by DAAC</t>
  </si>
  <si>
    <t>Products (Millions)</t>
    <phoneticPr fontId="0" type="noConversion"/>
  </si>
  <si>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</si>
  <si>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</si>
  <si>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</si>
  <si>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</si>
  <si>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</si>
  <si>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</si>
  <si>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</si>
  <si>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</si>
  <si>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</si>
  <si>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</si>
  <si>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</si>
  <si>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Earthdata Search Client (EDSC)</t>
  </si>
  <si>
    <t>Common Metadata Repository (CMR)</t>
  </si>
  <si>
    <t>Earthdata Login</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</si>
  <si>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</si>
  <si>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</si>
  <si>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Note:</t>
  </si>
  <si>
    <t>Data provided by the Louis Swentek (Lou_Swentek@raytheon.com) EED-2 staff by email on December 7, 2016</t>
  </si>
  <si>
    <t>]</t>
  </si>
  <si>
    <t>FY2016 Top 10 Products Distributed By Volume*</t>
  </si>
  <si>
    <t>Description</t>
    <phoneticPr fontId="0" type="noConversion"/>
  </si>
  <si>
    <t>Data not provided everyday</t>
  </si>
  <si>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</si>
  <si>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The total number of Earthdata Login registered users increased by 48% over the course of FY2016, from 153,328 at the beginning of October 2015 to 226,197 by the end of September 2016.</t>
  </si>
  <si>
    <t>The number of new users registered weekly in Earthdata Login trended upwards through the year, though the number varied seasonally and as key events occurred throughout FY2016. The number of new registered users ranged from a low of 625 for the week ending 1/3/2016 to a high of 2475 the week of 4/16/2016. New user registrations showed strong growth with at least 1000 new users added each week outside of the year-end holiday period.</t>
  </si>
  <si>
    <t>The number of collection, or data set series, holdings in CMR increased by over 5x during FY2016, driven largely by the import of collection metadata from the Global Change Master Directory (GCMD) in February 2016. FY 2016 began with 5,657 collections in the CMR and ended with 34,052. Approximately 25.5k of the 28.4k collections added were associated with the GCMD cutover, with most of those collections coming from three specific providers: SciOps (blue in the chart below), NOAA_NCEI (orange) and AU_AADC (red). The following chart provides a weekly summary of the CMR collection holdings broken out by provider.</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</si>
  <si>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
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</si>
  <si>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 xml:space="preserve">The number of granule holdings in CMR increased by 45% in FY2016, from 256.4M in October 2015 to 370.9M at the end of September 2016. The following chart provides a weekly summary of the CMR granule holdings broken out by provider.
</t>
  </si>
  <si>
    <t>EDSC acquisitions likewise increased, from an average of under 200 weekly acquisitions at the start of FY2016 to an average of around 700 weekly acquisitions by the end of FY2016, an increase of 2.5x.</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</si>
  <si>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The utilization of EDSC showed steady growth throughout FY2016, with the number of sessions and acquisitions via the EDSC growing as shown in the figures below. EDSC sessions grew from under 1,000 at the beginning of FY2016 to around 3000 by the end of FY2016, with peaks of over 5,000 weekly sessions in April 2016.</t>
  </si>
  <si>
    <t>FY 2016 Worldview  Metrics</t>
  </si>
  <si>
    <t>FY 2016 Worldview Unique Visitors by Month</t>
  </si>
  <si>
    <t>Unique Visitors</t>
  </si>
  <si>
    <t>FY 2016 Worldview Data Download Users and Events by Month</t>
  </si>
  <si>
    <t>Events</t>
  </si>
  <si>
    <t>Users (Visits)</t>
  </si>
  <si>
    <t>Visits represent the number of users who downloaded data as opposed to total number of visitors</t>
  </si>
  <si>
    <t>FY 2016 Worldview Mobile Devices Unique Visitors by Month</t>
  </si>
  <si>
    <t>Worldview web activity is measured by number of Visits made, the number of pages Viewed and the number of distinct Visitors accessing Worldview.</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</si>
  <si>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</si>
  <si>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</si>
  <si>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Additional web metrics are available, please contact Ryan Boller (ryan.a.boller@nasa.gov)</t>
  </si>
  <si>
    <t>This report contains tables and graphs of FY2016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two new worksheets titled  'CMR' and 'Worldview_WebMetrics'. CMR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This report also includes three worksheets and one workbook that were added in FY2015 Annual Report: i) Distribution_Mission_Instrument, Distribution_Mission_Domain, and Distribution_Mission_Level showing the distribution details for Terra, Aqua, and Aura instruments by domain and product levels, and ii) Workbook (FY16Annual_DAAC_Profile) that provides the summary of archive, distribution, and web metrics for individual DAACs and LANCE.</t>
  </si>
  <si>
    <t>3.21 M</t>
  </si>
  <si>
    <t>**GHRC https distribution is not included and these numbers are provided below:</t>
  </si>
  <si>
    <t>GHRC https Distribution Information for Jan - Sept 2016</t>
  </si>
  <si>
    <t>Number of unique users (earthdata login): 494</t>
  </si>
  <si>
    <t>Number of Unique data products : 336</t>
  </si>
  <si>
    <r>
      <t>GHRC</t>
    </r>
    <r>
      <rPr>
        <vertAlign val="superscript"/>
        <sz val="10"/>
        <rFont val="Arial"/>
        <family val="2"/>
      </rPr>
      <t>**</t>
    </r>
  </si>
  <si>
    <r>
      <t>OB.DAAC</t>
    </r>
    <r>
      <rPr>
        <vertAlign val="superscript"/>
        <sz val="10"/>
        <rFont val="Arial"/>
        <family val="2"/>
      </rPr>
      <t>5</t>
    </r>
  </si>
  <si>
    <r>
      <t xml:space="preserve">5 </t>
    </r>
    <r>
      <rPr>
        <sz val="10"/>
        <rFont val="Arial"/>
        <family val="2"/>
      </rPr>
      <t>OB.DAAC archive estimates will be adjusted in FY 2017</t>
    </r>
  </si>
  <si>
    <t>Total Distribution : 1.0354 TB volume and 3.64077 million files</t>
  </si>
  <si>
    <t>We presented the EOSDIS FY 2016 Annual Metrics Report on January 23, 2017 during the DAAC Managers telecon and received some questions and comments. Following is the summary of such questions and comments and how these have been addressed:</t>
  </si>
  <si>
    <t>1. Question from Chris Lynnes whether the worldview downloads are actual data download from DAACs or the image data that was used in creating the image? Ryan Boller’s response says that worldview users downloading data is the number of users who clicked on the data download link that checks the availability of such granules in the CMR. As such would reference to data download from DAACs but does not mean user actually downloaded the data.</t>
  </si>
  <si>
    <t>3. We had to revise webmetrics information for number of visitors for each DAAC as it was not copied properly from one tab to another. This increased total number of EOSDIS data and service users to 3.2 million from 3.03 million. Annual report has been revised accordingly.</t>
  </si>
  <si>
    <t>4. GHRC wants to include https distribution in the annual report that is being currently tested by EMS as such is not included in the annual report. Information provided by Helen Conover of GHRC has been incorporated in the annual report.</t>
  </si>
  <si>
    <t>2. What is the reason for the Earth Data Search Client sessions significant increase during April 2016 over 5000? Louis Swentek’s (EED-2) response to this query is: “The word from our OPS manager is that there was no definitive explanation at the time. The general consensus, though, was that ASTER data became free around that time and there was a lot of interest in that data.”</t>
  </si>
  <si>
    <t>Earthdata Systems are some of the systems that are under EED-2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2016 by Louis Swentek (Lou_Swentek@raytheon.com) of EED-2.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</si>
</sst>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0.000000"/>
    <numFmt numFmtId="173" formatCode="_(* #,##0.0_);_(* \(#,##0.0\);_(* &quot;-&quot;??_);_(@_)"/>
    <numFmt numFmtId="174" formatCode="#,##0.000"/>
  </numFmts>
  <fonts count="5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sz val="10"/>
      <color indexed="61"/>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0"/>
      <name val="Arial Unicode MS"/>
      <family val="2"/>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vertAlign val="superscript"/>
      <sz val="10"/>
      <color theme="1"/>
      <name val="Arial"/>
      <family val="2"/>
    </font>
    <font>
      <sz val="12"/>
      <name val="Times New Roman"/>
      <family val="1"/>
    </font>
    <font>
      <b/>
      <sz val="10"/>
      <name val="Arial Unicode MS"/>
      <family val="2"/>
    </font>
    <font>
      <b/>
      <sz val="11"/>
      <color theme="1"/>
      <name val="Calibri"/>
      <family val="2"/>
      <scheme val="minor"/>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1"/>
      <color theme="1"/>
      <name val="Times New Roman"/>
      <family val="1"/>
    </font>
    <font>
      <b/>
      <sz val="11"/>
      <color theme="1"/>
      <name val="Times New Roman"/>
      <family val="1"/>
    </font>
    <font>
      <sz val="10"/>
      <name val="Calibri"/>
      <family val="2"/>
    </font>
    <font>
      <sz val="11"/>
      <color rgb="FF000000"/>
      <name val="Times New Roman"/>
      <family val="2"/>
    </font>
    <font>
      <sz val="11"/>
      <name val="Times New Roman"/>
      <family val="1"/>
    </font>
    <font>
      <sz val="11"/>
      <color rgb="FF9C6500"/>
      <name val="Times New Roman"/>
      <family val="2"/>
    </font>
    <font>
      <b/>
      <sz val="11"/>
      <color theme="1"/>
      <name val="Times New Roman"/>
      <family val="2"/>
    </font>
    <font>
      <sz val="11"/>
      <name val="Calibri"/>
      <family val="2"/>
    </font>
    <font>
      <sz val="10.5"/>
      <color rgb="FF000000"/>
      <name val="Calibri"/>
      <family val="2"/>
    </font>
  </fonts>
  <fills count="17">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EB9C"/>
      </patternFill>
    </fill>
    <fill>
      <patternFill patternType="solid">
        <fgColor rgb="FFFFFF00"/>
        <bgColor rgb="FF000000"/>
      </patternFill>
    </fill>
    <fill>
      <patternFill patternType="solid">
        <fgColor rgb="FFCCFFCC"/>
        <bgColor indexed="64"/>
      </patternFill>
    </fill>
    <fill>
      <patternFill patternType="solid">
        <fgColor theme="0"/>
        <bgColor rgb="FF000000"/>
      </patternFill>
    </fill>
  </fills>
  <borders count="2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s>
  <cellStyleXfs count="11">
    <xf numFmtId="0" fontId="0" fillId="0" borderId="0"/>
    <xf numFmtId="0" fontId="7" fillId="0" borderId="0"/>
    <xf numFmtId="43" fontId="7" fillId="0" borderId="0" applyFont="0" applyFill="0" applyBorder="0" applyAlignment="0" applyProtection="0"/>
    <xf numFmtId="0" fontId="7" fillId="0" borderId="0"/>
    <xf numFmtId="0" fontId="24" fillId="0" borderId="0"/>
    <xf numFmtId="9" fontId="7"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0" fontId="27" fillId="0" borderId="0"/>
    <xf numFmtId="0" fontId="54" fillId="13" borderId="0" applyNumberFormat="0" applyBorder="0" applyAlignment="0" applyProtection="0"/>
  </cellStyleXfs>
  <cellXfs count="893">
    <xf numFmtId="0" fontId="0" fillId="0" borderId="0" xfId="0"/>
    <xf numFmtId="0" fontId="7" fillId="0" borderId="0" xfId="0" applyFont="1" applyAlignment="1">
      <alignment horizontal="center" vertical="center" wrapText="1"/>
    </xf>
    <xf numFmtId="0" fontId="0" fillId="0" borderId="0" xfId="0" applyAlignment="1">
      <alignment horizontal="center" wrapText="1"/>
    </xf>
    <xf numFmtId="0" fontId="9" fillId="0" borderId="0" xfId="0" applyFont="1" applyAlignment="1">
      <alignment horizontal="center" wrapText="1"/>
    </xf>
    <xf numFmtId="0" fontId="0" fillId="0" borderId="0" xfId="0" applyAlignment="1"/>
    <xf numFmtId="17" fontId="0" fillId="0" borderId="0" xfId="0" applyNumberFormat="1"/>
    <xf numFmtId="0" fontId="10" fillId="0" borderId="0" xfId="0" applyFont="1" applyAlignment="1">
      <alignment horizontal="center" wrapText="1"/>
    </xf>
    <xf numFmtId="0" fontId="0" fillId="0" borderId="0" xfId="0" applyAlignment="1">
      <alignment wrapText="1"/>
    </xf>
    <xf numFmtId="0" fontId="7" fillId="0" borderId="0" xfId="0" applyFont="1" applyAlignment="1">
      <alignment vertical="top" wrapText="1"/>
    </xf>
    <xf numFmtId="0" fontId="11" fillId="0" borderId="0" xfId="0" applyFont="1" applyAlignment="1">
      <alignment horizontal="left" wrapText="1"/>
    </xf>
    <xf numFmtId="0" fontId="7"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7" fillId="0" borderId="0" xfId="0" applyFont="1"/>
    <xf numFmtId="0" fontId="7" fillId="0" borderId="0" xfId="0" applyFont="1" applyAlignment="1">
      <alignment horizontal="center"/>
    </xf>
    <xf numFmtId="0" fontId="7" fillId="0" borderId="0" xfId="0" applyFont="1" applyBorder="1"/>
    <xf numFmtId="0" fontId="7" fillId="0" borderId="8" xfId="0" applyFont="1" applyBorder="1" applyAlignment="1">
      <alignment vertical="top" wrapText="1"/>
    </xf>
    <xf numFmtId="0" fontId="7" fillId="0" borderId="0" xfId="0" applyFont="1" applyBorder="1" applyAlignment="1">
      <alignment vertical="top"/>
    </xf>
    <xf numFmtId="0" fontId="7" fillId="0" borderId="8" xfId="0" applyFont="1" applyBorder="1" applyAlignment="1">
      <alignment vertical="top"/>
    </xf>
    <xf numFmtId="0" fontId="7" fillId="0" borderId="8" xfId="0" applyFont="1" applyBorder="1" applyAlignment="1">
      <alignment vertical="center" wrapText="1"/>
    </xf>
    <xf numFmtId="0" fontId="7" fillId="0" borderId="0" xfId="0" applyFont="1" applyBorder="1" applyAlignment="1">
      <alignment vertical="center"/>
    </xf>
    <xf numFmtId="0" fontId="0" fillId="0" borderId="8" xfId="0" applyBorder="1" applyAlignment="1">
      <alignment vertical="center" wrapText="1"/>
    </xf>
    <xf numFmtId="0" fontId="7" fillId="0" borderId="0" xfId="0" applyFont="1" applyBorder="1" applyAlignment="1">
      <alignment horizontal="left" wrapText="1"/>
    </xf>
    <xf numFmtId="0" fontId="7" fillId="0" borderId="8" xfId="0" applyFont="1" applyBorder="1" applyAlignment="1">
      <alignment vertical="center"/>
    </xf>
    <xf numFmtId="0" fontId="7" fillId="0" borderId="8" xfId="0" applyFont="1" applyBorder="1" applyAlignment="1">
      <alignment horizontal="left" vertical="center" wrapText="1"/>
    </xf>
    <xf numFmtId="0" fontId="0" fillId="0" borderId="5" xfId="0" applyBorder="1" applyAlignment="1">
      <alignment vertical="top" wrapText="1"/>
    </xf>
    <xf numFmtId="0" fontId="20" fillId="0" borderId="0" xfId="0" applyFont="1"/>
    <xf numFmtId="0" fontId="7" fillId="0" borderId="0" xfId="0" applyFont="1"/>
    <xf numFmtId="0" fontId="7" fillId="0" borderId="8" xfId="0" applyFont="1" applyBorder="1" applyAlignment="1">
      <alignment horizontal="center" vertical="center" wrapText="1"/>
    </xf>
    <xf numFmtId="0" fontId="7" fillId="0" borderId="8" xfId="0" applyFont="1" applyBorder="1" applyAlignment="1">
      <alignment horizontal="center" wrapText="1"/>
    </xf>
    <xf numFmtId="0" fontId="19" fillId="0" borderId="0" xfId="0" applyFont="1" applyBorder="1" applyAlignment="1">
      <alignment horizontal="center"/>
    </xf>
    <xf numFmtId="0" fontId="7" fillId="0" borderId="8" xfId="0" applyFont="1" applyBorder="1"/>
    <xf numFmtId="0" fontId="21" fillId="0" borderId="0" xfId="0" applyFont="1"/>
    <xf numFmtId="4" fontId="20" fillId="0" borderId="0" xfId="0" applyNumberFormat="1" applyFont="1" applyBorder="1"/>
    <xf numFmtId="0" fontId="7" fillId="0" borderId="8" xfId="0" applyFont="1" applyFill="1" applyBorder="1" applyAlignment="1">
      <alignment vertical="center"/>
    </xf>
    <xf numFmtId="0" fontId="7" fillId="0" borderId="8" xfId="0" applyFont="1" applyFill="1" applyBorder="1" applyAlignment="1">
      <alignment horizontal="left"/>
    </xf>
    <xf numFmtId="0" fontId="4" fillId="0" borderId="0" xfId="0" applyFont="1" applyBorder="1" applyAlignment="1">
      <alignment vertical="top"/>
    </xf>
    <xf numFmtId="2" fontId="4" fillId="0" borderId="0" xfId="0" applyNumberFormat="1" applyFont="1" applyBorder="1" applyAlignment="1">
      <alignment vertical="top"/>
    </xf>
    <xf numFmtId="0" fontId="7" fillId="0" borderId="0" xfId="0" applyFont="1" applyFill="1" applyBorder="1"/>
    <xf numFmtId="0" fontId="7" fillId="0" borderId="8" xfId="0" applyFont="1" applyBorder="1" applyAlignment="1">
      <alignment horizontal="center" vertical="center"/>
    </xf>
    <xf numFmtId="0" fontId="7" fillId="0" borderId="8" xfId="0" applyFont="1" applyBorder="1" applyAlignment="1">
      <alignment wrapText="1"/>
    </xf>
    <xf numFmtId="4" fontId="7" fillId="0" borderId="8" xfId="0" applyNumberFormat="1" applyFont="1" applyBorder="1"/>
    <xf numFmtId="3" fontId="7" fillId="0" borderId="8" xfId="0" applyNumberFormat="1" applyFont="1" applyBorder="1"/>
    <xf numFmtId="4" fontId="7" fillId="0" borderId="8" xfId="0" applyNumberFormat="1" applyFont="1" applyBorder="1" applyAlignment="1">
      <alignment horizontal="right"/>
    </xf>
    <xf numFmtId="3" fontId="7" fillId="0" borderId="8" xfId="0" applyNumberFormat="1" applyFont="1" applyBorder="1" applyAlignment="1">
      <alignment horizontal="right"/>
    </xf>
    <xf numFmtId="0" fontId="0" fillId="0" borderId="8" xfId="0" applyBorder="1"/>
    <xf numFmtId="4" fontId="0" fillId="0" borderId="0" xfId="0" applyNumberFormat="1"/>
    <xf numFmtId="0" fontId="7" fillId="0" borderId="8" xfId="0" applyFont="1" applyFill="1" applyBorder="1" applyAlignment="1">
      <alignment wrapText="1"/>
    </xf>
    <xf numFmtId="0" fontId="0" fillId="0" borderId="8" xfId="0" applyBorder="1" applyAlignment="1">
      <alignment wrapText="1"/>
    </xf>
    <xf numFmtId="4" fontId="0" fillId="0" borderId="8" xfId="0" applyNumberFormat="1" applyBorder="1"/>
    <xf numFmtId="3" fontId="0" fillId="0" borderId="8" xfId="0" applyNumberFormat="1" applyBorder="1"/>
    <xf numFmtId="0" fontId="7" fillId="0" borderId="0" xfId="0" applyFont="1" applyFill="1" applyBorder="1" applyAlignment="1">
      <alignment vertical="center"/>
    </xf>
    <xf numFmtId="0" fontId="0" fillId="0" borderId="8" xfId="0" applyBorder="1" applyAlignment="1">
      <alignment horizontal="center"/>
    </xf>
    <xf numFmtId="0" fontId="7" fillId="0" borderId="8" xfId="1" applyBorder="1" applyAlignment="1">
      <alignment horizontal="center"/>
    </xf>
    <xf numFmtId="0" fontId="0" fillId="0" borderId="0" xfId="0" applyBorder="1"/>
    <xf numFmtId="0" fontId="0" fillId="0" borderId="8" xfId="0" applyFill="1" applyBorder="1"/>
    <xf numFmtId="0" fontId="7" fillId="0" borderId="0" xfId="0" applyFont="1" applyBorder="1" applyAlignment="1">
      <alignment vertical="center" wrapText="1"/>
    </xf>
    <xf numFmtId="0" fontId="20" fillId="0" borderId="0" xfId="0" applyFont="1" applyBorder="1"/>
    <xf numFmtId="0" fontId="19" fillId="0" borderId="0" xfId="0" applyFont="1" applyBorder="1" applyAlignment="1">
      <alignment horizontal="center" wrapText="1"/>
    </xf>
    <xf numFmtId="4" fontId="7" fillId="0" borderId="0" xfId="0" applyNumberFormat="1" applyFont="1" applyBorder="1"/>
    <xf numFmtId="0" fontId="7" fillId="0" borderId="0" xfId="0" applyFont="1" applyBorder="1" applyAlignment="1">
      <alignment wrapText="1"/>
    </xf>
    <xf numFmtId="0" fontId="7" fillId="0" borderId="8" xfId="0" applyFont="1" applyBorder="1" applyAlignment="1">
      <alignment horizontal="left"/>
    </xf>
    <xf numFmtId="4" fontId="7" fillId="0" borderId="10" xfId="0" applyNumberFormat="1" applyFont="1" applyFill="1" applyBorder="1"/>
    <xf numFmtId="4" fontId="7" fillId="0" borderId="0" xfId="0" applyNumberFormat="1" applyFont="1" applyFill="1" applyBorder="1"/>
    <xf numFmtId="3" fontId="7"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7"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7" fillId="0" borderId="0" xfId="0" applyFont="1" applyFill="1" applyBorder="1" applyAlignment="1"/>
    <xf numFmtId="0" fontId="0" fillId="0" borderId="8" xfId="0" applyBorder="1" applyAlignment="1">
      <alignment horizontal="center" vertical="center"/>
    </xf>
    <xf numFmtId="4" fontId="7" fillId="0" borderId="8" xfId="1" applyNumberFormat="1" applyBorder="1"/>
    <xf numFmtId="165" fontId="7" fillId="0" borderId="8" xfId="2" applyNumberFormat="1" applyFont="1" applyBorder="1"/>
    <xf numFmtId="0" fontId="7" fillId="0" borderId="8" xfId="1" applyBorder="1"/>
    <xf numFmtId="0" fontId="7" fillId="0" borderId="8" xfId="1" applyBorder="1" applyAlignment="1">
      <alignment horizontal="center" vertical="top"/>
    </xf>
    <xf numFmtId="0" fontId="0" fillId="0" borderId="8" xfId="0" applyFill="1" applyBorder="1" applyAlignment="1">
      <alignment horizontal="left"/>
    </xf>
    <xf numFmtId="3" fontId="0" fillId="0" borderId="0" xfId="0" applyNumberFormat="1"/>
    <xf numFmtId="3" fontId="0" fillId="0" borderId="0" xfId="0" applyNumberFormat="1" applyAlignment="1">
      <alignment wrapText="1"/>
    </xf>
    <xf numFmtId="0" fontId="20" fillId="0" borderId="0" xfId="0" applyFont="1" applyAlignment="1">
      <alignment wrapText="1"/>
    </xf>
    <xf numFmtId="0" fontId="7" fillId="0" borderId="8" xfId="0" applyFont="1" applyBorder="1" applyAlignment="1">
      <alignment horizontal="left" vertical="top" wrapText="1"/>
    </xf>
    <xf numFmtId="0" fontId="7" fillId="0" borderId="8" xfId="0" applyFont="1" applyFill="1" applyBorder="1" applyAlignment="1">
      <alignment horizontal="left" vertical="top" wrapText="1"/>
    </xf>
    <xf numFmtId="3" fontId="7" fillId="0" borderId="0" xfId="0" applyNumberFormat="1" applyFont="1" applyBorder="1"/>
    <xf numFmtId="0" fontId="7"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0" fillId="0" borderId="0" xfId="0" applyNumberFormat="1" applyFont="1"/>
    <xf numFmtId="4" fontId="7" fillId="0" borderId="8" xfId="0" applyNumberFormat="1" applyFont="1" applyFill="1" applyBorder="1"/>
    <xf numFmtId="3" fontId="7" fillId="0" borderId="8" xfId="0" applyNumberFormat="1" applyFont="1" applyFill="1" applyBorder="1"/>
    <xf numFmtId="0" fontId="0" fillId="0" borderId="8" xfId="0" applyBorder="1" applyAlignment="1">
      <alignment horizontal="left" vertical="top" wrapText="1"/>
    </xf>
    <xf numFmtId="4" fontId="7" fillId="0" borderId="8" xfId="3" applyNumberFormat="1" applyBorder="1"/>
    <xf numFmtId="3" fontId="7" fillId="0" borderId="8" xfId="3" applyNumberFormat="1" applyBorder="1"/>
    <xf numFmtId="0" fontId="7" fillId="0" borderId="8" xfId="1" applyFont="1" applyBorder="1" applyAlignment="1">
      <alignment horizontal="left" vertical="top" wrapText="1"/>
    </xf>
    <xf numFmtId="0" fontId="7" fillId="0" borderId="8" xfId="1" applyFill="1" applyBorder="1"/>
    <xf numFmtId="4" fontId="7" fillId="0" borderId="8" xfId="3" applyNumberFormat="1" applyFill="1" applyBorder="1"/>
    <xf numFmtId="3" fontId="7" fillId="0" borderId="8" xfId="3" applyNumberFormat="1" applyFill="1" applyBorder="1"/>
    <xf numFmtId="164" fontId="0" fillId="0" borderId="0" xfId="0" applyNumberFormat="1"/>
    <xf numFmtId="0" fontId="7" fillId="0" borderId="8" xfId="1" applyFill="1" applyBorder="1" applyAlignment="1">
      <alignment horizontal="left"/>
    </xf>
    <xf numFmtId="0" fontId="0" fillId="0" borderId="0" xfId="0" applyAlignment="1">
      <alignment horizontal="right"/>
    </xf>
    <xf numFmtId="0" fontId="0" fillId="0" borderId="8" xfId="0" applyBorder="1" applyAlignment="1"/>
    <xf numFmtId="3" fontId="7" fillId="0" borderId="0" xfId="0" applyNumberFormat="1" applyFont="1" applyBorder="1" applyAlignment="1">
      <alignment vertical="center"/>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3" fontId="0" fillId="0" borderId="0" xfId="0" applyNumberFormat="1" applyAlignment="1">
      <alignment vertical="center"/>
    </xf>
    <xf numFmtId="166" fontId="20" fillId="0" borderId="0" xfId="0" applyNumberFormat="1" applyFont="1" applyFill="1" applyBorder="1" applyAlignment="1">
      <alignment vertical="center"/>
    </xf>
    <xf numFmtId="166" fontId="7" fillId="0" borderId="0" xfId="0" applyNumberFormat="1" applyFont="1" applyFill="1" applyBorder="1" applyAlignment="1">
      <alignment vertical="center"/>
    </xf>
    <xf numFmtId="166" fontId="14" fillId="0" borderId="0" xfId="0" applyNumberFormat="1" applyFont="1" applyFill="1" applyBorder="1" applyAlignment="1">
      <alignment vertical="center" wrapText="1"/>
    </xf>
    <xf numFmtId="0" fontId="0" fillId="0" borderId="0" xfId="0" applyBorder="1" applyAlignment="1">
      <alignment vertical="center"/>
    </xf>
    <xf numFmtId="3" fontId="0" fillId="0" borderId="0" xfId="0" applyNumberFormat="1" applyBorder="1" applyAlignment="1">
      <alignment vertical="center"/>
    </xf>
    <xf numFmtId="167" fontId="7" fillId="0" borderId="8" xfId="0" applyNumberFormat="1" applyFont="1" applyBorder="1" applyAlignment="1">
      <alignment vertical="center" wrapText="1"/>
    </xf>
    <xf numFmtId="167" fontId="7" fillId="0" borderId="8" xfId="0" applyNumberFormat="1" applyFont="1" applyBorder="1" applyAlignment="1">
      <alignment horizontal="center" vertical="center"/>
    </xf>
    <xf numFmtId="167" fontId="7" fillId="0" borderId="8" xfId="0" applyNumberFormat="1" applyFont="1" applyBorder="1" applyAlignment="1">
      <alignment horizontal="center" vertical="center" wrapText="1"/>
    </xf>
    <xf numFmtId="0" fontId="7" fillId="0" borderId="0" xfId="0" applyFont="1" applyBorder="1" applyAlignment="1">
      <alignment horizontal="center" vertical="center"/>
    </xf>
    <xf numFmtId="3" fontId="7" fillId="0" borderId="0" xfId="0" applyNumberFormat="1" applyFont="1" applyBorder="1" applyAlignment="1">
      <alignment horizontal="center" vertical="center"/>
    </xf>
    <xf numFmtId="4" fontId="7" fillId="0" borderId="8" xfId="0" applyNumberFormat="1" applyFont="1" applyBorder="1" applyAlignment="1">
      <alignment horizontal="left" vertical="center" wrapText="1"/>
    </xf>
    <xf numFmtId="4" fontId="7"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Fill="1" applyBorder="1" applyAlignment="1">
      <alignment horizontal="left" vertical="center" wrapText="1"/>
    </xf>
    <xf numFmtId="4" fontId="0" fillId="0" borderId="8" xfId="0" applyNumberFormat="1" applyBorder="1" applyAlignment="1">
      <alignment vertical="center"/>
    </xf>
    <xf numFmtId="3" fontId="7" fillId="0" borderId="8" xfId="0" applyNumberFormat="1" applyFont="1" applyBorder="1" applyAlignment="1">
      <alignment vertical="center"/>
    </xf>
    <xf numFmtId="0" fontId="7" fillId="0" borderId="8" xfId="0" applyFont="1" applyBorder="1" applyAlignment="1">
      <alignment horizontal="left" vertical="center"/>
    </xf>
    <xf numFmtId="0" fontId="7" fillId="0" borderId="0" xfId="0" applyFont="1" applyBorder="1" applyAlignment="1">
      <alignment horizontal="right" vertical="center"/>
    </xf>
    <xf numFmtId="166" fontId="0" fillId="0" borderId="0" xfId="0" applyNumberFormat="1" applyFill="1" applyBorder="1" applyAlignment="1">
      <alignment vertical="center"/>
    </xf>
    <xf numFmtId="3" fontId="20" fillId="0" borderId="0" xfId="0" applyNumberFormat="1" applyFont="1" applyBorder="1" applyAlignment="1">
      <alignment vertical="center"/>
    </xf>
    <xf numFmtId="0" fontId="0" fillId="0" borderId="8" xfId="0" applyBorder="1" applyAlignment="1">
      <alignment horizontal="center" vertical="center" wrapText="1"/>
    </xf>
    <xf numFmtId="0" fontId="0" fillId="0" borderId="8" xfId="0" applyFill="1" applyBorder="1" applyAlignment="1">
      <alignment horizontal="center" vertical="center" wrapText="1"/>
    </xf>
    <xf numFmtId="166" fontId="0" fillId="0" borderId="8" xfId="0" applyNumberFormat="1" applyFill="1" applyBorder="1" applyAlignment="1">
      <alignment horizontal="left" vertical="center"/>
    </xf>
    <xf numFmtId="3" fontId="0" fillId="0" borderId="0" xfId="0" applyNumberFormat="1" applyFill="1" applyBorder="1" applyAlignment="1">
      <alignment vertical="center"/>
    </xf>
    <xf numFmtId="3" fontId="25" fillId="0" borderId="0" xfId="0" applyNumberFormat="1" applyFont="1" applyFill="1" applyBorder="1" applyAlignment="1">
      <alignment horizontal="center" vertical="center"/>
    </xf>
    <xf numFmtId="3" fontId="0" fillId="0" borderId="0" xfId="0" applyNumberFormat="1" applyBorder="1" applyAlignment="1">
      <alignment horizontal="left" vertical="center"/>
    </xf>
    <xf numFmtId="166" fontId="0" fillId="0" borderId="8" xfId="0" applyNumberFormat="1" applyFill="1" applyBorder="1" applyAlignment="1">
      <alignment vertical="center" wrapText="1"/>
    </xf>
    <xf numFmtId="3" fontId="0" fillId="0" borderId="8" xfId="0" applyNumberFormat="1" applyBorder="1" applyAlignment="1">
      <alignment horizontal="center" vertical="center" wrapText="1"/>
    </xf>
    <xf numFmtId="3" fontId="7" fillId="0" borderId="8" xfId="0" applyNumberFormat="1" applyFont="1" applyFill="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4" fontId="0" fillId="0" borderId="0" xfId="0" applyNumberFormat="1" applyFill="1" applyBorder="1" applyAlignment="1">
      <alignment vertical="center"/>
    </xf>
    <xf numFmtId="4" fontId="25" fillId="0" borderId="0" xfId="0" applyNumberFormat="1" applyFont="1" applyFill="1" applyBorder="1" applyAlignment="1">
      <alignment horizontal="center" vertical="center"/>
    </xf>
    <xf numFmtId="0" fontId="7" fillId="0" borderId="0" xfId="0" applyFont="1" applyAlignment="1">
      <alignment vertical="center"/>
    </xf>
    <xf numFmtId="3" fontId="0" fillId="0" borderId="0" xfId="0" applyNumberFormat="1" applyAlignment="1">
      <alignment vertical="center" wrapText="1"/>
    </xf>
    <xf numFmtId="4" fontId="0" fillId="0" borderId="11" xfId="0" applyNumberFormat="1" applyFont="1" applyFill="1" applyBorder="1" applyAlignment="1">
      <alignment vertical="center"/>
    </xf>
    <xf numFmtId="3" fontId="7" fillId="0" borderId="0" xfId="0" applyNumberFormat="1" applyFont="1" applyFill="1" applyAlignment="1">
      <alignment horizontal="left" vertical="center"/>
    </xf>
    <xf numFmtId="3" fontId="7" fillId="0" borderId="0" xfId="0" applyNumberFormat="1" applyFont="1" applyFill="1" applyAlignment="1">
      <alignment horizontal="right" vertical="center"/>
    </xf>
    <xf numFmtId="3" fontId="7" fillId="0" borderId="0" xfId="0" applyNumberFormat="1" applyFont="1" applyFill="1" applyBorder="1" applyAlignment="1">
      <alignment horizontal="right" vertical="center"/>
    </xf>
    <xf numFmtId="4" fontId="0" fillId="0" borderId="0" xfId="0" applyNumberFormat="1" applyBorder="1" applyAlignment="1">
      <alignment horizontal="center" vertical="center"/>
    </xf>
    <xf numFmtId="169" fontId="0" fillId="0" borderId="8" xfId="0" applyNumberFormat="1" applyBorder="1" applyAlignment="1">
      <alignment vertical="center" wrapText="1"/>
    </xf>
    <xf numFmtId="169" fontId="7" fillId="0" borderId="8" xfId="0" applyNumberFormat="1" applyFont="1" applyBorder="1" applyAlignment="1">
      <alignment horizontal="center" vertical="center"/>
    </xf>
    <xf numFmtId="169" fontId="7" fillId="0" borderId="8" xfId="0" applyNumberFormat="1" applyFont="1" applyFill="1" applyBorder="1" applyAlignment="1">
      <alignment horizontal="center" vertical="center"/>
    </xf>
    <xf numFmtId="0" fontId="7" fillId="0" borderId="11" xfId="0" applyFont="1" applyBorder="1" applyAlignment="1">
      <alignment vertical="center"/>
    </xf>
    <xf numFmtId="0" fontId="0" fillId="0" borderId="0" xfId="0" applyBorder="1" applyAlignment="1">
      <alignment vertical="center" wrapText="1"/>
    </xf>
    <xf numFmtId="0" fontId="0" fillId="0" borderId="0" xfId="0" applyFill="1" applyBorder="1" applyAlignment="1">
      <alignment vertical="center" wrapText="1"/>
    </xf>
    <xf numFmtId="169" fontId="0" fillId="0" borderId="8" xfId="0" applyNumberFormat="1" applyBorder="1" applyAlignment="1">
      <alignment vertical="center"/>
    </xf>
    <xf numFmtId="4" fontId="7" fillId="0" borderId="8" xfId="0" applyNumberFormat="1" applyFont="1" applyFill="1" applyBorder="1" applyAlignment="1">
      <alignment vertical="center"/>
    </xf>
    <xf numFmtId="3" fontId="7" fillId="0" borderId="0" xfId="0" applyNumberFormat="1" applyFont="1" applyAlignment="1">
      <alignment vertical="center"/>
    </xf>
    <xf numFmtId="3" fontId="7" fillId="0" borderId="0" xfId="0" applyNumberFormat="1" applyFont="1" applyFill="1" applyBorder="1" applyAlignment="1">
      <alignment vertical="center"/>
    </xf>
    <xf numFmtId="3" fontId="7" fillId="0" borderId="0" xfId="0" applyNumberFormat="1" applyFont="1" applyBorder="1" applyAlignment="1">
      <alignment vertical="center" wrapText="1"/>
    </xf>
    <xf numFmtId="0" fontId="0" fillId="0" borderId="8" xfId="0" applyBorder="1" applyAlignment="1">
      <alignment vertical="center"/>
    </xf>
    <xf numFmtId="0" fontId="7" fillId="0" borderId="0" xfId="0" applyFont="1" applyBorder="1" applyAlignment="1">
      <alignment horizontal="center" vertical="center" wrapText="1"/>
    </xf>
    <xf numFmtId="3" fontId="0" fillId="0" borderId="8" xfId="0" applyNumberFormat="1" applyBorder="1" applyAlignment="1">
      <alignment vertical="center"/>
    </xf>
    <xf numFmtId="10" fontId="0" fillId="0" borderId="0" xfId="0" applyNumberFormat="1" applyFill="1" applyBorder="1" applyAlignment="1">
      <alignment vertical="center"/>
    </xf>
    <xf numFmtId="0" fontId="0" fillId="0" borderId="0" xfId="0" applyFill="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4" fontId="0" fillId="0" borderId="11" xfId="0" applyNumberFormat="1" applyFill="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2" fontId="0" fillId="0" borderId="8" xfId="0" applyNumberFormat="1" applyBorder="1" applyAlignment="1">
      <alignment vertical="center"/>
    </xf>
    <xf numFmtId="4" fontId="7" fillId="0" borderId="0" xfId="0" applyNumberFormat="1" applyFont="1" applyBorder="1" applyAlignment="1">
      <alignment vertical="center"/>
    </xf>
    <xf numFmtId="43" fontId="7" fillId="0" borderId="8" xfId="2" applyFont="1" applyBorder="1" applyAlignment="1">
      <alignment vertical="center"/>
    </xf>
    <xf numFmtId="165" fontId="7" fillId="0" borderId="8" xfId="2" applyNumberFormat="1" applyFont="1" applyBorder="1" applyAlignment="1">
      <alignment vertical="center"/>
    </xf>
    <xf numFmtId="43" fontId="0" fillId="0" borderId="8" xfId="2" applyFont="1" applyBorder="1" applyAlignment="1">
      <alignment vertical="center"/>
    </xf>
    <xf numFmtId="43" fontId="0" fillId="0" borderId="5" xfId="2" applyFont="1" applyBorder="1" applyAlignment="1">
      <alignment vertical="center"/>
    </xf>
    <xf numFmtId="43" fontId="7" fillId="0" borderId="0" xfId="0" applyNumberFormat="1" applyFont="1" applyBorder="1" applyAlignment="1">
      <alignment vertical="center"/>
    </xf>
    <xf numFmtId="0" fontId="7" fillId="0" borderId="0" xfId="1"/>
    <xf numFmtId="0" fontId="19" fillId="0" borderId="0" xfId="1" applyFont="1"/>
    <xf numFmtId="0" fontId="7" fillId="0" borderId="0" xfId="1" applyAlignment="1">
      <alignment horizontal="center"/>
    </xf>
    <xf numFmtId="4" fontId="7" fillId="0" borderId="8" xfId="1" applyNumberFormat="1" applyFont="1" applyBorder="1" applyAlignment="1">
      <alignment horizontal="center"/>
    </xf>
    <xf numFmtId="4" fontId="7" fillId="0" borderId="8" xfId="1" applyNumberFormat="1" applyBorder="1" applyAlignment="1">
      <alignment horizontal="center"/>
    </xf>
    <xf numFmtId="4" fontId="7" fillId="0" borderId="8" xfId="0" applyNumberFormat="1" applyFont="1" applyBorder="1" applyAlignment="1">
      <alignment horizontal="center"/>
    </xf>
    <xf numFmtId="0" fontId="7" fillId="0" borderId="0" xfId="1" applyFill="1"/>
    <xf numFmtId="0" fontId="7" fillId="0" borderId="12" xfId="1" applyBorder="1" applyAlignment="1">
      <alignment horizontal="center"/>
    </xf>
    <xf numFmtId="4" fontId="7" fillId="0" borderId="12" xfId="1" applyNumberFormat="1" applyBorder="1"/>
    <xf numFmtId="4" fontId="0" fillId="0" borderId="8" xfId="0" applyNumberFormat="1" applyBorder="1" applyAlignment="1">
      <alignment horizontal="center"/>
    </xf>
    <xf numFmtId="3" fontId="7" fillId="0" borderId="8" xfId="1" applyNumberFormat="1" applyBorder="1"/>
    <xf numFmtId="3" fontId="7" fillId="0" borderId="12" xfId="1" applyNumberFormat="1" applyBorder="1"/>
    <xf numFmtId="0" fontId="7" fillId="0" borderId="0" xfId="1" applyBorder="1" applyAlignment="1">
      <alignment horizontal="center"/>
    </xf>
    <xf numFmtId="3" fontId="7" fillId="0" borderId="0" xfId="1" applyNumberFormat="1" applyBorder="1"/>
    <xf numFmtId="4" fontId="7" fillId="0" borderId="8" xfId="1" applyNumberFormat="1" applyBorder="1" applyAlignment="1"/>
    <xf numFmtId="4" fontId="7" fillId="0" borderId="0" xfId="1" applyNumberFormat="1"/>
    <xf numFmtId="0" fontId="7" fillId="0" borderId="0" xfId="1" applyFont="1" applyAlignment="1"/>
    <xf numFmtId="4" fontId="7" fillId="0" borderId="8" xfId="1" applyNumberFormat="1" applyFont="1" applyBorder="1" applyAlignment="1"/>
    <xf numFmtId="3" fontId="7" fillId="0" borderId="0" xfId="1" applyNumberFormat="1"/>
    <xf numFmtId="0" fontId="7" fillId="0" borderId="0" xfId="1" applyFont="1" applyAlignment="1">
      <alignment vertical="top" wrapText="1"/>
    </xf>
    <xf numFmtId="0" fontId="7" fillId="0" borderId="0" xfId="1" applyFont="1"/>
    <xf numFmtId="0" fontId="7" fillId="0" borderId="0" xfId="1" applyFont="1" applyBorder="1"/>
    <xf numFmtId="0" fontId="7" fillId="0" borderId="0" xfId="1" applyFont="1" applyAlignment="1">
      <alignment horizontal="left" vertical="top"/>
    </xf>
    <xf numFmtId="0" fontId="7" fillId="0" borderId="0" xfId="1" applyFont="1" applyFill="1" applyBorder="1" applyAlignment="1"/>
    <xf numFmtId="0" fontId="7" fillId="0" borderId="0" xfId="1" applyBorder="1"/>
    <xf numFmtId="0" fontId="7" fillId="0" borderId="0" xfId="1" applyFont="1" applyFill="1" applyBorder="1" applyAlignment="1">
      <alignment horizontal="right"/>
    </xf>
    <xf numFmtId="0" fontId="7" fillId="0" borderId="8" xfId="1" applyFont="1" applyBorder="1" applyAlignment="1">
      <alignment horizontal="center" vertical="center" wrapText="1"/>
    </xf>
    <xf numFmtId="0" fontId="7" fillId="0" borderId="8" xfId="1" applyFont="1" applyBorder="1" applyAlignment="1">
      <alignment horizontal="center" vertical="top"/>
    </xf>
    <xf numFmtId="4" fontId="7" fillId="0" borderId="8" xfId="1" applyNumberFormat="1" applyFont="1" applyBorder="1" applyAlignment="1">
      <alignment horizontal="left" vertical="top"/>
    </xf>
    <xf numFmtId="4" fontId="7" fillId="0" borderId="8" xfId="1" applyNumberFormat="1" applyFont="1" applyBorder="1" applyAlignment="1">
      <alignment horizontal="right" vertical="top"/>
    </xf>
    <xf numFmtId="0" fontId="7" fillId="0" borderId="8" xfId="1" applyFont="1" applyBorder="1" applyAlignment="1">
      <alignment horizontal="left" vertical="top"/>
    </xf>
    <xf numFmtId="0" fontId="7" fillId="6" borderId="8" xfId="1" applyFont="1" applyFill="1" applyBorder="1" applyAlignment="1">
      <alignment horizontal="left" vertical="top"/>
    </xf>
    <xf numFmtId="4" fontId="7" fillId="0" borderId="0" xfId="1" applyNumberFormat="1" applyFont="1" applyAlignment="1">
      <alignment horizontal="right" vertical="top"/>
    </xf>
    <xf numFmtId="0" fontId="7" fillId="0" borderId="0" xfId="1" applyFont="1" applyAlignment="1">
      <alignment vertical="top"/>
    </xf>
    <xf numFmtId="4" fontId="7" fillId="0" borderId="0" xfId="1" applyNumberFormat="1" applyBorder="1"/>
    <xf numFmtId="0" fontId="0" fillId="0" borderId="0" xfId="0" applyBorder="1" applyAlignment="1"/>
    <xf numFmtId="0" fontId="7" fillId="0" borderId="8" xfId="1" applyFont="1" applyBorder="1" applyAlignment="1">
      <alignment horizontal="center"/>
    </xf>
    <xf numFmtId="0" fontId="7" fillId="0" borderId="8" xfId="1" applyFont="1" applyBorder="1" applyAlignment="1">
      <alignment horizontal="center" vertical="center"/>
    </xf>
    <xf numFmtId="3" fontId="7" fillId="0" borderId="8" xfId="1" applyNumberFormat="1" applyFont="1" applyBorder="1"/>
    <xf numFmtId="4" fontId="7" fillId="0" borderId="8" xfId="1" applyNumberFormat="1" applyFont="1" applyBorder="1"/>
    <xf numFmtId="0" fontId="7" fillId="0" borderId="0" xfId="1" applyFont="1" applyBorder="1" applyAlignment="1">
      <alignment horizontal="left" vertical="center"/>
    </xf>
    <xf numFmtId="3" fontId="7" fillId="0" borderId="8" xfId="1" applyNumberFormat="1" applyBorder="1" applyAlignment="1">
      <alignment horizontal="center" vertical="center" wrapText="1"/>
    </xf>
    <xf numFmtId="4" fontId="7" fillId="0" borderId="8" xfId="1" applyNumberFormat="1" applyBorder="1" applyAlignment="1">
      <alignment horizontal="center" vertical="center"/>
    </xf>
    <xf numFmtId="0" fontId="7" fillId="0" borderId="0" xfId="1" applyAlignment="1">
      <alignment vertical="center"/>
    </xf>
    <xf numFmtId="0" fontId="7" fillId="0" borderId="8" xfId="1" applyFont="1" applyBorder="1" applyAlignment="1">
      <alignment horizontal="left"/>
    </xf>
    <xf numFmtId="165" fontId="0" fillId="0" borderId="8" xfId="2" applyNumberFormat="1" applyFont="1" applyBorder="1"/>
    <xf numFmtId="0" fontId="7" fillId="0" borderId="11" xfId="1" applyBorder="1"/>
    <xf numFmtId="0" fontId="7" fillId="0" borderId="0" xfId="1" applyFill="1" applyBorder="1"/>
    <xf numFmtId="0" fontId="7" fillId="0" borderId="0" xfId="1" applyFont="1" applyFill="1" applyBorder="1"/>
    <xf numFmtId="3" fontId="7" fillId="0" borderId="0" xfId="1" applyNumberFormat="1" applyFont="1" applyBorder="1"/>
    <xf numFmtId="43" fontId="7" fillId="0" borderId="0" xfId="2" applyNumberFormat="1" applyFont="1" applyBorder="1"/>
    <xf numFmtId="0" fontId="16" fillId="0" borderId="0" xfId="1" applyFont="1"/>
    <xf numFmtId="170" fontId="7" fillId="0" borderId="0" xfId="1" applyNumberFormat="1" applyBorder="1" applyAlignment="1">
      <alignment horizontal="center"/>
    </xf>
    <xf numFmtId="169" fontId="7" fillId="0" borderId="8" xfId="1" applyNumberFormat="1" applyFont="1" applyBorder="1" applyAlignment="1">
      <alignment horizontal="left" vertical="center"/>
    </xf>
    <xf numFmtId="169" fontId="7" fillId="0" borderId="8" xfId="1" applyNumberFormat="1" applyBorder="1" applyAlignment="1">
      <alignment horizontal="left" vertical="center"/>
    </xf>
    <xf numFmtId="3" fontId="14" fillId="0" borderId="13" xfId="1" applyNumberFormat="1" applyFont="1" applyBorder="1" applyAlignment="1">
      <alignment horizontal="center" vertical="center"/>
    </xf>
    <xf numFmtId="0" fontId="26" fillId="0" borderId="8" xfId="1" applyFont="1" applyFill="1" applyBorder="1" applyAlignment="1">
      <alignment horizontal="center" vertical="center" wrapText="1"/>
    </xf>
    <xf numFmtId="4" fontId="7" fillId="0" borderId="8" xfId="1" applyNumberFormat="1" applyFont="1" applyBorder="1" applyAlignment="1">
      <alignment horizontal="center" vertical="center"/>
    </xf>
    <xf numFmtId="3" fontId="7" fillId="0" borderId="8" xfId="1" applyNumberFormat="1" applyFont="1" applyBorder="1" applyAlignment="1">
      <alignment horizontal="center" vertical="center" wrapText="1"/>
    </xf>
    <xf numFmtId="0" fontId="7" fillId="0" borderId="8" xfId="1" applyFont="1" applyFill="1" applyBorder="1" applyAlignment="1">
      <alignment horizontal="center" vertical="center" wrapText="1"/>
    </xf>
    <xf numFmtId="0" fontId="26" fillId="0" borderId="8" xfId="1" applyFont="1" applyFill="1" applyBorder="1" applyAlignment="1">
      <alignment vertical="center"/>
    </xf>
    <xf numFmtId="43" fontId="7" fillId="0" borderId="8" xfId="2" applyFont="1" applyFill="1" applyBorder="1" applyAlignment="1">
      <alignment vertical="center"/>
    </xf>
    <xf numFmtId="165" fontId="7" fillId="0" borderId="8" xfId="2" applyNumberFormat="1" applyFont="1" applyFill="1" applyBorder="1" applyAlignment="1">
      <alignment vertical="center"/>
    </xf>
    <xf numFmtId="3" fontId="7" fillId="0" borderId="8" xfId="1" applyNumberFormat="1" applyFont="1" applyFill="1" applyBorder="1" applyAlignment="1">
      <alignment vertical="center"/>
    </xf>
    <xf numFmtId="0" fontId="7" fillId="0" borderId="8" xfId="1" applyFont="1" applyFill="1" applyBorder="1" applyAlignment="1">
      <alignment horizontal="center" vertical="center"/>
    </xf>
    <xf numFmtId="3" fontId="7" fillId="0" borderId="0" xfId="1" applyNumberFormat="1" applyAlignment="1">
      <alignment vertical="center"/>
    </xf>
    <xf numFmtId="0" fontId="7" fillId="0" borderId="8" xfId="1" applyBorder="1" applyAlignment="1">
      <alignment horizontal="left" vertical="top"/>
    </xf>
    <xf numFmtId="0" fontId="7" fillId="0" borderId="8" xfId="1" applyFont="1" applyBorder="1" applyAlignment="1">
      <alignment horizontal="center" vertical="top" wrapText="1"/>
    </xf>
    <xf numFmtId="0" fontId="7" fillId="0" borderId="8" xfId="1" applyBorder="1" applyAlignment="1">
      <alignment horizontal="left" vertical="top" wrapText="1"/>
    </xf>
    <xf numFmtId="4" fontId="7" fillId="0" borderId="8" xfId="1" applyNumberFormat="1" applyBorder="1" applyAlignment="1">
      <alignment horizontal="left" vertical="top" wrapText="1"/>
    </xf>
    <xf numFmtId="3" fontId="7" fillId="0" borderId="8" xfId="1" applyNumberFormat="1" applyBorder="1" applyAlignment="1">
      <alignment horizontal="left" vertical="top" wrapText="1"/>
    </xf>
    <xf numFmtId="0" fontId="7" fillId="0" borderId="8" xfId="1" applyFont="1" applyFill="1" applyBorder="1" applyAlignment="1">
      <alignment horizontal="center" vertical="top" wrapText="1"/>
    </xf>
    <xf numFmtId="0" fontId="7" fillId="0" borderId="0" xfId="1" applyAlignment="1">
      <alignment vertical="center" wrapText="1"/>
    </xf>
    <xf numFmtId="3" fontId="7" fillId="0" borderId="0" xfId="1" applyNumberFormat="1" applyAlignment="1">
      <alignment vertical="center" wrapText="1"/>
    </xf>
    <xf numFmtId="0" fontId="11"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7" fillId="0" borderId="0" xfId="0" applyFont="1" applyFill="1" applyBorder="1" applyAlignment="1">
      <alignment horizontal="left" vertical="top" wrapText="1"/>
    </xf>
    <xf numFmtId="0" fontId="7" fillId="0" borderId="0" xfId="0" applyFont="1" applyFill="1" applyBorder="1" applyAlignment="1">
      <alignment horizontal="right" vertical="center" wrapText="1"/>
    </xf>
    <xf numFmtId="0" fontId="14" fillId="0" borderId="0" xfId="0" applyFont="1" applyFill="1" applyBorder="1" applyAlignment="1">
      <alignment vertical="center" wrapText="1"/>
    </xf>
    <xf numFmtId="0" fontId="7" fillId="0" borderId="0" xfId="0" applyFont="1" applyFill="1" applyBorder="1" applyAlignment="1">
      <alignment vertical="center" wrapText="1"/>
    </xf>
    <xf numFmtId="0" fontId="0" fillId="0" borderId="8" xfId="0" applyBorder="1" applyAlignment="1">
      <alignment horizontal="left" vertical="center" wrapText="1"/>
    </xf>
    <xf numFmtId="0" fontId="7" fillId="0" borderId="8" xfId="0" applyFont="1" applyFill="1" applyBorder="1" applyAlignment="1">
      <alignment horizontal="left" vertical="center" wrapText="1"/>
    </xf>
    <xf numFmtId="3" fontId="7" fillId="0" borderId="8" xfId="0" applyNumberFormat="1" applyFont="1" applyFill="1" applyBorder="1" applyAlignment="1">
      <alignment vertical="center"/>
    </xf>
    <xf numFmtId="3" fontId="0" fillId="0" borderId="8" xfId="0" applyNumberFormat="1" applyBorder="1" applyAlignment="1">
      <alignment vertical="center" wrapText="1"/>
    </xf>
    <xf numFmtId="0" fontId="7" fillId="0" borderId="0" xfId="0" applyFont="1" applyFill="1" applyBorder="1" applyAlignment="1">
      <alignment horizontal="left" vertical="top"/>
    </xf>
    <xf numFmtId="3" fontId="7" fillId="0" borderId="0" xfId="0" applyNumberFormat="1" applyFont="1" applyFill="1" applyBorder="1" applyAlignment="1">
      <alignment horizontal="left" vertical="top"/>
    </xf>
    <xf numFmtId="3" fontId="0" fillId="0" borderId="0" xfId="0" applyNumberFormat="1" applyFill="1" applyBorder="1" applyAlignment="1">
      <alignment vertical="center" wrapText="1"/>
    </xf>
    <xf numFmtId="3" fontId="0" fillId="0" borderId="0" xfId="0" applyNumberFormat="1" applyBorder="1" applyAlignment="1">
      <alignment horizontal="left" vertical="top" wrapText="1"/>
    </xf>
    <xf numFmtId="0" fontId="0" fillId="0" borderId="0" xfId="0" applyBorder="1" applyAlignment="1">
      <alignment horizontal="left" vertical="top"/>
    </xf>
    <xf numFmtId="3" fontId="14" fillId="0" borderId="0" xfId="0" applyNumberFormat="1" applyFont="1" applyFill="1" applyBorder="1" applyAlignment="1">
      <alignment horizontal="left" vertical="center"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28" fillId="0" borderId="8" xfId="7" applyNumberFormat="1" applyFont="1" applyBorder="1" applyAlignment="1">
      <alignment horizontal="left" vertical="top"/>
    </xf>
    <xf numFmtId="3" fontId="0" fillId="0" borderId="8" xfId="0" applyNumberFormat="1" applyBorder="1" applyAlignment="1">
      <alignment horizontal="right" vertical="center"/>
    </xf>
    <xf numFmtId="3" fontId="29" fillId="0" borderId="0" xfId="0" applyNumberFormat="1" applyFont="1" applyFill="1" applyBorder="1" applyAlignment="1">
      <alignment vertical="center"/>
    </xf>
    <xf numFmtId="0" fontId="30" fillId="0" borderId="0" xfId="0" applyFont="1" applyFill="1" applyBorder="1" applyAlignment="1">
      <alignment horizontal="center" vertical="center"/>
    </xf>
    <xf numFmtId="3" fontId="5" fillId="0" borderId="0" xfId="0" applyNumberFormat="1" applyFont="1" applyFill="1" applyBorder="1" applyAlignment="1">
      <alignment horizontal="center" vertical="center"/>
    </xf>
    <xf numFmtId="0" fontId="31" fillId="0" borderId="0" xfId="0" applyFont="1" applyFill="1" applyBorder="1" applyAlignment="1">
      <alignment vertical="center" wrapText="1"/>
    </xf>
    <xf numFmtId="3" fontId="31" fillId="0" borderId="0" xfId="0" applyNumberFormat="1" applyFont="1" applyFill="1" applyBorder="1" applyAlignment="1">
      <alignment vertical="center" wrapText="1"/>
    </xf>
    <xf numFmtId="3" fontId="5" fillId="0" borderId="0" xfId="0" applyNumberFormat="1" applyFont="1" applyFill="1" applyBorder="1" applyAlignment="1">
      <alignment vertical="center"/>
    </xf>
    <xf numFmtId="0" fontId="7" fillId="0" borderId="8" xfId="0" applyFont="1" applyFill="1" applyBorder="1" applyAlignment="1">
      <alignment horizontal="center" vertical="center"/>
    </xf>
    <xf numFmtId="3" fontId="32" fillId="0" borderId="0" xfId="0" applyNumberFormat="1" applyFont="1" applyFill="1" applyBorder="1" applyAlignment="1">
      <alignment vertical="center"/>
    </xf>
    <xf numFmtId="0" fontId="29"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Font="1" applyFill="1" applyBorder="1" applyAlignment="1">
      <alignment horizontal="left" vertical="top"/>
    </xf>
    <xf numFmtId="3" fontId="21" fillId="0" borderId="0" xfId="0" applyNumberFormat="1" applyFont="1" applyFill="1" applyBorder="1" applyAlignment="1">
      <alignment vertical="center"/>
    </xf>
    <xf numFmtId="3" fontId="21" fillId="0" borderId="0" xfId="0" applyNumberFormat="1" applyFont="1" applyFill="1" applyBorder="1" applyAlignment="1">
      <alignment horizontal="left" vertical="top"/>
    </xf>
    <xf numFmtId="0" fontId="21" fillId="0" borderId="0" xfId="0" applyFont="1" applyFill="1" applyBorder="1" applyAlignment="1">
      <alignment vertical="center" wrapText="1"/>
    </xf>
    <xf numFmtId="3" fontId="33" fillId="0" borderId="0" xfId="0" applyNumberFormat="1" applyFont="1" applyFill="1" applyBorder="1" applyAlignment="1">
      <alignment vertical="center"/>
    </xf>
    <xf numFmtId="0" fontId="34" fillId="0" borderId="0" xfId="0" applyFont="1" applyFill="1" applyBorder="1" applyAlignment="1">
      <alignment vertical="center"/>
    </xf>
    <xf numFmtId="3" fontId="21" fillId="0" borderId="0" xfId="0" applyNumberFormat="1" applyFont="1" applyFill="1" applyBorder="1" applyAlignment="1">
      <alignment vertical="center" wrapText="1"/>
    </xf>
    <xf numFmtId="3" fontId="34" fillId="0" borderId="0" xfId="0" applyNumberFormat="1" applyFont="1" applyFill="1" applyBorder="1" applyAlignment="1">
      <alignment vertical="center"/>
    </xf>
    <xf numFmtId="3" fontId="21" fillId="0" borderId="0" xfId="0" applyNumberFormat="1" applyFont="1" applyFill="1" applyBorder="1" applyAlignment="1">
      <alignment horizontal="right" vertical="center" wrapText="1"/>
    </xf>
    <xf numFmtId="0" fontId="19" fillId="0" borderId="0" xfId="0" applyFont="1" applyFill="1" applyBorder="1" applyAlignment="1">
      <alignment vertical="center" wrapText="1"/>
    </xf>
    <xf numFmtId="0" fontId="7" fillId="0" borderId="0" xfId="0" applyFont="1" applyFill="1" applyBorder="1" applyAlignment="1">
      <alignment horizontal="right" vertical="center"/>
    </xf>
    <xf numFmtId="0" fontId="19" fillId="0" borderId="0" xfId="0" applyFont="1" applyFill="1" applyBorder="1" applyAlignment="1">
      <alignment horizontal="left" vertical="center" wrapText="1"/>
    </xf>
    <xf numFmtId="0" fontId="7" fillId="0" borderId="0" xfId="0" applyFont="1" applyBorder="1" applyAlignment="1">
      <alignment horizontal="left" vertical="top"/>
    </xf>
    <xf numFmtId="0" fontId="4" fillId="0" borderId="8" xfId="0" applyFont="1" applyBorder="1" applyAlignment="1">
      <alignment horizontal="center"/>
    </xf>
    <xf numFmtId="4" fontId="4" fillId="0" borderId="8" xfId="0" applyNumberFormat="1" applyFont="1" applyBorder="1" applyAlignment="1">
      <alignment horizontal="center"/>
    </xf>
    <xf numFmtId="3" fontId="4" fillId="0" borderId="8" xfId="0" applyNumberFormat="1" applyFont="1" applyBorder="1"/>
    <xf numFmtId="165" fontId="0" fillId="0" borderId="0" xfId="2" applyNumberFormat="1" applyFont="1"/>
    <xf numFmtId="0" fontId="4" fillId="0" borderId="0" xfId="0" applyFont="1"/>
    <xf numFmtId="0" fontId="7" fillId="0" borderId="0" xfId="0" applyFont="1" applyAlignment="1">
      <alignment horizontal="left"/>
    </xf>
    <xf numFmtId="0" fontId="7" fillId="0" borderId="0" xfId="0" applyFont="1" applyAlignment="1">
      <alignment horizontal="left" vertical="top" wrapText="1"/>
    </xf>
    <xf numFmtId="0" fontId="19" fillId="0" borderId="0" xfId="0" applyFont="1"/>
    <xf numFmtId="0" fontId="7" fillId="0" borderId="8" xfId="0" applyFont="1" applyBorder="1" applyAlignment="1">
      <alignment horizontal="center"/>
    </xf>
    <xf numFmtId="0" fontId="7" fillId="0" borderId="8" xfId="0" applyFont="1" applyFill="1" applyBorder="1" applyAlignment="1">
      <alignment horizontal="center"/>
    </xf>
    <xf numFmtId="0" fontId="7" fillId="0" borderId="8" xfId="0" applyFont="1" applyFill="1" applyBorder="1" applyAlignment="1">
      <alignment horizontal="center" wrapText="1"/>
    </xf>
    <xf numFmtId="3" fontId="7" fillId="0" borderId="8" xfId="1" applyNumberFormat="1" applyFont="1" applyFill="1" applyBorder="1"/>
    <xf numFmtId="0" fontId="7" fillId="0" borderId="8" xfId="1" applyFont="1" applyBorder="1"/>
    <xf numFmtId="9" fontId="7" fillId="0" borderId="0" xfId="0" applyNumberFormat="1" applyFont="1"/>
    <xf numFmtId="3" fontId="7" fillId="0" borderId="9" xfId="1" applyNumberFormat="1" applyFont="1" applyBorder="1"/>
    <xf numFmtId="3" fontId="7" fillId="0" borderId="9" xfId="1" applyNumberFormat="1" applyFont="1" applyFill="1" applyBorder="1"/>
    <xf numFmtId="3" fontId="7" fillId="0" borderId="9" xfId="0" applyNumberFormat="1" applyFont="1" applyBorder="1"/>
    <xf numFmtId="3" fontId="7" fillId="0" borderId="8" xfId="1" applyNumberFormat="1" applyFont="1" applyFill="1" applyBorder="1" applyAlignment="1">
      <alignment horizontal="center"/>
    </xf>
    <xf numFmtId="3" fontId="7" fillId="0" borderId="0" xfId="0" applyNumberFormat="1" applyFont="1"/>
    <xf numFmtId="10" fontId="7" fillId="0" borderId="0" xfId="0" applyNumberFormat="1" applyFont="1"/>
    <xf numFmtId="17" fontId="26" fillId="0" borderId="8" xfId="1" applyNumberFormat="1" applyFont="1" applyBorder="1" applyAlignment="1">
      <alignment horizontal="center"/>
    </xf>
    <xf numFmtId="3" fontId="4" fillId="7" borderId="8" xfId="0" applyNumberFormat="1" applyFont="1" applyFill="1" applyBorder="1"/>
    <xf numFmtId="0" fontId="19" fillId="0" borderId="0" xfId="0" applyFont="1" applyFill="1"/>
    <xf numFmtId="49" fontId="36" fillId="0" borderId="0" xfId="0" applyNumberFormat="1" applyFont="1" applyFill="1"/>
    <xf numFmtId="10" fontId="7" fillId="0" borderId="0" xfId="0" applyNumberFormat="1" applyFont="1" applyFill="1"/>
    <xf numFmtId="0" fontId="19" fillId="0" borderId="8" xfId="0" applyFont="1" applyBorder="1" applyAlignment="1">
      <alignment horizontal="center" vertical="center"/>
    </xf>
    <xf numFmtId="49" fontId="19" fillId="0" borderId="8" xfId="0" applyNumberFormat="1" applyFont="1" applyBorder="1" applyAlignment="1">
      <alignment horizontal="center" vertical="center"/>
    </xf>
    <xf numFmtId="49" fontId="19" fillId="0" borderId="8" xfId="0" applyNumberFormat="1" applyFont="1" applyBorder="1" applyAlignment="1">
      <alignment horizontal="center" vertical="center" wrapText="1"/>
    </xf>
    <xf numFmtId="0" fontId="7" fillId="0" borderId="0" xfId="0" applyFont="1" applyAlignment="1">
      <alignment wrapText="1"/>
    </xf>
    <xf numFmtId="0" fontId="19" fillId="0" borderId="0" xfId="0" applyFont="1" applyAlignment="1">
      <alignment horizontal="center" wrapText="1"/>
    </xf>
    <xf numFmtId="0" fontId="7" fillId="0" borderId="0" xfId="0" applyFont="1" applyFill="1" applyAlignment="1">
      <alignment wrapText="1"/>
    </xf>
    <xf numFmtId="0" fontId="7" fillId="0" borderId="0" xfId="0" applyFont="1" applyAlignment="1"/>
    <xf numFmtId="49"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wrapText="1"/>
    </xf>
    <xf numFmtId="3" fontId="7" fillId="0" borderId="5" xfId="0" applyNumberFormat="1" applyFont="1" applyBorder="1" applyAlignment="1">
      <alignment vertical="center"/>
    </xf>
    <xf numFmtId="3" fontId="7" fillId="0" borderId="8" xfId="1" applyNumberFormat="1" applyBorder="1" applyAlignment="1">
      <alignment horizontal="center"/>
    </xf>
    <xf numFmtId="0" fontId="7" fillId="0" borderId="0" xfId="0" applyFont="1" applyBorder="1" applyAlignment="1">
      <alignment vertical="top" wrapText="1"/>
    </xf>
    <xf numFmtId="0" fontId="19" fillId="0" borderId="0" xfId="0" applyFont="1" applyBorder="1"/>
    <xf numFmtId="0" fontId="37"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168" fontId="7" fillId="0" borderId="8" xfId="1" applyNumberFormat="1" applyBorder="1"/>
    <xf numFmtId="0" fontId="7" fillId="0" borderId="0" xfId="0" applyFont="1" applyAlignment="1">
      <alignment vertical="center" wrapText="1"/>
    </xf>
    <xf numFmtId="0" fontId="14" fillId="0" borderId="0" xfId="0" applyFont="1" applyAlignment="1">
      <alignment vertical="center" wrapText="1"/>
    </xf>
    <xf numFmtId="0" fontId="14" fillId="0" borderId="0" xfId="0" applyFont="1"/>
    <xf numFmtId="0" fontId="7" fillId="0" borderId="0" xfId="0" applyFont="1" applyAlignment="1">
      <alignment horizontal="left" vertical="center" wrapText="1"/>
    </xf>
    <xf numFmtId="0" fontId="26" fillId="0" borderId="8" xfId="0" applyFont="1" applyFill="1" applyBorder="1" applyAlignment="1">
      <alignment vertical="center"/>
    </xf>
    <xf numFmtId="168" fontId="7" fillId="0" borderId="8" xfId="0" applyNumberFormat="1" applyFont="1" applyFill="1" applyBorder="1" applyAlignment="1">
      <alignment vertical="center"/>
    </xf>
    <xf numFmtId="0" fontId="7" fillId="0" borderId="8" xfId="0" applyFont="1" applyFill="1" applyBorder="1" applyAlignment="1">
      <alignment horizontal="center" vertical="center" wrapText="1"/>
    </xf>
    <xf numFmtId="0" fontId="0" fillId="0" borderId="8" xfId="0" applyBorder="1" applyAlignment="1">
      <alignment horizontal="center" vertical="top"/>
    </xf>
    <xf numFmtId="3" fontId="4" fillId="8" borderId="8" xfId="0" applyNumberFormat="1" applyFont="1" applyFill="1" applyBorder="1"/>
    <xf numFmtId="0" fontId="7" fillId="0" borderId="0" xfId="0" applyFont="1" applyBorder="1" applyAlignment="1">
      <alignment horizontal="left" vertical="top" wrapText="1"/>
    </xf>
    <xf numFmtId="10" fontId="0" fillId="0" borderId="0" xfId="0" applyNumberFormat="1"/>
    <xf numFmtId="10" fontId="7" fillId="0" borderId="8" xfId="1" applyNumberFormat="1" applyBorder="1"/>
    <xf numFmtId="0" fontId="19" fillId="0" borderId="8" xfId="0" applyFont="1" applyBorder="1" applyAlignment="1">
      <alignment horizontal="center" vertical="center" wrapText="1"/>
    </xf>
    <xf numFmtId="3" fontId="4" fillId="0" borderId="8" xfId="1" applyNumberFormat="1" applyFont="1" applyBorder="1" applyAlignment="1">
      <alignment horizontal="center" vertical="top" wrapText="1"/>
    </xf>
    <xf numFmtId="3" fontId="4" fillId="0" borderId="8" xfId="1" applyNumberFormat="1" applyFont="1" applyFill="1" applyBorder="1" applyAlignment="1">
      <alignment horizontal="center"/>
    </xf>
    <xf numFmtId="3" fontId="4" fillId="0" borderId="8" xfId="1" applyNumberFormat="1" applyFont="1" applyBorder="1" applyAlignment="1">
      <alignment horizontal="center"/>
    </xf>
    <xf numFmtId="3" fontId="7" fillId="0" borderId="8" xfId="1" applyNumberFormat="1" applyBorder="1" applyAlignment="1">
      <alignment horizontal="center" vertical="top" wrapText="1"/>
    </xf>
    <xf numFmtId="3" fontId="4" fillId="0" borderId="8" xfId="1" applyNumberFormat="1" applyFont="1" applyFill="1" applyBorder="1" applyAlignment="1">
      <alignment horizontal="center" vertical="top" wrapText="1"/>
    </xf>
    <xf numFmtId="168" fontId="7" fillId="0" borderId="8" xfId="1" applyNumberFormat="1" applyFill="1" applyBorder="1" applyAlignment="1">
      <alignment horizontal="center" vertical="top" wrapText="1"/>
    </xf>
    <xf numFmtId="0" fontId="0" fillId="0" borderId="0" xfId="0" applyFill="1"/>
    <xf numFmtId="3" fontId="7" fillId="0" borderId="8" xfId="1" applyNumberFormat="1" applyFont="1" applyBorder="1" applyAlignment="1">
      <alignment horizontal="center"/>
    </xf>
    <xf numFmtId="3" fontId="7" fillId="0" borderId="8" xfId="1" applyNumberFormat="1" applyFill="1" applyBorder="1" applyAlignment="1">
      <alignment horizontal="center" vertical="top" wrapText="1"/>
    </xf>
    <xf numFmtId="0" fontId="19" fillId="0" borderId="8" xfId="0" applyFont="1" applyBorder="1" applyAlignment="1">
      <alignment horizontal="left" vertical="top" wrapText="1"/>
    </xf>
    <xf numFmtId="3" fontId="38" fillId="0" borderId="8" xfId="0" applyNumberFormat="1" applyFont="1" applyBorder="1" applyAlignment="1">
      <alignment horizontal="center" vertical="top" wrapText="1"/>
    </xf>
    <xf numFmtId="0" fontId="19" fillId="0" borderId="0" xfId="0" applyFont="1" applyBorder="1" applyAlignment="1">
      <alignment horizontal="left" vertical="top" wrapText="1"/>
    </xf>
    <xf numFmtId="0" fontId="0" fillId="0" borderId="0" xfId="0" applyBorder="1" applyAlignment="1">
      <alignment horizontal="left" vertical="top" wrapText="1"/>
    </xf>
    <xf numFmtId="0" fontId="19" fillId="0" borderId="0" xfId="0" applyFont="1" applyBorder="1" applyAlignment="1">
      <alignment horizontal="left" vertical="center" wrapText="1"/>
    </xf>
    <xf numFmtId="0" fontId="0" fillId="0" borderId="0" xfId="0" applyBorder="1" applyAlignment="1">
      <alignment horizontal="left" vertical="center" wrapText="1"/>
    </xf>
    <xf numFmtId="3" fontId="19" fillId="0" borderId="8" xfId="0" applyNumberFormat="1" applyFont="1" applyBorder="1" applyAlignment="1">
      <alignment horizontal="left" vertical="center" wrapText="1"/>
    </xf>
    <xf numFmtId="3" fontId="0" fillId="0" borderId="8" xfId="0" applyNumberFormat="1" applyFill="1" applyBorder="1" applyAlignment="1">
      <alignment horizontal="center" vertical="center" wrapText="1"/>
    </xf>
    <xf numFmtId="3" fontId="19" fillId="0" borderId="0" xfId="0" applyNumberFormat="1" applyFont="1" applyBorder="1" applyAlignment="1">
      <alignment horizontal="left" vertical="top" wrapText="1"/>
    </xf>
    <xf numFmtId="3" fontId="0" fillId="0" borderId="0" xfId="0" applyNumberFormat="1" applyFill="1" applyBorder="1" applyAlignment="1">
      <alignment horizontal="left" vertical="top" wrapText="1"/>
    </xf>
    <xf numFmtId="0" fontId="0" fillId="0" borderId="0" xfId="0" applyAlignment="1">
      <alignment horizontal="left" vertical="top" wrapText="1"/>
    </xf>
    <xf numFmtId="0" fontId="11" fillId="0" borderId="0" xfId="0" applyFont="1" applyAlignment="1">
      <alignment horizontal="left" vertical="center"/>
    </xf>
    <xf numFmtId="4" fontId="0" fillId="0" borderId="8" xfId="0" applyNumberFormat="1" applyBorder="1" applyAlignment="1">
      <alignment vertical="center" wrapText="1"/>
    </xf>
    <xf numFmtId="0" fontId="7"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7" fillId="0" borderId="8" xfId="0" applyNumberFormat="1" applyFont="1" applyBorder="1" applyAlignment="1">
      <alignment horizontal="center" vertical="center" wrapText="1"/>
    </xf>
    <xf numFmtId="3" fontId="0" fillId="0" borderId="0" xfId="0" applyNumberFormat="1" applyBorder="1" applyAlignment="1">
      <alignment horizontal="center" vertical="center" wrapText="1"/>
    </xf>
    <xf numFmtId="3" fontId="7" fillId="0" borderId="8" xfId="0" applyNumberFormat="1" applyFont="1" applyFill="1" applyBorder="1" applyAlignment="1">
      <alignment vertical="center" wrapText="1"/>
    </xf>
    <xf numFmtId="3" fontId="7" fillId="0" borderId="8" xfId="0" applyNumberFormat="1" applyFont="1" applyBorder="1" applyAlignment="1">
      <alignment vertical="center" wrapText="1"/>
    </xf>
    <xf numFmtId="3" fontId="7" fillId="0" borderId="8" xfId="0" applyNumberFormat="1" applyFont="1" applyFill="1" applyBorder="1" applyAlignment="1">
      <alignment horizontal="center" vertical="center"/>
    </xf>
    <xf numFmtId="0" fontId="21" fillId="0" borderId="0" xfId="0" applyFont="1" applyAlignment="1">
      <alignment vertical="center"/>
    </xf>
    <xf numFmtId="3" fontId="19" fillId="0" borderId="0" xfId="0" applyNumberFormat="1" applyFont="1" applyFill="1" applyBorder="1" applyAlignment="1">
      <alignment horizontal="left" vertical="center"/>
    </xf>
    <xf numFmtId="0" fontId="7" fillId="0" borderId="0" xfId="0" applyFont="1" applyAlignment="1">
      <alignment horizontal="left" vertical="center"/>
    </xf>
    <xf numFmtId="0" fontId="7" fillId="0" borderId="0" xfId="0" applyFont="1" applyFill="1" applyBorder="1" applyAlignment="1">
      <alignment horizontal="left" vertical="center"/>
    </xf>
    <xf numFmtId="0" fontId="7"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39" fillId="0" borderId="0" xfId="0" applyFont="1"/>
    <xf numFmtId="3" fontId="4" fillId="0" borderId="8" xfId="0" applyNumberFormat="1" applyFont="1" applyBorder="1" applyAlignment="1">
      <alignment horizontal="center" wrapText="1"/>
    </xf>
    <xf numFmtId="0" fontId="4" fillId="0" borderId="8" xfId="0" applyFont="1" applyFill="1" applyBorder="1" applyAlignment="1">
      <alignment horizontal="center" wrapText="1"/>
    </xf>
    <xf numFmtId="166" fontId="7" fillId="0" borderId="0" xfId="0" applyNumberFormat="1" applyFont="1" applyFill="1" applyBorder="1"/>
    <xf numFmtId="0" fontId="6" fillId="9" borderId="14"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wrapText="1"/>
    </xf>
    <xf numFmtId="0" fontId="4" fillId="9" borderId="11" xfId="0" applyFont="1" applyFill="1" applyBorder="1" applyAlignment="1">
      <alignment horizontal="center" vertical="center" wrapText="1"/>
    </xf>
    <xf numFmtId="0" fontId="4" fillId="9" borderId="0" xfId="0" applyFont="1" applyFill="1" applyBorder="1" applyAlignment="1">
      <alignment horizontal="center" vertical="center"/>
    </xf>
    <xf numFmtId="0" fontId="4" fillId="9" borderId="10" xfId="0" applyFont="1" applyFill="1" applyBorder="1" applyAlignment="1">
      <alignment horizontal="center" vertical="center" wrapText="1"/>
    </xf>
    <xf numFmtId="0" fontId="4" fillId="9" borderId="11" xfId="0" applyFont="1" applyFill="1" applyBorder="1" applyAlignment="1">
      <alignment horizontal="center" vertical="center"/>
    </xf>
    <xf numFmtId="0" fontId="4" fillId="9" borderId="10" xfId="0" applyFont="1" applyFill="1" applyBorder="1" applyAlignment="1">
      <alignment horizontal="center" vertical="center"/>
    </xf>
    <xf numFmtId="0" fontId="6" fillId="9" borderId="17" xfId="0" applyFont="1" applyFill="1" applyBorder="1" applyAlignment="1">
      <alignment horizontal="center" vertical="top"/>
    </xf>
    <xf numFmtId="0" fontId="4" fillId="0" borderId="0" xfId="0" applyFont="1" applyAlignment="1">
      <alignment horizontal="center"/>
    </xf>
    <xf numFmtId="4" fontId="4" fillId="9" borderId="11" xfId="0" applyNumberFormat="1" applyFont="1" applyFill="1" applyBorder="1" applyAlignment="1">
      <alignment horizontal="center"/>
    </xf>
    <xf numFmtId="0" fontId="4" fillId="9" borderId="0" xfId="0" applyFont="1" applyFill="1" applyBorder="1" applyAlignment="1">
      <alignment horizontal="center"/>
    </xf>
    <xf numFmtId="4" fontId="4" fillId="9" borderId="10" xfId="0" applyNumberFormat="1" applyFont="1" applyFill="1" applyBorder="1" applyAlignment="1">
      <alignment horizontal="center"/>
    </xf>
    <xf numFmtId="0" fontId="4" fillId="9" borderId="11" xfId="0" applyFont="1" applyFill="1" applyBorder="1"/>
    <xf numFmtId="0" fontId="4" fillId="9" borderId="0" xfId="0" applyFont="1" applyFill="1" applyBorder="1"/>
    <xf numFmtId="0" fontId="4" fillId="9" borderId="10" xfId="0" applyFont="1" applyFill="1" applyBorder="1"/>
    <xf numFmtId="4" fontId="4" fillId="9" borderId="17" xfId="0" applyNumberFormat="1" applyFont="1" applyFill="1" applyBorder="1" applyAlignment="1">
      <alignment horizontal="center"/>
    </xf>
    <xf numFmtId="2" fontId="4" fillId="0" borderId="0" xfId="0" applyNumberFormat="1" applyFont="1" applyAlignment="1">
      <alignment horizontal="center"/>
    </xf>
    <xf numFmtId="4" fontId="4" fillId="9" borderId="0" xfId="0" applyNumberFormat="1" applyFont="1" applyFill="1" applyBorder="1" applyAlignment="1">
      <alignment horizontal="center"/>
    </xf>
    <xf numFmtId="0" fontId="4" fillId="0" borderId="0" xfId="0" applyFont="1" applyFill="1"/>
    <xf numFmtId="4" fontId="4" fillId="9" borderId="18" xfId="0" applyNumberFormat="1" applyFont="1" applyFill="1" applyBorder="1" applyAlignment="1">
      <alignment horizontal="center"/>
    </xf>
    <xf numFmtId="4" fontId="4" fillId="9" borderId="13" xfId="0" applyNumberFormat="1" applyFont="1" applyFill="1" applyBorder="1" applyAlignment="1">
      <alignment horizontal="center"/>
    </xf>
    <xf numFmtId="4" fontId="4" fillId="9" borderId="19" xfId="0" applyNumberFormat="1" applyFont="1" applyFill="1" applyBorder="1" applyAlignment="1">
      <alignment horizontal="center"/>
    </xf>
    <xf numFmtId="4" fontId="7" fillId="9" borderId="0" xfId="0" applyNumberFormat="1" applyFont="1" applyFill="1" applyBorder="1" applyAlignment="1">
      <alignment horizontal="center"/>
    </xf>
    <xf numFmtId="4" fontId="7" fillId="9" borderId="10" xfId="0" applyNumberFormat="1" applyFont="1" applyFill="1" applyBorder="1" applyAlignment="1">
      <alignment horizontal="center"/>
    </xf>
    <xf numFmtId="4" fontId="4" fillId="0" borderId="0" xfId="0" applyNumberFormat="1" applyFont="1" applyAlignment="1">
      <alignment horizontal="center"/>
    </xf>
    <xf numFmtId="4" fontId="4" fillId="9" borderId="9" xfId="0" applyNumberFormat="1" applyFont="1" applyFill="1" applyBorder="1" applyAlignment="1">
      <alignment horizontal="center"/>
    </xf>
    <xf numFmtId="0" fontId="40" fillId="0" borderId="0" xfId="0" applyFont="1" applyAlignment="1">
      <alignment horizontal="center" vertical="top"/>
    </xf>
    <xf numFmtId="0" fontId="40" fillId="0" borderId="0" xfId="0" applyFont="1"/>
    <xf numFmtId="0" fontId="41" fillId="0" borderId="0" xfId="0" applyFont="1" applyAlignment="1">
      <alignment horizontal="right"/>
    </xf>
    <xf numFmtId="0" fontId="6" fillId="0" borderId="8" xfId="0" applyFont="1" applyBorder="1" applyAlignment="1">
      <alignment horizontal="center"/>
    </xf>
    <xf numFmtId="0" fontId="6" fillId="0" borderId="8" xfId="0" applyFont="1" applyBorder="1" applyAlignment="1">
      <alignment horizontal="center" vertical="center" wrapText="1"/>
    </xf>
    <xf numFmtId="0" fontId="6" fillId="0" borderId="0" xfId="0" applyFont="1" applyBorder="1" applyAlignment="1"/>
    <xf numFmtId="0" fontId="4" fillId="0" borderId="8" xfId="0" applyFont="1" applyBorder="1" applyAlignment="1">
      <alignment horizontal="center" vertical="center"/>
    </xf>
    <xf numFmtId="2" fontId="4" fillId="0" borderId="8" xfId="0" applyNumberFormat="1"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center" wrapText="1"/>
    </xf>
    <xf numFmtId="0" fontId="43"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4" fontId="0" fillId="0" borderId="8" xfId="0" applyNumberFormat="1" applyFill="1" applyBorder="1"/>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172" fontId="0" fillId="0" borderId="0" xfId="0" applyNumberFormat="1" applyAlignment="1">
      <alignment vertical="center"/>
    </xf>
    <xf numFmtId="0" fontId="0" fillId="0" borderId="0" xfId="0" applyBorder="1" applyAlignment="1">
      <alignment horizontal="center" vertical="center"/>
    </xf>
    <xf numFmtId="171" fontId="0" fillId="0" borderId="0" xfId="0" applyNumberFormat="1" applyFill="1" applyBorder="1" applyAlignment="1">
      <alignment horizontal="center" vertic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0" fillId="0" borderId="8" xfId="0" applyNumberFormat="1" applyBorder="1" applyAlignment="1">
      <alignment horizontal="center" vertical="center" wrapText="1"/>
    </xf>
    <xf numFmtId="4" fontId="24" fillId="0" borderId="0" xfId="4" applyNumberFormat="1" applyBorder="1"/>
    <xf numFmtId="0" fontId="7" fillId="0" borderId="0" xfId="0" applyFont="1" applyFill="1" applyBorder="1" applyAlignment="1">
      <alignment horizontal="left"/>
    </xf>
    <xf numFmtId="165" fontId="0" fillId="0" borderId="8" xfId="2" applyNumberFormat="1" applyFont="1" applyBorder="1" applyAlignment="1">
      <alignment horizontal="center" vertical="center"/>
    </xf>
    <xf numFmtId="165" fontId="7" fillId="0" borderId="8" xfId="2" applyNumberFormat="1" applyFont="1" applyBorder="1" applyAlignment="1">
      <alignment horizontal="center" vertical="center" wrapText="1"/>
    </xf>
    <xf numFmtId="173" fontId="0" fillId="0" borderId="8" xfId="2" applyNumberFormat="1" applyFont="1" applyBorder="1"/>
    <xf numFmtId="0" fontId="0" fillId="0" borderId="17" xfId="0" applyFont="1" applyFill="1" applyBorder="1" applyAlignment="1">
      <alignment horizontal="left"/>
    </xf>
    <xf numFmtId="173" fontId="0" fillId="0" borderId="0" xfId="2" applyNumberFormat="1" applyFont="1"/>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7"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7" fillId="0" borderId="8" xfId="0" applyFont="1" applyBorder="1" applyAlignment="1">
      <alignment horizontal="left" wrapText="1"/>
    </xf>
    <xf numFmtId="0" fontId="11" fillId="0" borderId="0" xfId="0" applyFont="1" applyAlignment="1">
      <alignment horizontal="left"/>
    </xf>
    <xf numFmtId="0" fontId="7" fillId="0" borderId="0" xfId="0" applyFont="1" applyFill="1" applyBorder="1" applyAlignment="1">
      <alignment horizontal="center"/>
    </xf>
    <xf numFmtId="0" fontId="0" fillId="8" borderId="0" xfId="0" applyFill="1"/>
    <xf numFmtId="3" fontId="0" fillId="8"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7" fillId="0" borderId="8" xfId="0" applyNumberFormat="1" applyFont="1" applyBorder="1"/>
    <xf numFmtId="0" fontId="0" fillId="0" borderId="0" xfId="0" applyNumberFormat="1" applyBorder="1"/>
    <xf numFmtId="0" fontId="7" fillId="0" borderId="17" xfId="0" applyFont="1" applyFill="1" applyBorder="1"/>
    <xf numFmtId="164" fontId="0" fillId="0" borderId="8" xfId="0" applyNumberFormat="1" applyBorder="1"/>
    <xf numFmtId="164" fontId="7" fillId="0" borderId="8" xfId="1" applyNumberFormat="1" applyBorder="1"/>
    <xf numFmtId="167" fontId="0" fillId="0" borderId="0" xfId="0" applyNumberFormat="1"/>
    <xf numFmtId="0" fontId="45" fillId="0" borderId="0" xfId="0" applyFont="1" applyAlignment="1">
      <alignment horizontal="left"/>
    </xf>
    <xf numFmtId="0" fontId="46" fillId="0" borderId="0" xfId="0" applyFont="1" applyAlignment="1">
      <alignment horizontal="left"/>
    </xf>
    <xf numFmtId="3" fontId="7" fillId="0" borderId="0" xfId="0" applyNumberFormat="1" applyFont="1" applyAlignment="1">
      <alignment horizontal="right" vertical="top" wrapText="1"/>
    </xf>
    <xf numFmtId="0" fontId="7" fillId="0" borderId="8" xfId="1" applyFont="1" applyFill="1" applyBorder="1" applyAlignment="1">
      <alignment horizontal="center"/>
    </xf>
    <xf numFmtId="0" fontId="7" fillId="0" borderId="0" xfId="1" applyFont="1" applyBorder="1" applyAlignment="1">
      <alignment horizontal="center"/>
    </xf>
    <xf numFmtId="3" fontId="7" fillId="0" borderId="8" xfId="0" applyNumberFormat="1" applyFont="1" applyBorder="1" applyAlignment="1">
      <alignment horizontal="right" vertical="top" wrapText="1"/>
    </xf>
    <xf numFmtId="0" fontId="19" fillId="5" borderId="8" xfId="0" applyFont="1" applyFill="1" applyBorder="1" applyAlignment="1">
      <alignment horizontal="center" vertical="center" wrapText="1"/>
    </xf>
    <xf numFmtId="0" fontId="19" fillId="0" borderId="8" xfId="0" applyFont="1" applyBorder="1" applyAlignment="1">
      <alignment vertical="center" wrapText="1"/>
    </xf>
    <xf numFmtId="0" fontId="19" fillId="0" borderId="8" xfId="0" applyFont="1" applyFill="1" applyBorder="1" applyAlignment="1">
      <alignment horizontal="left" vertical="center"/>
    </xf>
    <xf numFmtId="0" fontId="19" fillId="0" borderId="8" xfId="0" applyFont="1" applyFill="1" applyBorder="1" applyAlignment="1">
      <alignment horizontal="left" vertical="center" wrapText="1"/>
    </xf>
    <xf numFmtId="0" fontId="7" fillId="0" borderId="8" xfId="0" applyFont="1" applyFill="1" applyBorder="1" applyAlignment="1">
      <alignment vertical="center" wrapText="1"/>
    </xf>
    <xf numFmtId="0" fontId="19" fillId="0" borderId="8" xfId="0" applyFont="1" applyBorder="1" applyAlignment="1">
      <alignment horizontal="left" vertical="center" wrapText="1"/>
    </xf>
    <xf numFmtId="0" fontId="7" fillId="0" borderId="8" xfId="0" applyNumberFormat="1" applyFont="1" applyBorder="1" applyAlignment="1">
      <alignment vertical="center" wrapText="1"/>
    </xf>
    <xf numFmtId="0" fontId="19" fillId="0" borderId="8" xfId="0" applyFont="1" applyFill="1" applyBorder="1" applyAlignment="1">
      <alignment vertical="center" wrapText="1"/>
    </xf>
    <xf numFmtId="0" fontId="19" fillId="0" borderId="8" xfId="0" applyFont="1" applyBorder="1" applyAlignment="1">
      <alignment vertical="center"/>
    </xf>
    <xf numFmtId="4" fontId="0" fillId="0" borderId="8" xfId="0" applyNumberFormat="1" applyFont="1" applyFill="1" applyBorder="1" applyAlignment="1">
      <alignment horizontal="left" vertical="center" wrapText="1"/>
    </xf>
    <xf numFmtId="1" fontId="0" fillId="0" borderId="8" xfId="0" applyNumberFormat="1" applyBorder="1" applyAlignment="1">
      <alignment vertical="top" wrapText="1"/>
    </xf>
    <xf numFmtId="0" fontId="0" fillId="0" borderId="8" xfId="0" applyFont="1" applyBorder="1" applyAlignment="1">
      <alignment horizontal="center" vertical="center"/>
    </xf>
    <xf numFmtId="0" fontId="0" fillId="0" borderId="0" xfId="1" applyFont="1"/>
    <xf numFmtId="0" fontId="0" fillId="0" borderId="0" xfId="1" applyFont="1" applyAlignment="1">
      <alignment horizontal="center" vertical="top"/>
    </xf>
    <xf numFmtId="165" fontId="7" fillId="0" borderId="8" xfId="7" applyNumberFormat="1" applyFont="1" applyBorder="1"/>
    <xf numFmtId="3" fontId="0" fillId="0" borderId="8" xfId="0" applyNumberFormat="1" applyFont="1" applyBorder="1"/>
    <xf numFmtId="3" fontId="0" fillId="0" borderId="8" xfId="0" applyNumberFormat="1" applyBorder="1" applyAlignment="1">
      <alignment horizontal="right" vertical="top"/>
    </xf>
    <xf numFmtId="3" fontId="0" fillId="0" borderId="8" xfId="0" applyNumberFormat="1" applyFont="1" applyBorder="1" applyAlignment="1">
      <alignment vertical="center"/>
    </xf>
    <xf numFmtId="0" fontId="0" fillId="0" borderId="0" xfId="0" applyFont="1"/>
    <xf numFmtId="0" fontId="0" fillId="0" borderId="8" xfId="1" applyFont="1" applyBorder="1"/>
    <xf numFmtId="3" fontId="0" fillId="0" borderId="8" xfId="0" applyNumberFormat="1" applyFont="1" applyBorder="1" applyAlignment="1">
      <alignment vertical="center" wrapText="1"/>
    </xf>
    <xf numFmtId="3" fontId="0" fillId="0" borderId="8" xfId="0" applyNumberFormat="1" applyFont="1" applyFill="1" applyBorder="1" applyAlignment="1">
      <alignment vertical="center" wrapText="1"/>
    </xf>
    <xf numFmtId="3" fontId="0" fillId="0" borderId="8"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43" fontId="7" fillId="0" borderId="8" xfId="8" applyBorder="1"/>
    <xf numFmtId="43" fontId="7" fillId="0" borderId="0" xfId="8"/>
    <xf numFmtId="165" fontId="7" fillId="0" borderId="8" xfId="8" applyNumberFormat="1" applyBorder="1"/>
    <xf numFmtId="165" fontId="7" fillId="0" borderId="0" xfId="8" applyNumberFormat="1"/>
    <xf numFmtId="0" fontId="0" fillId="0" borderId="8" xfId="1" applyFont="1" applyBorder="1" applyAlignment="1">
      <alignment horizontal="center" vertical="top"/>
    </xf>
    <xf numFmtId="0" fontId="19" fillId="0" borderId="8" xfId="1" applyFont="1" applyBorder="1" applyAlignment="1">
      <alignment horizontal="center" vertical="top"/>
    </xf>
    <xf numFmtId="3" fontId="0" fillId="0" borderId="8" xfId="1" applyNumberFormat="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3" fontId="0" fillId="0" borderId="8" xfId="1" applyNumberFormat="1" applyFont="1" applyBorder="1" applyAlignment="1">
      <alignment vertical="top"/>
    </xf>
    <xf numFmtId="43" fontId="7" fillId="0" borderId="8" xfId="8" applyFont="1" applyBorder="1" applyAlignment="1">
      <alignment horizontal="center"/>
    </xf>
    <xf numFmtId="165" fontId="7" fillId="0" borderId="8" xfId="8" applyNumberFormat="1" applyFont="1" applyBorder="1" applyAlignment="1">
      <alignment horizontal="center"/>
    </xf>
    <xf numFmtId="165" fontId="0" fillId="0" borderId="8" xfId="8" applyNumberFormat="1" applyFont="1" applyBorder="1"/>
    <xf numFmtId="4" fontId="0" fillId="0" borderId="8" xfId="1" applyNumberFormat="1" applyFont="1" applyBorder="1" applyAlignment="1">
      <alignment horizontal="center"/>
    </xf>
    <xf numFmtId="4" fontId="0" fillId="0" borderId="8" xfId="0" applyNumberFormat="1" applyFont="1" applyBorder="1" applyAlignment="1">
      <alignment horizontal="center"/>
    </xf>
    <xf numFmtId="43" fontId="0" fillId="0" borderId="8" xfId="8" applyFont="1" applyBorder="1" applyAlignment="1">
      <alignment horizontal="center" vertical="top"/>
    </xf>
    <xf numFmtId="165" fontId="0" fillId="0" borderId="8" xfId="8" applyNumberFormat="1" applyFont="1" applyBorder="1" applyAlignment="1">
      <alignment horizontal="center" vertical="top"/>
    </xf>
    <xf numFmtId="0" fontId="23" fillId="0" borderId="0" xfId="1" applyFont="1"/>
    <xf numFmtId="172" fontId="0" fillId="0" borderId="0" xfId="0" applyNumberFormat="1"/>
    <xf numFmtId="0" fontId="16" fillId="3" borderId="20" xfId="0" applyFont="1" applyFill="1" applyBorder="1" applyAlignment="1">
      <alignment horizontal="left" wrapText="1"/>
    </xf>
    <xf numFmtId="3" fontId="16" fillId="4" borderId="20" xfId="0" applyNumberFormat="1" applyFont="1" applyFill="1" applyBorder="1" applyAlignment="1">
      <alignment horizontal="center" vertical="center" wrapText="1"/>
    </xf>
    <xf numFmtId="0" fontId="16" fillId="3" borderId="21" xfId="0" applyFont="1" applyFill="1" applyBorder="1" applyAlignment="1">
      <alignment horizontal="left" wrapText="1"/>
    </xf>
    <xf numFmtId="0" fontId="16" fillId="4" borderId="21" xfId="0" applyFont="1" applyFill="1" applyBorder="1" applyAlignment="1">
      <alignment horizontal="center" vertical="center" wrapText="1"/>
    </xf>
    <xf numFmtId="3" fontId="16" fillId="4" borderId="21" xfId="0" applyNumberFormat="1" applyFont="1" applyFill="1" applyBorder="1" applyAlignment="1">
      <alignment horizontal="center" vertical="center" wrapText="1"/>
    </xf>
    <xf numFmtId="0" fontId="18" fillId="4" borderId="21" xfId="0" applyFont="1" applyFill="1" applyBorder="1" applyAlignment="1">
      <alignment horizontal="center" vertical="center" wrapText="1"/>
    </xf>
    <xf numFmtId="43" fontId="16" fillId="4" borderId="21" xfId="8" applyFont="1" applyFill="1" applyBorder="1" applyAlignment="1">
      <alignment horizontal="center" vertical="center" wrapText="1"/>
    </xf>
    <xf numFmtId="3" fontId="0" fillId="0" borderId="0" xfId="0" applyNumberFormat="1" applyBorder="1" applyAlignment="1">
      <alignment horizontal="left" vertical="center" wrapText="1"/>
    </xf>
    <xf numFmtId="0" fontId="7" fillId="0" borderId="12" xfId="1" applyFont="1" applyBorder="1" applyAlignment="1"/>
    <xf numFmtId="0" fontId="7" fillId="0" borderId="12" xfId="1" applyBorder="1"/>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7" fillId="0" borderId="8" xfId="0" applyNumberFormat="1" applyFont="1" applyBorder="1" applyAlignment="1">
      <alignment vertical="center"/>
    </xf>
    <xf numFmtId="4" fontId="0" fillId="0" borderId="8" xfId="1" applyNumberFormat="1" applyFont="1" applyBorder="1" applyAlignment="1"/>
    <xf numFmtId="165" fontId="7" fillId="0" borderId="8" xfId="8" applyNumberFormat="1" applyBorder="1" applyAlignment="1">
      <alignment horizontal="right" indent="1"/>
    </xf>
    <xf numFmtId="165" fontId="7" fillId="0" borderId="0" xfId="8" applyNumberFormat="1" applyAlignment="1">
      <alignment horizontal="right" indent="1"/>
    </xf>
    <xf numFmtId="165" fontId="0" fillId="0" borderId="8" xfId="8" applyNumberFormat="1" applyFont="1" applyBorder="1" applyAlignment="1">
      <alignment vertical="top"/>
    </xf>
    <xf numFmtId="10" fontId="0" fillId="0" borderId="8" xfId="0" applyNumberFormat="1" applyBorder="1" applyAlignment="1">
      <alignment vertical="center"/>
    </xf>
    <xf numFmtId="0" fontId="0" fillId="0" borderId="8" xfId="0" applyFont="1" applyBorder="1" applyAlignment="1">
      <alignment vertical="top"/>
    </xf>
    <xf numFmtId="0" fontId="7" fillId="0" borderId="14" xfId="0" applyFont="1" applyBorder="1" applyAlignment="1">
      <alignment vertical="top"/>
    </xf>
    <xf numFmtId="0" fontId="7" fillId="0" borderId="17" xfId="0" applyFont="1" applyBorder="1" applyAlignment="1">
      <alignment vertical="top"/>
    </xf>
    <xf numFmtId="0" fontId="7" fillId="0" borderId="9" xfId="0" applyFont="1" applyBorder="1" applyAlignment="1">
      <alignment vertical="top"/>
    </xf>
    <xf numFmtId="4" fontId="0" fillId="0" borderId="8" xfId="0" applyNumberFormat="1" applyFont="1" applyBorder="1" applyAlignment="1">
      <alignment horizontal="left" vertical="top" wrapText="1"/>
    </xf>
    <xf numFmtId="0" fontId="0" fillId="0" borderId="8" xfId="0" applyFont="1" applyFill="1" applyBorder="1" applyAlignment="1">
      <alignment vertical="center"/>
    </xf>
    <xf numFmtId="0" fontId="0" fillId="0" borderId="0" xfId="0" applyFill="1" applyBorder="1"/>
    <xf numFmtId="173" fontId="0" fillId="0" borderId="8" xfId="8" applyNumberFormat="1" applyFont="1" applyBorder="1"/>
    <xf numFmtId="173"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left" vertical="top" wrapText="1"/>
    </xf>
    <xf numFmtId="0" fontId="0" fillId="0" borderId="0" xfId="0" applyAlignment="1">
      <alignment vertical="top"/>
    </xf>
    <xf numFmtId="0" fontId="0" fillId="0" borderId="0" xfId="0" applyFont="1" applyBorder="1"/>
    <xf numFmtId="0" fontId="7" fillId="0" borderId="0" xfId="0" applyFont="1" applyAlignment="1">
      <alignment horizontal="left" vertical="top" wrapText="1"/>
    </xf>
    <xf numFmtId="0" fontId="0" fillId="0" borderId="0" xfId="0" applyAlignment="1">
      <alignment horizontal="left" vertical="top" wrapText="1"/>
    </xf>
    <xf numFmtId="0" fontId="0" fillId="0" borderId="8" xfId="0" applyFont="1" applyBorder="1" applyAlignment="1">
      <alignment horizontal="center"/>
    </xf>
    <xf numFmtId="3" fontId="7" fillId="8" borderId="5" xfId="0" applyNumberFormat="1" applyFont="1" applyFill="1" applyBorder="1" applyAlignment="1">
      <alignment vertical="center"/>
    </xf>
    <xf numFmtId="3" fontId="7" fillId="8" borderId="8" xfId="1" applyNumberFormat="1" applyFill="1" applyBorder="1" applyAlignment="1">
      <alignment horizontal="center"/>
    </xf>
    <xf numFmtId="3" fontId="0" fillId="8" borderId="8" xfId="0" applyNumberFormat="1" applyFill="1" applyBorder="1" applyAlignment="1">
      <alignment horizontal="center"/>
    </xf>
    <xf numFmtId="0" fontId="7" fillId="8" borderId="0" xfId="0" applyFont="1" applyFill="1"/>
    <xf numFmtId="0" fontId="0" fillId="0" borderId="8" xfId="1" applyFont="1" applyFill="1" applyBorder="1" applyAlignment="1">
      <alignment horizontal="center" vertical="center" wrapText="1"/>
    </xf>
    <xf numFmtId="0" fontId="7" fillId="0" borderId="0" xfId="0" applyFont="1" applyBorder="1" applyAlignment="1">
      <alignment horizontal="center"/>
    </xf>
    <xf numFmtId="3" fontId="7" fillId="0" borderId="0" xfId="0" applyNumberFormat="1" applyFont="1" applyBorder="1" applyAlignment="1">
      <alignment horizontal="right" vertical="top" wrapText="1"/>
    </xf>
    <xf numFmtId="0" fontId="0" fillId="0" borderId="0" xfId="0" applyFill="1" applyAlignment="1">
      <alignment horizontal="center"/>
    </xf>
    <xf numFmtId="0" fontId="47" fillId="0" borderId="0" xfId="0" applyFont="1" applyAlignment="1">
      <alignment horizontal="left" vertical="top"/>
    </xf>
    <xf numFmtId="0" fontId="48" fillId="0" borderId="0" xfId="0" applyFont="1" applyAlignment="1">
      <alignment horizontal="center"/>
    </xf>
    <xf numFmtId="0" fontId="19" fillId="0" borderId="0" xfId="0" applyFont="1" applyAlignment="1">
      <alignment horizontal="left" vertical="top"/>
    </xf>
    <xf numFmtId="0" fontId="55" fillId="0" borderId="0" xfId="0" applyFont="1"/>
    <xf numFmtId="0" fontId="55" fillId="0" borderId="0" xfId="0" applyFont="1" applyFill="1" applyAlignment="1">
      <alignment horizontal="center"/>
    </xf>
    <xf numFmtId="0" fontId="0" fillId="0" borderId="0" xfId="0" applyFill="1" applyAlignment="1">
      <alignment horizontal="left"/>
    </xf>
    <xf numFmtId="0" fontId="0" fillId="10" borderId="8" xfId="0" applyFill="1" applyBorder="1" applyAlignment="1">
      <alignment horizontal="center"/>
    </xf>
    <xf numFmtId="0" fontId="19" fillId="0" borderId="0" xfId="0" applyFont="1" applyAlignment="1">
      <alignment horizontal="left" vertical="top" wrapText="1"/>
    </xf>
    <xf numFmtId="0" fontId="55" fillId="0" borderId="0" xfId="0" applyFont="1" applyAlignment="1">
      <alignment horizontal="left" vertical="top"/>
    </xf>
    <xf numFmtId="0" fontId="55" fillId="0" borderId="0" xfId="0" applyFont="1" applyAlignment="1">
      <alignment horizontal="center"/>
    </xf>
    <xf numFmtId="0" fontId="0" fillId="11" borderId="8" xfId="0" applyFill="1" applyBorder="1" applyAlignment="1">
      <alignment horizontal="center"/>
    </xf>
    <xf numFmtId="0" fontId="0" fillId="8" borderId="0" xfId="0" applyFill="1" applyAlignment="1">
      <alignment horizontal="center"/>
    </xf>
    <xf numFmtId="0" fontId="55" fillId="8" borderId="0" xfId="0" applyFont="1" applyFill="1" applyAlignment="1">
      <alignment horizontal="left" vertical="top"/>
    </xf>
    <xf numFmtId="0" fontId="19" fillId="8" borderId="0" xfId="0" applyFont="1" applyFill="1" applyAlignment="1">
      <alignment horizontal="left" vertical="top"/>
    </xf>
    <xf numFmtId="0" fontId="49" fillId="12" borderId="8" xfId="0" applyFont="1" applyFill="1" applyBorder="1" applyAlignment="1">
      <alignment horizontal="center"/>
    </xf>
    <xf numFmtId="0" fontId="49" fillId="8" borderId="0" xfId="0" applyFont="1" applyFill="1" applyAlignment="1">
      <alignment horizontal="center"/>
    </xf>
    <xf numFmtId="0" fontId="49" fillId="8" borderId="0" xfId="0" applyFont="1" applyFill="1" applyBorder="1" applyAlignment="1">
      <alignment horizontal="center"/>
    </xf>
    <xf numFmtId="0" fontId="50" fillId="0" borderId="5" xfId="0" applyFont="1" applyFill="1" applyBorder="1" applyAlignment="1">
      <alignment horizontal="center"/>
    </xf>
    <xf numFmtId="0" fontId="0" fillId="15" borderId="5" xfId="0" applyFill="1" applyBorder="1" applyAlignment="1">
      <alignment horizontal="center"/>
    </xf>
    <xf numFmtId="0" fontId="50" fillId="15" borderId="6" xfId="0" applyFont="1" applyFill="1" applyBorder="1" applyAlignment="1">
      <alignment horizontal="center"/>
    </xf>
    <xf numFmtId="0" fontId="0" fillId="15" borderId="7" xfId="0" applyFill="1" applyBorder="1" applyAlignment="1">
      <alignment horizontal="center"/>
    </xf>
    <xf numFmtId="0" fontId="0" fillId="15" borderId="0" xfId="0" applyFill="1" applyAlignment="1">
      <alignment horizontal="center"/>
    </xf>
    <xf numFmtId="0" fontId="50" fillId="15" borderId="7" xfId="0" applyFont="1" applyFill="1" applyBorder="1" applyAlignment="1">
      <alignment horizontal="center"/>
    </xf>
    <xf numFmtId="0" fontId="50" fillId="15" borderId="5" xfId="0" applyFont="1" applyFill="1" applyBorder="1" applyAlignment="1">
      <alignment horizontal="center"/>
    </xf>
    <xf numFmtId="0" fontId="55" fillId="15" borderId="6" xfId="0" applyFont="1" applyFill="1" applyBorder="1" applyAlignment="1">
      <alignment horizontal="center"/>
    </xf>
    <xf numFmtId="0" fontId="50" fillId="0" borderId="8" xfId="0" applyFont="1" applyBorder="1" applyAlignment="1">
      <alignment horizontal="center"/>
    </xf>
    <xf numFmtId="0" fontId="50" fillId="0" borderId="8" xfId="0" applyFont="1" applyFill="1" applyBorder="1" applyAlignment="1">
      <alignment horizontal="center"/>
    </xf>
    <xf numFmtId="0" fontId="50" fillId="8" borderId="8" xfId="0" applyFont="1" applyFill="1" applyBorder="1" applyAlignment="1">
      <alignment horizontal="center"/>
    </xf>
    <xf numFmtId="0" fontId="0" fillId="0" borderId="8" xfId="0" applyFill="1" applyBorder="1" applyAlignment="1">
      <alignment horizontal="center"/>
    </xf>
    <xf numFmtId="0" fontId="0" fillId="8" borderId="8" xfId="0" applyFill="1" applyBorder="1" applyAlignment="1">
      <alignment horizontal="center"/>
    </xf>
    <xf numFmtId="14" fontId="0" fillId="0" borderId="8" xfId="0" applyNumberFormat="1" applyBorder="1" applyAlignment="1">
      <alignment horizontal="left"/>
    </xf>
    <xf numFmtId="0" fontId="0" fillId="12" borderId="8" xfId="0" applyNumberFormat="1" applyFill="1" applyBorder="1"/>
    <xf numFmtId="0" fontId="0" fillId="12" borderId="8" xfId="0" applyFill="1" applyBorder="1" applyAlignment="1">
      <alignment horizontal="center"/>
    </xf>
    <xf numFmtId="0" fontId="0" fillId="10" borderId="8" xfId="0" applyNumberFormat="1" applyFill="1" applyBorder="1"/>
    <xf numFmtId="0" fontId="0" fillId="12" borderId="8" xfId="0" applyNumberFormat="1" applyFill="1" applyBorder="1" applyAlignment="1">
      <alignment wrapText="1"/>
    </xf>
    <xf numFmtId="0" fontId="0" fillId="8" borderId="8" xfId="0" applyNumberFormat="1" applyFill="1" applyBorder="1"/>
    <xf numFmtId="0" fontId="0" fillId="10" borderId="8" xfId="0" applyNumberFormat="1" applyFont="1" applyFill="1" applyBorder="1"/>
    <xf numFmtId="0" fontId="0" fillId="8" borderId="8" xfId="0" applyNumberFormat="1" applyFill="1" applyBorder="1" applyAlignment="1">
      <alignment horizontal="center"/>
    </xf>
    <xf numFmtId="0" fontId="53" fillId="12" borderId="8" xfId="0" applyNumberFormat="1" applyFont="1" applyFill="1" applyBorder="1" applyAlignment="1">
      <alignment wrapText="1"/>
    </xf>
    <xf numFmtId="0" fontId="0" fillId="12" borderId="8" xfId="0" applyNumberFormat="1" applyFont="1" applyFill="1" applyBorder="1" applyAlignment="1">
      <alignment wrapText="1"/>
    </xf>
    <xf numFmtId="0" fontId="0" fillId="8" borderId="8" xfId="0" applyNumberFormat="1" applyFill="1" applyBorder="1" applyAlignment="1">
      <alignment wrapText="1"/>
    </xf>
    <xf numFmtId="0" fontId="0" fillId="8" borderId="8" xfId="0" applyNumberFormat="1" applyFont="1" applyFill="1" applyBorder="1"/>
    <xf numFmtId="0" fontId="52" fillId="14" borderId="8" xfId="0" applyFont="1" applyFill="1" applyBorder="1"/>
    <xf numFmtId="0" fontId="0" fillId="0" borderId="8" xfId="0" applyNumberFormat="1" applyFill="1" applyBorder="1"/>
    <xf numFmtId="0" fontId="0" fillId="8" borderId="8" xfId="0" applyNumberFormat="1" applyFill="1" applyBorder="1" applyAlignment="1">
      <alignment horizontal="left"/>
    </xf>
    <xf numFmtId="0" fontId="0" fillId="0" borderId="8" xfId="0" applyNumberFormat="1" applyFill="1" applyBorder="1" applyAlignment="1">
      <alignment horizontal="left"/>
    </xf>
    <xf numFmtId="0" fontId="0" fillId="12" borderId="8" xfId="0" applyNumberFormat="1" applyFill="1" applyBorder="1" applyAlignment="1">
      <alignment vertical="top" wrapText="1"/>
    </xf>
    <xf numFmtId="0" fontId="52" fillId="16" borderId="8" xfId="0" applyFont="1" applyFill="1" applyBorder="1" applyAlignment="1">
      <alignment horizontal="center"/>
    </xf>
    <xf numFmtId="0" fontId="0" fillId="12" borderId="8" xfId="0" applyNumberFormat="1" applyFill="1" applyBorder="1" applyAlignment="1">
      <alignment horizontal="center"/>
    </xf>
    <xf numFmtId="0" fontId="0" fillId="10" borderId="8" xfId="0" applyNumberFormat="1" applyFill="1" applyBorder="1" applyAlignment="1">
      <alignment wrapText="1"/>
    </xf>
    <xf numFmtId="14" fontId="0" fillId="0" borderId="8" xfId="0" applyNumberFormat="1" applyFill="1" applyBorder="1" applyAlignment="1">
      <alignment horizontal="left"/>
    </xf>
    <xf numFmtId="0" fontId="0" fillId="8" borderId="8" xfId="0" applyNumberFormat="1" applyFill="1" applyBorder="1" applyAlignment="1">
      <alignment horizontal="left" vertical="top" wrapText="1"/>
    </xf>
    <xf numFmtId="14" fontId="0" fillId="0" borderId="9" xfId="0" applyNumberFormat="1" applyBorder="1" applyAlignment="1">
      <alignment horizontal="left"/>
    </xf>
    <xf numFmtId="0" fontId="0" fillId="0" borderId="9" xfId="0" applyNumberFormat="1" applyBorder="1"/>
    <xf numFmtId="0" fontId="0" fillId="11" borderId="17" xfId="0" applyFill="1" applyBorder="1" applyAlignment="1">
      <alignment horizontal="center"/>
    </xf>
    <xf numFmtId="14" fontId="0" fillId="0" borderId="9" xfId="0" applyNumberFormat="1" applyFill="1" applyBorder="1" applyAlignment="1">
      <alignment horizontal="left"/>
    </xf>
    <xf numFmtId="0" fontId="0" fillId="12" borderId="17" xfId="0" applyNumberFormat="1" applyFill="1" applyBorder="1" applyAlignment="1">
      <alignment horizontal="center"/>
    </xf>
    <xf numFmtId="0" fontId="0" fillId="12" borderId="0" xfId="0" applyNumberFormat="1" applyFill="1" applyBorder="1" applyAlignment="1">
      <alignment wrapText="1"/>
    </xf>
    <xf numFmtId="0" fontId="0" fillId="0" borderId="18" xfId="0" applyNumberFormat="1" applyBorder="1"/>
    <xf numFmtId="0" fontId="0" fillId="11" borderId="14" xfId="0" applyFill="1" applyBorder="1" applyAlignment="1">
      <alignment horizontal="center"/>
    </xf>
    <xf numFmtId="0" fontId="0" fillId="12" borderId="14" xfId="0" applyNumberFormat="1" applyFill="1" applyBorder="1" applyAlignment="1">
      <alignment horizontal="center"/>
    </xf>
    <xf numFmtId="0" fontId="0" fillId="10" borderId="0" xfId="0" applyNumberFormat="1" applyFill="1"/>
    <xf numFmtId="0" fontId="0" fillId="0" borderId="5" xfId="0" applyNumberFormat="1" applyBorder="1"/>
    <xf numFmtId="0" fontId="0" fillId="8" borderId="5" xfId="0" applyNumberFormat="1" applyFill="1" applyBorder="1"/>
    <xf numFmtId="0" fontId="0" fillId="8" borderId="0" xfId="0" applyNumberFormat="1" applyFill="1" applyBorder="1"/>
    <xf numFmtId="14" fontId="0" fillId="0" borderId="0" xfId="0" applyNumberFormat="1" applyBorder="1" applyAlignment="1">
      <alignment horizontal="center"/>
    </xf>
    <xf numFmtId="0" fontId="0" fillId="0" borderId="0" xfId="0" applyNumberFormat="1" applyFill="1" applyBorder="1" applyAlignment="1">
      <alignment horizontal="center"/>
    </xf>
    <xf numFmtId="0" fontId="0" fillId="0" borderId="0" xfId="0" applyFill="1" applyBorder="1" applyAlignment="1">
      <alignment horizontal="center"/>
    </xf>
    <xf numFmtId="14" fontId="0" fillId="0" borderId="0" xfId="0" applyNumberFormat="1" applyFill="1" applyBorder="1" applyAlignment="1">
      <alignment horizontal="center"/>
    </xf>
    <xf numFmtId="0" fontId="14" fillId="0" borderId="0" xfId="0" applyFont="1" applyAlignment="1">
      <alignment horizontal="left" vertical="center" wrapText="1"/>
    </xf>
    <xf numFmtId="0" fontId="0" fillId="0" borderId="0" xfId="0" applyAlignment="1">
      <alignment horizontal="center" vertical="center" wrapText="1"/>
    </xf>
    <xf numFmtId="0" fontId="7" fillId="0" borderId="0" xfId="0" applyFont="1" applyBorder="1" applyAlignment="1">
      <alignment horizontal="left" vertical="center" wrapText="1"/>
    </xf>
    <xf numFmtId="166"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vertical="center"/>
    </xf>
    <xf numFmtId="0" fontId="7" fillId="0" borderId="0" xfId="1" applyFont="1" applyAlignment="1">
      <alignment horizontal="left" vertical="center" wrapText="1"/>
    </xf>
    <xf numFmtId="0" fontId="0" fillId="0" borderId="0" xfId="0" applyAlignment="1">
      <alignment wrapText="1"/>
    </xf>
    <xf numFmtId="0" fontId="19" fillId="0" borderId="8" xfId="1" applyFont="1" applyBorder="1" applyAlignment="1">
      <alignment horizontal="center" vertical="center"/>
    </xf>
    <xf numFmtId="0" fontId="7" fillId="0" borderId="0" xfId="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0" xfId="1" applyFont="1" applyAlignment="1">
      <alignment horizontal="left" vertical="top" wrapText="1"/>
    </xf>
    <xf numFmtId="0" fontId="7" fillId="0" borderId="8" xfId="1" applyBorder="1" applyAlignment="1">
      <alignment horizontal="center" vertical="center"/>
    </xf>
    <xf numFmtId="0" fontId="7" fillId="0" borderId="5" xfId="1" applyBorder="1" applyAlignment="1">
      <alignment horizontal="center"/>
    </xf>
    <xf numFmtId="0" fontId="0" fillId="0" borderId="6" xfId="0" applyBorder="1" applyAlignment="1">
      <alignment horizontal="center"/>
    </xf>
    <xf numFmtId="0" fontId="0" fillId="0" borderId="0" xfId="0"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Alignment="1">
      <alignment vertical="top"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0" fillId="0" borderId="0" xfId="0" applyAlignment="1">
      <alignment horizontal="left" vertical="center"/>
    </xf>
    <xf numFmtId="0" fontId="3" fillId="0" borderId="8" xfId="0" applyFont="1" applyBorder="1" applyAlignment="1">
      <alignment horizontal="center" vertical="center"/>
    </xf>
    <xf numFmtId="0" fontId="3" fillId="0" borderId="8" xfId="0" applyFont="1" applyFill="1" applyBorder="1" applyAlignment="1">
      <alignment horizontal="center"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3" fontId="2" fillId="0" borderId="8" xfId="4" applyNumberFormat="1" applyFont="1" applyBorder="1"/>
    <xf numFmtId="3" fontId="2" fillId="0" borderId="8" xfId="4" applyNumberFormat="1" applyFont="1" applyFill="1" applyBorder="1"/>
    <xf numFmtId="4" fontId="2" fillId="0" borderId="8" xfId="4" applyNumberFormat="1" applyFont="1" applyBorder="1"/>
    <xf numFmtId="4" fontId="2" fillId="0" borderId="8" xfId="4" applyNumberFormat="1" applyFont="1" applyFill="1" applyBorder="1"/>
    <xf numFmtId="43" fontId="2" fillId="0" borderId="8" xfId="2" applyFont="1" applyBorder="1"/>
    <xf numFmtId="3" fontId="0" fillId="0" borderId="8" xfId="1" applyNumberFormat="1" applyFont="1" applyBorder="1"/>
    <xf numFmtId="165" fontId="2" fillId="0" borderId="8" xfId="6" applyNumberFormat="1" applyFont="1" applyBorder="1"/>
    <xf numFmtId="0" fontId="0" fillId="0" borderId="0" xfId="1" applyFont="1" applyBorder="1"/>
    <xf numFmtId="0" fontId="0" fillId="0" borderId="8" xfId="1" applyFont="1" applyBorder="1" applyAlignment="1">
      <alignment horizontal="left"/>
    </xf>
    <xf numFmtId="0" fontId="0" fillId="0" borderId="8" xfId="1" applyFont="1" applyBorder="1" applyAlignment="1">
      <alignment horizontal="center" vertical="center"/>
    </xf>
    <xf numFmtId="165" fontId="2" fillId="0" borderId="8" xfId="2" applyNumberFormat="1" applyFont="1" applyBorder="1"/>
    <xf numFmtId="0" fontId="0" fillId="0" borderId="8" xfId="1" applyFont="1" applyBorder="1" applyAlignment="1">
      <alignment horizontal="left" vertical="center"/>
    </xf>
    <xf numFmtId="3" fontId="2" fillId="0" borderId="0" xfId="4" applyNumberFormat="1" applyFont="1" applyBorder="1"/>
    <xf numFmtId="43" fontId="2" fillId="0" borderId="0" xfId="2" applyFont="1" applyBorder="1"/>
    <xf numFmtId="165" fontId="2" fillId="0" borderId="0" xfId="2" applyNumberFormat="1" applyFont="1" applyBorder="1"/>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2" fillId="0" borderId="0" xfId="0" applyFont="1" applyAlignment="1">
      <alignment horizontal="left"/>
    </xf>
    <xf numFmtId="0" fontId="2" fillId="0" borderId="8" xfId="0" applyFont="1" applyBorder="1" applyAlignment="1">
      <alignment horizontal="center"/>
    </xf>
    <xf numFmtId="4" fontId="2" fillId="0" borderId="8" xfId="0" applyNumberFormat="1" applyFont="1" applyBorder="1" applyAlignment="1">
      <alignment horizontal="center"/>
    </xf>
    <xf numFmtId="0" fontId="2" fillId="0" borderId="8" xfId="0" applyFont="1" applyBorder="1"/>
    <xf numFmtId="3" fontId="2" fillId="0" borderId="8" xfId="0" applyNumberFormat="1" applyFont="1" applyBorder="1"/>
    <xf numFmtId="4" fontId="2" fillId="0" borderId="8" xfId="0" applyNumberFormat="1" applyFont="1" applyBorder="1"/>
    <xf numFmtId="0" fontId="2" fillId="0" borderId="0" xfId="0" applyFont="1"/>
    <xf numFmtId="3" fontId="2" fillId="0" borderId="0" xfId="0" applyNumberFormat="1" applyFont="1"/>
    <xf numFmtId="4" fontId="2" fillId="0" borderId="0" xfId="0" applyNumberFormat="1" applyFont="1"/>
    <xf numFmtId="0" fontId="2" fillId="0" borderId="0" xfId="0" applyFont="1" applyAlignment="1">
      <alignment horizontal="left" indent="1"/>
    </xf>
    <xf numFmtId="3" fontId="0" fillId="0" borderId="0" xfId="0" applyNumberFormat="1" applyFont="1" applyFill="1" applyBorder="1" applyAlignment="1">
      <alignment vertical="center"/>
    </xf>
    <xf numFmtId="165" fontId="1" fillId="0" borderId="8" xfId="7" applyNumberFormat="1" applyFont="1" applyBorder="1"/>
    <xf numFmtId="0" fontId="0" fillId="0" borderId="0" xfId="0" applyFont="1" applyBorder="1" applyAlignment="1">
      <alignment horizontal="left" vertical="center" wrapText="1"/>
    </xf>
    <xf numFmtId="166"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vertical="center"/>
    </xf>
    <xf numFmtId="0" fontId="0" fillId="0" borderId="0" xfId="0" applyFont="1" applyBorder="1" applyAlignment="1">
      <alignment vertical="center"/>
    </xf>
    <xf numFmtId="166" fontId="0" fillId="0" borderId="0" xfId="0" applyNumberFormat="1" applyFont="1" applyFill="1" applyBorder="1" applyAlignment="1">
      <alignment vertical="center"/>
    </xf>
    <xf numFmtId="167" fontId="0" fillId="0" borderId="8" xfId="0" applyNumberFormat="1" applyFont="1" applyBorder="1" applyAlignment="1">
      <alignment vertical="center" wrapText="1"/>
    </xf>
    <xf numFmtId="164" fontId="0" fillId="0" borderId="8" xfId="0" applyNumberFormat="1" applyBorder="1" applyAlignment="1">
      <alignment vertical="center"/>
    </xf>
    <xf numFmtId="166" fontId="0" fillId="0" borderId="8" xfId="0" applyNumberFormat="1" applyFill="1" applyBorder="1" applyAlignment="1">
      <alignment horizontal="center" vertical="center" wrapText="1"/>
    </xf>
    <xf numFmtId="174" fontId="0" fillId="0" borderId="8" xfId="0" applyNumberFormat="1" applyBorder="1" applyAlignment="1">
      <alignment vertical="center"/>
    </xf>
    <xf numFmtId="0" fontId="23" fillId="0" borderId="0" xfId="0" applyFont="1"/>
    <xf numFmtId="43" fontId="2" fillId="0" borderId="8" xfId="2" applyFont="1" applyFill="1" applyBorder="1"/>
    <xf numFmtId="43" fontId="7" fillId="0" borderId="8" xfId="2" applyNumberFormat="1" applyFont="1" applyFill="1" applyBorder="1"/>
    <xf numFmtId="3" fontId="7" fillId="0" borderId="8" xfId="1" applyNumberFormat="1" applyFill="1" applyBorder="1"/>
    <xf numFmtId="3" fontId="7" fillId="0" borderId="8" xfId="2" applyNumberFormat="1" applyFont="1" applyBorder="1"/>
    <xf numFmtId="0" fontId="7" fillId="0" borderId="0" xfId="0" applyFont="1" applyBorder="1" applyAlignment="1">
      <alignment horizontal="left" vertical="center" wrapText="1"/>
    </xf>
    <xf numFmtId="0" fontId="56" fillId="0" borderId="0" xfId="0" applyFont="1" applyAlignment="1">
      <alignment horizontal="left" vertical="top" wrapText="1"/>
    </xf>
    <xf numFmtId="0" fontId="0" fillId="0" borderId="8" xfId="0" applyBorder="1" applyAlignment="1">
      <alignment horizontal="center" vertical="center"/>
    </xf>
    <xf numFmtId="0" fontId="0" fillId="0" borderId="8" xfId="0" applyFont="1" applyBorder="1" applyAlignment="1">
      <alignment horizontal="center" vertical="center" wrapText="1"/>
    </xf>
    <xf numFmtId="0" fontId="0" fillId="0" borderId="8" xfId="0" applyFont="1" applyBorder="1" applyAlignment="1">
      <alignment horizontal="center" wrapText="1"/>
    </xf>
    <xf numFmtId="164" fontId="0" fillId="0" borderId="8" xfId="0" applyNumberFormat="1" applyFont="1" applyBorder="1"/>
    <xf numFmtId="0" fontId="0" fillId="0" borderId="8" xfId="0" applyFont="1" applyBorder="1" applyAlignment="1">
      <alignment vertical="center"/>
    </xf>
    <xf numFmtId="0" fontId="0" fillId="0" borderId="8" xfId="0" applyFont="1" applyFill="1" applyBorder="1" applyAlignment="1">
      <alignment horizontal="left"/>
    </xf>
    <xf numFmtId="4" fontId="19" fillId="0" borderId="8" xfId="0" applyNumberFormat="1" applyFont="1" applyBorder="1"/>
    <xf numFmtId="0" fontId="19" fillId="0" borderId="8" xfId="0" applyFont="1" applyBorder="1" applyAlignment="1">
      <alignment horizontal="left"/>
    </xf>
    <xf numFmtId="4" fontId="0" fillId="0" borderId="8" xfId="0" applyNumberFormat="1" applyFont="1" applyBorder="1"/>
    <xf numFmtId="4" fontId="19" fillId="0" borderId="8" xfId="0" applyNumberFormat="1" applyFont="1" applyBorder="1" applyAlignment="1">
      <alignment horizontal="right"/>
    </xf>
    <xf numFmtId="0" fontId="19" fillId="0" borderId="8" xfId="0" applyFont="1" applyFill="1" applyBorder="1" applyAlignment="1">
      <alignment horizontal="left" vertical="top" wrapText="1"/>
    </xf>
    <xf numFmtId="0" fontId="7" fillId="0" borderId="5" xfId="0" applyFont="1" applyBorder="1" applyAlignment="1">
      <alignment horizontal="left" vertical="top" wrapText="1"/>
    </xf>
    <xf numFmtId="0" fontId="7" fillId="0" borderId="8" xfId="0" applyFont="1" applyBorder="1" applyAlignment="1">
      <alignment horizontal="left" vertical="top" wrapText="1"/>
    </xf>
    <xf numFmtId="0" fontId="7" fillId="0" borderId="0" xfId="0" applyFont="1" applyBorder="1" applyAlignment="1">
      <alignment horizontal="left" vertical="top" wrapText="1"/>
    </xf>
    <xf numFmtId="0" fontId="18" fillId="0" borderId="0" xfId="0" applyFont="1"/>
    <xf numFmtId="0" fontId="48" fillId="0" borderId="0" xfId="0" applyFont="1"/>
    <xf numFmtId="0" fontId="6" fillId="0" borderId="22" xfId="0" applyFont="1" applyBorder="1" applyAlignment="1">
      <alignment horizontal="center" vertical="top"/>
    </xf>
    <xf numFmtId="17" fontId="0" fillId="0" borderId="23" xfId="0" applyNumberFormat="1" applyBorder="1"/>
    <xf numFmtId="3" fontId="0" fillId="0" borderId="23" xfId="0" applyNumberFormat="1" applyBorder="1"/>
    <xf numFmtId="17" fontId="0" fillId="0" borderId="24" xfId="0" applyNumberFormat="1" applyBorder="1"/>
    <xf numFmtId="3" fontId="0" fillId="0" borderId="24" xfId="0" applyNumberFormat="1" applyBorder="1"/>
    <xf numFmtId="17" fontId="0" fillId="0" borderId="25" xfId="0" applyNumberFormat="1" applyBorder="1"/>
    <xf numFmtId="3" fontId="0" fillId="0" borderId="25" xfId="0" applyNumberFormat="1" applyBorder="1"/>
    <xf numFmtId="0" fontId="0" fillId="0" borderId="22" xfId="0" applyBorder="1" applyAlignment="1">
      <alignment horizontal="center" vertical="top"/>
    </xf>
    <xf numFmtId="3" fontId="0" fillId="0" borderId="22" xfId="0" applyNumberFormat="1" applyBorder="1"/>
    <xf numFmtId="17" fontId="0" fillId="0" borderId="26" xfId="0" applyNumberFormat="1" applyBorder="1"/>
    <xf numFmtId="3" fontId="0" fillId="0" borderId="26" xfId="0" applyNumberFormat="1" applyBorder="1"/>
    <xf numFmtId="0" fontId="0" fillId="0" borderId="26" xfId="0" applyBorder="1"/>
    <xf numFmtId="0" fontId="0" fillId="0" borderId="24" xfId="0" applyBorder="1"/>
    <xf numFmtId="0" fontId="0" fillId="0" borderId="25" xfId="0" applyBorder="1"/>
    <xf numFmtId="0" fontId="57" fillId="0" borderId="0" xfId="0" applyFont="1"/>
    <xf numFmtId="3" fontId="0" fillId="0" borderId="0" xfId="0" applyNumberFormat="1" applyAlignment="1">
      <alignment horizontal="left" vertical="top" wrapText="1"/>
    </xf>
    <xf numFmtId="0" fontId="14" fillId="0" borderId="0" xfId="0" applyFont="1" applyAlignment="1">
      <alignment horizontal="left" vertical="center" wrapText="1"/>
    </xf>
    <xf numFmtId="0" fontId="14" fillId="0" borderId="0" xfId="0" applyFont="1" applyAlignment="1">
      <alignment horizontal="center" vertical="center" wrapText="1"/>
    </xf>
    <xf numFmtId="4" fontId="0" fillId="0" borderId="0" xfId="0" applyNumberFormat="1" applyFill="1" applyBorder="1" applyAlignment="1">
      <alignment horizontal="left" vertical="center" wrapText="1"/>
    </xf>
    <xf numFmtId="4" fontId="44" fillId="0" borderId="0" xfId="0" applyNumberFormat="1" applyFont="1" applyBorder="1" applyAlignment="1">
      <alignment vertical="center"/>
    </xf>
    <xf numFmtId="0" fontId="0" fillId="0" borderId="0" xfId="0" applyFont="1" applyAlignment="1">
      <alignment vertical="center"/>
    </xf>
    <xf numFmtId="167" fontId="0" fillId="0" borderId="8" xfId="0" applyNumberFormat="1" applyFont="1" applyBorder="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left" vertical="center" wrapText="1"/>
    </xf>
    <xf numFmtId="0" fontId="0" fillId="0" borderId="0" xfId="0"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0" fillId="0" borderId="0" xfId="0" applyFont="1" applyBorder="1" applyAlignment="1">
      <alignment horizontal="center" vertical="top" wrapText="1"/>
    </xf>
    <xf numFmtId="0" fontId="15" fillId="0" borderId="0" xfId="0" applyFont="1" applyBorder="1" applyAlignment="1">
      <alignment horizontal="center" vertical="top" wrapText="1"/>
    </xf>
    <xf numFmtId="0" fontId="16" fillId="2" borderId="1" xfId="0" applyFont="1" applyFill="1" applyBorder="1" applyAlignment="1">
      <alignment horizontal="center" wrapText="1"/>
    </xf>
    <xf numFmtId="0" fontId="16" fillId="2" borderId="2" xfId="0" applyFont="1" applyFill="1" applyBorder="1" applyAlignment="1">
      <alignment horizontal="center" wrapText="1"/>
    </xf>
    <xf numFmtId="0" fontId="16" fillId="2" borderId="3" xfId="0" applyFont="1" applyFill="1" applyBorder="1" applyAlignment="1">
      <alignment horizontal="center" wrapText="1"/>
    </xf>
    <xf numFmtId="0" fontId="16" fillId="2" borderId="4" xfId="0" applyFont="1" applyFill="1" applyBorder="1" applyAlignment="1">
      <alignment horizontal="center"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7" fillId="0" borderId="6" xfId="0" applyFont="1" applyBorder="1" applyAlignment="1">
      <alignment horizontal="center" vertical="top" wrapText="1"/>
    </xf>
    <xf numFmtId="0" fontId="7" fillId="0" borderId="7" xfId="0" applyFont="1" applyBorder="1" applyAlignment="1">
      <alignment horizontal="center"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7" fillId="5" borderId="5" xfId="0" applyFont="1" applyFill="1" applyBorder="1" applyAlignment="1">
      <alignment horizontal="center" vertical="top" wrapText="1"/>
    </xf>
    <xf numFmtId="0" fontId="7" fillId="5" borderId="6" xfId="0" applyFont="1" applyFill="1" applyBorder="1" applyAlignment="1">
      <alignment horizontal="center" vertical="top" wrapText="1"/>
    </xf>
    <xf numFmtId="0" fontId="7" fillId="5" borderId="7" xfId="0" applyFont="1" applyFill="1" applyBorder="1" applyAlignment="1">
      <alignment horizontal="center" vertical="top" wrapText="1"/>
    </xf>
    <xf numFmtId="0" fontId="14" fillId="0" borderId="5"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7" fillId="5" borderId="5" xfId="0" applyFont="1" applyFill="1" applyBorder="1" applyAlignment="1">
      <alignment horizontal="center" vertical="top"/>
    </xf>
    <xf numFmtId="0" fontId="7" fillId="5" borderId="6" xfId="0" applyFont="1" applyFill="1" applyBorder="1" applyAlignment="1">
      <alignment horizontal="center" vertical="top"/>
    </xf>
    <xf numFmtId="0" fontId="7"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7" fillId="0" borderId="0" xfId="0" applyFont="1" applyBorder="1" applyAlignment="1">
      <alignment horizontal="left" vertical="center" wrapText="1"/>
    </xf>
    <xf numFmtId="0" fontId="0" fillId="0" borderId="0" xfId="0" applyFont="1" applyAlignment="1">
      <alignment horizontal="left" vertical="top" wrapText="1"/>
    </xf>
    <xf numFmtId="0" fontId="7" fillId="0" borderId="0" xfId="0" applyFont="1" applyAlignment="1">
      <alignment horizontal="left" vertical="top" wrapText="1"/>
    </xf>
    <xf numFmtId="0" fontId="7" fillId="0" borderId="12" xfId="0" applyFont="1" applyBorder="1" applyAlignment="1">
      <alignment horizontal="left" vertical="top" wrapText="1"/>
    </xf>
    <xf numFmtId="0" fontId="0" fillId="0" borderId="12" xfId="0" applyBorder="1" applyAlignment="1">
      <alignment horizontal="left" vertical="top" wrapText="1"/>
    </xf>
    <xf numFmtId="166"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vertical="center"/>
    </xf>
    <xf numFmtId="0" fontId="56" fillId="0" borderId="0" xfId="0" applyFont="1" applyAlignment="1">
      <alignment horizontal="left" vertical="top" wrapText="1"/>
    </xf>
    <xf numFmtId="0" fontId="0" fillId="0" borderId="0" xfId="0" applyAlignment="1">
      <alignment horizontal="left" vertical="top" wrapText="1"/>
    </xf>
    <xf numFmtId="166" fontId="0" fillId="0" borderId="8" xfId="0" applyNumberFormat="1" applyFill="1" applyBorder="1" applyAlignment="1">
      <alignment horizontal="center" vertical="center" wrapText="1"/>
    </xf>
    <xf numFmtId="0" fontId="0" fillId="0" borderId="8" xfId="0" applyBorder="1" applyAlignment="1">
      <alignment horizontal="center" vertical="center"/>
    </xf>
    <xf numFmtId="166" fontId="0" fillId="0" borderId="0" xfId="0" applyNumberFormat="1" applyFont="1" applyFill="1" applyBorder="1" applyAlignment="1">
      <alignment vertical="center" wrapText="1"/>
    </xf>
    <xf numFmtId="0" fontId="0" fillId="0" borderId="0" xfId="0" applyFont="1" applyAlignment="1">
      <alignment vertical="center" wrapText="1"/>
    </xf>
    <xf numFmtId="0" fontId="0" fillId="0" borderId="14"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19" fillId="0" borderId="8" xfId="1"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xf numFmtId="0" fontId="19" fillId="0" borderId="14" xfId="1" applyFont="1" applyBorder="1" applyAlignment="1">
      <alignment horizontal="center" vertical="center"/>
    </xf>
    <xf numFmtId="0" fontId="0" fillId="0" borderId="0" xfId="1" applyFont="1" applyAlignment="1">
      <alignment horizontal="left" vertical="top" wrapText="1"/>
    </xf>
    <xf numFmtId="0" fontId="0" fillId="0" borderId="0" xfId="0" applyAlignment="1"/>
    <xf numFmtId="0" fontId="0" fillId="0" borderId="14" xfId="1" applyFont="1" applyBorder="1" applyAlignment="1">
      <alignment horizontal="center" vertical="center"/>
    </xf>
    <xf numFmtId="0" fontId="0" fillId="0" borderId="17" xfId="0" applyBorder="1" applyAlignment="1">
      <alignment horizontal="center" vertical="center"/>
    </xf>
    <xf numFmtId="0" fontId="0"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0" xfId="1" applyAlignment="1">
      <alignment wrapText="1"/>
    </xf>
    <xf numFmtId="0" fontId="0" fillId="0" borderId="0" xfId="0" applyAlignment="1">
      <alignment wrapText="1"/>
    </xf>
    <xf numFmtId="0" fontId="0" fillId="0" borderId="0" xfId="1" applyFont="1" applyAlignment="1">
      <alignment horizontal="left" vertical="center" wrapText="1"/>
    </xf>
    <xf numFmtId="0" fontId="7" fillId="0" borderId="0" xfId="1" applyFont="1" applyAlignment="1">
      <alignment horizontal="left" vertical="center" wrapText="1"/>
    </xf>
    <xf numFmtId="0" fontId="19" fillId="0" borderId="5" xfId="1"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14" xfId="1" applyFont="1" applyBorder="1" applyAlignment="1">
      <alignment horizontal="center" vertical="center" wrapText="1"/>
    </xf>
    <xf numFmtId="0" fontId="0" fillId="0" borderId="0" xfId="0" applyFont="1" applyAlignment="1">
      <alignment horizontal="left" wrapText="1"/>
    </xf>
    <xf numFmtId="0" fontId="0" fillId="0" borderId="0" xfId="0" applyAlignment="1">
      <alignment horizontal="left" wrapText="1"/>
    </xf>
    <xf numFmtId="170" fontId="7" fillId="0" borderId="5" xfId="1" applyNumberFormat="1" applyBorder="1" applyAlignment="1">
      <alignment horizontal="center"/>
    </xf>
    <xf numFmtId="0" fontId="0" fillId="0" borderId="6" xfId="0" applyBorder="1" applyAlignment="1"/>
    <xf numFmtId="0" fontId="0" fillId="0" borderId="7" xfId="0" applyBorder="1" applyAlignment="1"/>
    <xf numFmtId="0" fontId="7" fillId="0" borderId="0" xfId="1" applyFont="1" applyAlignment="1">
      <alignment horizontal="left" vertical="top" wrapText="1"/>
    </xf>
    <xf numFmtId="0" fontId="7" fillId="0" borderId="8" xfId="1" applyBorder="1" applyAlignment="1">
      <alignment horizontal="center" vertical="center"/>
    </xf>
    <xf numFmtId="0" fontId="7" fillId="0" borderId="5" xfId="1" applyBorder="1" applyAlignment="1">
      <alignment horizontal="center"/>
    </xf>
    <xf numFmtId="0" fontId="0" fillId="0" borderId="6" xfId="0" applyBorder="1" applyAlignment="1">
      <alignment horizontal="center"/>
    </xf>
    <xf numFmtId="0" fontId="7" fillId="0" borderId="0" xfId="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6" xfId="1" applyBorder="1" applyAlignment="1">
      <alignment horizontal="center"/>
    </xf>
    <xf numFmtId="0" fontId="7" fillId="0" borderId="7" xfId="1" applyBorder="1" applyAlignment="1">
      <alignment horizontal="center"/>
    </xf>
    <xf numFmtId="170" fontId="7" fillId="0" borderId="5" xfId="1" applyNumberFormat="1" applyFont="1" applyBorder="1" applyAlignment="1">
      <alignment horizontal="center"/>
    </xf>
    <xf numFmtId="3" fontId="14" fillId="0" borderId="8" xfId="1" applyNumberFormat="1" applyFont="1" applyBorder="1" applyAlignment="1">
      <alignment horizontal="left" vertical="top"/>
    </xf>
    <xf numFmtId="3" fontId="14" fillId="0" borderId="8" xfId="1" applyNumberFormat="1" applyFont="1" applyBorder="1" applyAlignment="1">
      <alignment horizontal="left" vertical="top" wrapText="1"/>
    </xf>
    <xf numFmtId="0" fontId="0" fillId="0" borderId="0" xfId="0"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0" fillId="0" borderId="11" xfId="0" applyFont="1" applyFill="1" applyBorder="1" applyAlignment="1">
      <alignment horizontal="left" vertical="top" wrapText="1"/>
    </xf>
    <xf numFmtId="0" fontId="2" fillId="0" borderId="0" xfId="0" applyFont="1" applyAlignment="1">
      <alignment horizontal="left" vertical="center" wrapText="1"/>
    </xf>
    <xf numFmtId="0" fontId="7" fillId="0" borderId="0" xfId="0" applyFont="1" applyAlignment="1">
      <alignment vertical="top" wrapText="1"/>
    </xf>
    <xf numFmtId="0" fontId="19" fillId="0" borderId="0" xfId="0" applyFont="1" applyAlignment="1">
      <alignment wrapText="1"/>
    </xf>
    <xf numFmtId="0" fontId="19" fillId="0" borderId="0" xfId="0" applyFont="1" applyFill="1" applyBorder="1" applyAlignment="1">
      <alignment horizontal="left"/>
    </xf>
    <xf numFmtId="0" fontId="7" fillId="0" borderId="0" xfId="0" applyFont="1" applyBorder="1" applyAlignment="1">
      <alignment horizontal="left" vertical="top" wrapText="1"/>
    </xf>
    <xf numFmtId="0" fontId="19" fillId="0" borderId="0" xfId="0" applyFont="1" applyAlignment="1">
      <alignment horizontal="center"/>
    </xf>
    <xf numFmtId="0" fontId="0" fillId="0" borderId="0" xfId="0" applyBorder="1" applyAlignment="1">
      <alignment horizontal="left" vertical="top" wrapText="1"/>
    </xf>
    <xf numFmtId="0" fontId="0" fillId="0" borderId="0" xfId="0" applyFill="1" applyBorder="1" applyAlignment="1">
      <alignment horizontal="left" vertical="center" wrapText="1"/>
    </xf>
    <xf numFmtId="3" fontId="14" fillId="0" borderId="8" xfId="0" applyNumberFormat="1" applyFont="1" applyBorder="1" applyAlignment="1">
      <alignment horizontal="center" vertical="center"/>
    </xf>
    <xf numFmtId="3" fontId="14" fillId="0" borderId="8" xfId="0" applyNumberFormat="1" applyFont="1" applyBorder="1" applyAlignment="1">
      <alignment horizontal="center" vertical="center" wrapText="1"/>
    </xf>
    <xf numFmtId="3" fontId="7" fillId="0" borderId="5" xfId="0" applyNumberFormat="1" applyFont="1" applyFill="1" applyBorder="1" applyAlignment="1">
      <alignment horizontal="center" vertical="center"/>
    </xf>
    <xf numFmtId="3" fontId="7" fillId="0" borderId="6" xfId="0" applyNumberFormat="1" applyFont="1" applyFill="1" applyBorder="1" applyAlignment="1">
      <alignment horizontal="center" vertical="center"/>
    </xf>
    <xf numFmtId="3" fontId="7" fillId="0" borderId="7" xfId="0" applyNumberFormat="1" applyFont="1" applyFill="1" applyBorder="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28" fillId="0" borderId="8" xfId="0" applyFont="1" applyBorder="1" applyAlignment="1">
      <alignment horizontal="center" vertical="center"/>
    </xf>
    <xf numFmtId="0" fontId="28" fillId="0" borderId="5" xfId="0" applyFont="1" applyBorder="1" applyAlignment="1">
      <alignment horizontal="center" vertical="center"/>
    </xf>
    <xf numFmtId="0" fontId="28" fillId="0" borderId="8" xfId="0" applyFont="1" applyBorder="1" applyAlignment="1">
      <alignment horizontal="left" vertical="center" wrapText="1"/>
    </xf>
    <xf numFmtId="0" fontId="28" fillId="0" borderId="8" xfId="0" applyFont="1" applyBorder="1" applyAlignment="1">
      <alignment horizontal="center" vertical="center" wrapText="1"/>
    </xf>
    <xf numFmtId="0" fontId="28" fillId="0" borderId="5" xfId="0" applyFont="1" applyBorder="1" applyAlignment="1">
      <alignment horizontal="center" vertical="center" wrapText="1"/>
    </xf>
    <xf numFmtId="0" fontId="6" fillId="9" borderId="15" xfId="0" applyFont="1" applyFill="1" applyBorder="1" applyAlignment="1">
      <alignment horizontal="center" wrapText="1"/>
    </xf>
    <xf numFmtId="0" fontId="6" fillId="9" borderId="12" xfId="0" applyFont="1" applyFill="1" applyBorder="1" applyAlignment="1">
      <alignment horizontal="center" wrapText="1"/>
    </xf>
    <xf numFmtId="0" fontId="6" fillId="9" borderId="16" xfId="0" applyFont="1" applyFill="1" applyBorder="1" applyAlignment="1">
      <alignment horizontal="center" wrapText="1"/>
    </xf>
    <xf numFmtId="0" fontId="6" fillId="9" borderId="15" xfId="0" applyFont="1" applyFill="1" applyBorder="1" applyAlignment="1">
      <alignment horizontal="center"/>
    </xf>
    <xf numFmtId="0" fontId="6" fillId="9" borderId="12" xfId="0" applyFont="1" applyFill="1" applyBorder="1" applyAlignment="1">
      <alignment horizontal="center"/>
    </xf>
    <xf numFmtId="0" fontId="6" fillId="9" borderId="16" xfId="0" applyFont="1" applyFill="1" applyBorder="1" applyAlignment="1">
      <alignment horizont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xf>
    <xf numFmtId="0" fontId="0" fillId="0" borderId="0" xfId="0" applyAlignment="1">
      <alignment horizontal="left" vertical="center" wrapText="1"/>
    </xf>
    <xf numFmtId="3" fontId="14" fillId="0" borderId="19" xfId="0" applyNumberFormat="1" applyFont="1" applyBorder="1" applyAlignment="1">
      <alignment horizontal="center"/>
    </xf>
    <xf numFmtId="3" fontId="14" fillId="0" borderId="9" xfId="0" applyNumberFormat="1" applyFont="1" applyBorder="1" applyAlignment="1">
      <alignment horizontal="center"/>
    </xf>
    <xf numFmtId="3" fontId="14" fillId="0" borderId="18" xfId="0" applyNumberFormat="1" applyFont="1" applyBorder="1" applyAlignment="1">
      <alignment horizontal="center"/>
    </xf>
    <xf numFmtId="3" fontId="14" fillId="0" borderId="8" xfId="0" applyNumberFormat="1" applyFont="1" applyBorder="1" applyAlignment="1">
      <alignment horizontal="center"/>
    </xf>
    <xf numFmtId="0" fontId="0" fillId="0" borderId="8" xfId="0" applyFont="1" applyFill="1" applyBorder="1" applyAlignment="1">
      <alignment horizontal="left" vertical="top" wrapText="1"/>
    </xf>
    <xf numFmtId="0" fontId="22" fillId="0" borderId="0" xfId="0" applyFont="1" applyBorder="1"/>
    <xf numFmtId="0" fontId="0" fillId="0" borderId="0" xfId="0" applyFont="1" applyBorder="1" applyAlignment="1">
      <alignment vertical="top" wrapText="1"/>
    </xf>
    <xf numFmtId="0" fontId="14" fillId="0" borderId="0" xfId="0" applyFont="1" applyBorder="1" applyAlignment="1">
      <alignment horizontal="left" vertical="top" wrapText="1"/>
    </xf>
    <xf numFmtId="0" fontId="14" fillId="0" borderId="0" xfId="0" applyFont="1" applyBorder="1" applyAlignment="1">
      <alignment horizontal="left" vertical="top" wrapText="1"/>
    </xf>
  </cellXfs>
  <cellStyles count="11">
    <cellStyle name="Comma" xfId="8" builtinId="3"/>
    <cellStyle name="Comma 2" xfId="2"/>
    <cellStyle name="Comma 6 2" xfId="6"/>
    <cellStyle name="Comma 8" xfId="7"/>
    <cellStyle name="Neutral 2" xfId="10"/>
    <cellStyle name="Normal" xfId="0" builtinId="0"/>
    <cellStyle name="Normal 2" xfId="1"/>
    <cellStyle name="Normal 2 2" xfId="4"/>
    <cellStyle name="Normal 3" xfId="9"/>
    <cellStyle name="Normal 4" xfId="3"/>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(2,937 TBs)</a:t>
            </a:r>
          </a:p>
        </c:rich>
      </c:tx>
      <c:layout/>
      <c:overlay val="0"/>
      <c:spPr>
        <a:noFill/>
        <a:ln w="25400">
          <a:noFill/>
        </a:ln>
      </c:spPr>
    </c:title>
    <c:autoTitleDeleted val="0"/>
    <c:plotArea>
      <c:layout>
        <c:manualLayout>
          <c:layoutTarget val="inner"/>
          <c:xMode val="edge"/>
          <c:yMode val="edge"/>
          <c:x val="0.3519557873000464"/>
          <c:y val="0.61879895561361709"/>
          <c:w val="0.26815679032383488"/>
          <c:h val="0.25065274151436034"/>
        </c:manualLayout>
      </c:layout>
      <c:pieChart>
        <c:varyColors val="1"/>
        <c:ser>
          <c:idx val="0"/>
          <c:order val="0"/>
          <c:tx>
            <c:strRef>
              <c:f>Ingest!$B$6</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7"/>
            <c:bubble3D val="0"/>
            <c:spPr>
              <a:solidFill>
                <a:schemeClr val="accent2">
                  <a:lumMod val="75000"/>
                </a:schemeClr>
              </a:solidFill>
              <a:ln w="25400">
                <a:noFill/>
              </a:ln>
              <a:effectLst>
                <a:outerShdw dist="35921" dir="2700000" algn="br">
                  <a:srgbClr val="000000"/>
                </a:outerShdw>
              </a:effectLst>
            </c:spPr>
          </c:dPt>
          <c:dPt>
            <c:idx val="9"/>
            <c:bubble3D val="0"/>
            <c:spPr>
              <a:solidFill>
                <a:schemeClr val="tx1"/>
              </a:solidFill>
              <a:ln w="25400">
                <a:noFill/>
              </a:ln>
              <a:effectLst>
                <a:outerShdw dist="35921" dir="2700000" algn="br">
                  <a:srgbClr val="000000"/>
                </a:outerShdw>
              </a:effectLst>
            </c:spPr>
          </c:dPt>
          <c:dLbls>
            <c:dLbl>
              <c:idx val="0"/>
              <c:layout>
                <c:manualLayout>
                  <c:x val="0.13337531896173663"/>
                  <c:y val="-4.044553968028225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699158381481594"/>
                  <c:y val="-0.110480797632201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32252787042308"/>
                  <c:y val="5.60104203463544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3049729715237369E-2"/>
                  <c:y val="3.567048866018001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45226893381764"/>
                  <c:y val="8.7793747156970879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1257785101248384E-2"/>
                  <c:y val="-0.22203263804365134"/>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6958661026876914E-2"/>
                  <c:y val="-0.18841918673446217"/>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81817532684127"/>
                  <c:y val="-0.14706493695316394"/>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30103586132595611"/>
                  <c:y val="-0.34554885575715261"/>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Ingest!$A$7:$A$17</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Ingest!$B$7:$B$17</c:f>
              <c:numCache>
                <c:formatCode>#,##0.0</c:formatCode>
                <c:ptCount val="11"/>
                <c:pt idx="0">
                  <c:v>589.49444531250003</c:v>
                </c:pt>
                <c:pt idx="1">
                  <c:v>845.89019628906249</c:v>
                </c:pt>
                <c:pt idx="2">
                  <c:v>3.4096582031249998</c:v>
                </c:pt>
                <c:pt idx="3">
                  <c:v>400.6391865234375</c:v>
                </c:pt>
                <c:pt idx="4">
                  <c:v>3.4822138671874998</c:v>
                </c:pt>
                <c:pt idx="5">
                  <c:v>841.95784082031253</c:v>
                </c:pt>
                <c:pt idx="6">
                  <c:v>60.995970703125003</c:v>
                </c:pt>
                <c:pt idx="7">
                  <c:v>108.75141113281251</c:v>
                </c:pt>
                <c:pt idx="8">
                  <c:v>4.9838320312500004</c:v>
                </c:pt>
                <c:pt idx="9">
                  <c:v>77.313300781250007</c:v>
                </c:pt>
                <c:pt idx="10">
                  <c:v>0.18839648437500001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layout/>
      <c:overlay val="0"/>
      <c:spPr>
        <a:noFill/>
        <a:ln w="25400">
          <a:noFill/>
        </a:ln>
      </c:spPr>
    </c:title>
    <c:autoTitleDeleted val="0"/>
    <c:plotArea>
      <c:layout/>
      <c:barChart>
        <c:barDir val="col"/>
        <c:grouping val="stacked"/>
        <c:varyColors val="0"/>
        <c:ser>
          <c:idx val="0"/>
          <c:order val="0"/>
          <c:tx>
            <c:strRef>
              <c:f>Distribution!$A$137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Distribution!$B$137:$M$137</c:f>
              <c:numCache>
                <c:formatCode>#,##0.00</c:formatCode>
                <c:ptCount val="12"/>
                <c:pt idx="0">
                  <c:v>7.0057470000000004</c:v>
                </c:pt>
                <c:pt idx="1">
                  <c:v>2.789895</c:v>
                </c:pt>
                <c:pt idx="2">
                  <c:v>249.772977</c:v>
                </c:pt>
                <c:pt idx="3">
                  <c:v>179.18073899999999</c:v>
                </c:pt>
                <c:pt idx="4">
                  <c:v>1.3697760000000001</c:v>
                </c:pt>
                <c:pt idx="5">
                  <c:v>91.004129000000006</c:v>
                </c:pt>
                <c:pt idx="6">
                  <c:v>98.746709999999993</c:v>
                </c:pt>
                <c:pt idx="7">
                  <c:v>29.861135999999998</c:v>
                </c:pt>
                <c:pt idx="8">
                  <c:v>39.124229999999997</c:v>
                </c:pt>
                <c:pt idx="9">
                  <c:v>10.196978</c:v>
                </c:pt>
                <c:pt idx="10">
                  <c:v>32.337279000000002</c:v>
                </c:pt>
                <c:pt idx="11">
                  <c:v>2.9684110000000001</c:v>
                </c:pt>
              </c:numCache>
            </c:numRef>
          </c:val>
        </c:ser>
        <c:ser>
          <c:idx val="1"/>
          <c:order val="1"/>
          <c:tx>
            <c:strRef>
              <c:f>Distribution!$A$138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Distribution!$B$138:$M$138</c:f>
              <c:numCache>
                <c:formatCode>#,##0.00</c:formatCode>
                <c:ptCount val="12"/>
                <c:pt idx="0">
                  <c:v>0.81423800000000002</c:v>
                </c:pt>
                <c:pt idx="1">
                  <c:v>0.30829600000000001</c:v>
                </c:pt>
                <c:pt idx="2">
                  <c:v>11.272190999999999</c:v>
                </c:pt>
                <c:pt idx="3">
                  <c:v>82.064772000000005</c:v>
                </c:pt>
                <c:pt idx="4">
                  <c:v>7.0227999999999999E-2</c:v>
                </c:pt>
                <c:pt idx="5">
                  <c:v>25.272587000000001</c:v>
                </c:pt>
                <c:pt idx="6">
                  <c:v>22.059761000000002</c:v>
                </c:pt>
                <c:pt idx="7">
                  <c:v>3.2454960000000002</c:v>
                </c:pt>
                <c:pt idx="8">
                  <c:v>1.491544</c:v>
                </c:pt>
                <c:pt idx="9">
                  <c:v>6.3758819999999998</c:v>
                </c:pt>
                <c:pt idx="10">
                  <c:v>3.705552</c:v>
                </c:pt>
                <c:pt idx="11">
                  <c:v>1.793944</c:v>
                </c:pt>
              </c:numCache>
            </c:numRef>
          </c:val>
        </c:ser>
        <c:ser>
          <c:idx val="2"/>
          <c:order val="2"/>
          <c:tx>
            <c:strRef>
              <c:f>Distribution!$A$139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Distribution!$B$139:$M$139</c:f>
              <c:numCache>
                <c:formatCode>#,##0.00</c:formatCode>
                <c:ptCount val="12"/>
                <c:pt idx="0">
                  <c:v>5.4462010000000003</c:v>
                </c:pt>
                <c:pt idx="1">
                  <c:v>0.45726299999999998</c:v>
                </c:pt>
                <c:pt idx="2">
                  <c:v>10.538613</c:v>
                </c:pt>
                <c:pt idx="3">
                  <c:v>78.751230000000007</c:v>
                </c:pt>
                <c:pt idx="4">
                  <c:v>1.5099560000000001</c:v>
                </c:pt>
                <c:pt idx="5">
                  <c:v>28.627904999999998</c:v>
                </c:pt>
                <c:pt idx="6">
                  <c:v>14.183082000000001</c:v>
                </c:pt>
                <c:pt idx="7">
                  <c:v>4.616079</c:v>
                </c:pt>
                <c:pt idx="8">
                  <c:v>4.9187830000000003</c:v>
                </c:pt>
                <c:pt idx="9">
                  <c:v>3.0856249999999998</c:v>
                </c:pt>
                <c:pt idx="10">
                  <c:v>32.379350000000002</c:v>
                </c:pt>
                <c:pt idx="11">
                  <c:v>0.25625900000000001</c:v>
                </c:pt>
              </c:numCache>
            </c:numRef>
          </c:val>
        </c:ser>
        <c:ser>
          <c:idx val="3"/>
          <c:order val="3"/>
          <c:tx>
            <c:strRef>
              <c:f>Distribution!$A$140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Distribution!$B$140:$M$140</c:f>
              <c:numCache>
                <c:formatCode>#,##0.00</c:formatCode>
                <c:ptCount val="12"/>
                <c:pt idx="0">
                  <c:v>4.0714160000000001</c:v>
                </c:pt>
                <c:pt idx="1">
                  <c:v>0.35287299999999999</c:v>
                </c:pt>
                <c:pt idx="2">
                  <c:v>13.939147</c:v>
                </c:pt>
                <c:pt idx="3">
                  <c:v>31.626552</c:v>
                </c:pt>
                <c:pt idx="4">
                  <c:v>0.86336500000000005</c:v>
                </c:pt>
                <c:pt idx="5">
                  <c:v>16.134805</c:v>
                </c:pt>
                <c:pt idx="6">
                  <c:v>78.944954999999993</c:v>
                </c:pt>
                <c:pt idx="7">
                  <c:v>6.9667199999999996</c:v>
                </c:pt>
                <c:pt idx="8">
                  <c:v>14.165442000000001</c:v>
                </c:pt>
                <c:pt idx="9">
                  <c:v>0.48986299999999999</c:v>
                </c:pt>
                <c:pt idx="10">
                  <c:v>21.952521999999998</c:v>
                </c:pt>
                <c:pt idx="11">
                  <c:v>0.106581</c:v>
                </c:pt>
              </c:numCache>
            </c:numRef>
          </c:val>
        </c:ser>
        <c:ser>
          <c:idx val="4"/>
          <c:order val="4"/>
          <c:tx>
            <c:strRef>
              <c:f>Distribution!$A$141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Distribution!$B$141:$M$141</c:f>
              <c:numCache>
                <c:formatCode>#,##0.00</c:formatCode>
                <c:ptCount val="12"/>
                <c:pt idx="0">
                  <c:v>4.8356999999999997E-2</c:v>
                </c:pt>
                <c:pt idx="1">
                  <c:v>6.4799999999999996E-2</c:v>
                </c:pt>
                <c:pt idx="2">
                  <c:v>15.799474</c:v>
                </c:pt>
                <c:pt idx="3">
                  <c:v>0.119145</c:v>
                </c:pt>
                <c:pt idx="4">
                  <c:v>1.9999999999999999E-6</c:v>
                </c:pt>
                <c:pt idx="5">
                  <c:v>9.5267000000000004E-2</c:v>
                </c:pt>
                <c:pt idx="6">
                  <c:v>1.5169999999999999E-3</c:v>
                </c:pt>
                <c:pt idx="7">
                  <c:v>1.7024000000000001E-2</c:v>
                </c:pt>
                <c:pt idx="8">
                  <c:v>2.1641000000000001E-2</c:v>
                </c:pt>
                <c:pt idx="9">
                  <c:v>9.809E-3</c:v>
                </c:pt>
                <c:pt idx="10">
                  <c:v>8.9494000000000004E-2</c:v>
                </c:pt>
                <c:pt idx="11">
                  <c:v>4.3167999999999998E-2</c:v>
                </c:pt>
              </c:numCache>
            </c:numRef>
          </c:val>
        </c:ser>
        <c:ser>
          <c:idx val="5"/>
          <c:order val="5"/>
          <c:tx>
            <c:strRef>
              <c:f>Distribution!$A$142</c:f>
              <c:strCache>
                <c:ptCount val="1"/>
                <c:pt idx="0">
                  <c:v>US Other</c:v>
                </c:pt>
              </c:strCache>
            </c:strRef>
          </c:tx>
          <c:spPr>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Distribution!$B$142:$M$142</c:f>
              <c:numCache>
                <c:formatCode>#,##0.00</c:formatCode>
                <c:ptCount val="12"/>
                <c:pt idx="0">
                  <c:v>8.0070000000000002E-3</c:v>
                </c:pt>
                <c:pt idx="1">
                  <c:v>1.14042</c:v>
                </c:pt>
                <c:pt idx="2">
                  <c:v>13.432536000000001</c:v>
                </c:pt>
                <c:pt idx="3">
                  <c:v>26.275099999999998</c:v>
                </c:pt>
                <c:pt idx="4">
                  <c:v>0.11955200000000001</c:v>
                </c:pt>
                <c:pt idx="5">
                  <c:v>9.7287800000000004</c:v>
                </c:pt>
                <c:pt idx="6">
                  <c:v>15.844556000000001</c:v>
                </c:pt>
                <c:pt idx="7">
                  <c:v>1.45442</c:v>
                </c:pt>
                <c:pt idx="8">
                  <c:v>2.3883160000000001</c:v>
                </c:pt>
                <c:pt idx="9">
                  <c:v>11.373131000000001</c:v>
                </c:pt>
                <c:pt idx="10">
                  <c:v>2.0584690000000001</c:v>
                </c:pt>
                <c:pt idx="11">
                  <c:v>0.53350900000000001</c:v>
                </c:pt>
              </c:numCache>
            </c:numRef>
          </c:val>
        </c:ser>
        <c:ser>
          <c:idx val="6"/>
          <c:order val="6"/>
          <c:tx>
            <c:strRef>
              <c:f>Distribution!$A$143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Distribution!$B$143:$M$143</c:f>
              <c:numCache>
                <c:formatCode>#,##0.00</c:formatCode>
                <c:ptCount val="12"/>
                <c:pt idx="0">
                  <c:v>1.089896</c:v>
                </c:pt>
                <c:pt idx="1">
                  <c:v>6.6878000000000007E-2</c:v>
                </c:pt>
                <c:pt idx="2">
                  <c:v>1.753684</c:v>
                </c:pt>
                <c:pt idx="3">
                  <c:v>11.146454</c:v>
                </c:pt>
                <c:pt idx="4">
                  <c:v>1.1E-4</c:v>
                </c:pt>
                <c:pt idx="5">
                  <c:v>3.727503</c:v>
                </c:pt>
                <c:pt idx="6">
                  <c:v>0.93253699999999995</c:v>
                </c:pt>
                <c:pt idx="7">
                  <c:v>36.024557000000001</c:v>
                </c:pt>
                <c:pt idx="8">
                  <c:v>3.3222870000000002</c:v>
                </c:pt>
                <c:pt idx="9">
                  <c:v>1.9181E-2</c:v>
                </c:pt>
                <c:pt idx="10">
                  <c:v>0.49531599999999998</c:v>
                </c:pt>
                <c:pt idx="11">
                  <c:v>8.5519999999999999E-2</c:v>
                </c:pt>
              </c:numCache>
            </c:numRef>
          </c:val>
        </c:ser>
        <c:dLbls>
          <c:showLegendKey val="0"/>
          <c:showVal val="0"/>
          <c:showCatName val="0"/>
          <c:showSerName val="0"/>
          <c:showPercent val="0"/>
          <c:showBubbleSize val="0"/>
        </c:dLbls>
        <c:gapWidth val="95"/>
        <c:overlap val="100"/>
        <c:axId val="-281545632"/>
        <c:axId val="-577672832"/>
      </c:barChart>
      <c:catAx>
        <c:axId val="-281545632"/>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577672832"/>
        <c:crosses val="autoZero"/>
        <c:auto val="1"/>
        <c:lblAlgn val="ctr"/>
        <c:lblOffset val="100"/>
        <c:noMultiLvlLbl val="0"/>
      </c:catAx>
      <c:valAx>
        <c:axId val="-577672832"/>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81545632"/>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layout/>
      <c:overlay val="0"/>
      <c:spPr>
        <a:noFill/>
        <a:ln w="25400">
          <a:noFill/>
        </a:ln>
      </c:spPr>
    </c:title>
    <c:autoTitleDeleted val="0"/>
    <c:plotArea>
      <c:layout/>
      <c:barChart>
        <c:barDir val="col"/>
        <c:grouping val="stacked"/>
        <c:varyColors val="0"/>
        <c:ser>
          <c:idx val="0"/>
          <c:order val="0"/>
          <c:tx>
            <c:strRef>
              <c:f>Distribution!$A$260</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Distribution!$B$260:$M$260</c:f>
              <c:numCache>
                <c:formatCode>_(* #,##0.00_);_(* \(#,##0.00\);_(* "-"??_);_(@_)</c:formatCode>
                <c:ptCount val="12"/>
                <c:pt idx="0">
                  <c:v>40.198548567314845</c:v>
                </c:pt>
                <c:pt idx="1">
                  <c:v>93.963237977913181</c:v>
                </c:pt>
                <c:pt idx="2">
                  <c:v>0</c:v>
                </c:pt>
                <c:pt idx="3">
                  <c:v>67.5447560717502</c:v>
                </c:pt>
                <c:pt idx="4">
                  <c:v>0.23752480613256835</c:v>
                </c:pt>
                <c:pt idx="5">
                  <c:v>0</c:v>
                </c:pt>
                <c:pt idx="6">
                  <c:v>11.941067587303223</c:v>
                </c:pt>
                <c:pt idx="7">
                  <c:v>3.6957786014681837E-3</c:v>
                </c:pt>
                <c:pt idx="8">
                  <c:v>99.614692653274417</c:v>
                </c:pt>
                <c:pt idx="9">
                  <c:v>0</c:v>
                </c:pt>
                <c:pt idx="10">
                  <c:v>3.9741376647725681E-2</c:v>
                </c:pt>
                <c:pt idx="11">
                  <c:v>0</c:v>
                </c:pt>
              </c:numCache>
            </c:numRef>
          </c:val>
        </c:ser>
        <c:ser>
          <c:idx val="1"/>
          <c:order val="1"/>
          <c:tx>
            <c:strRef>
              <c:f>Distribution!$A$261</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Distribution!$B$261:$M$261</c:f>
              <c:numCache>
                <c:formatCode>_(* #,##0.00_);_(* \(#,##0.00\);_(* "-"??_);_(@_)</c:formatCode>
                <c:ptCount val="12"/>
                <c:pt idx="0">
                  <c:v>390.94058172876601</c:v>
                </c:pt>
                <c:pt idx="1">
                  <c:v>502.06405365475877</c:v>
                </c:pt>
                <c:pt idx="2">
                  <c:v>120.99251005739843</c:v>
                </c:pt>
                <c:pt idx="3">
                  <c:v>591.87622029668557</c:v>
                </c:pt>
                <c:pt idx="4">
                  <c:v>0.86867860305937894</c:v>
                </c:pt>
                <c:pt idx="5">
                  <c:v>271.23812029432366</c:v>
                </c:pt>
                <c:pt idx="6">
                  <c:v>1641.8705321015918</c:v>
                </c:pt>
                <c:pt idx="7">
                  <c:v>50.51591449693926</c:v>
                </c:pt>
                <c:pt idx="8">
                  <c:v>714.9358913392324</c:v>
                </c:pt>
                <c:pt idx="9">
                  <c:v>0</c:v>
                </c:pt>
                <c:pt idx="10">
                  <c:v>10.238365523082324</c:v>
                </c:pt>
                <c:pt idx="11">
                  <c:v>0</c:v>
                </c:pt>
              </c:numCache>
            </c:numRef>
          </c:val>
        </c:ser>
        <c:ser>
          <c:idx val="2"/>
          <c:order val="2"/>
          <c:tx>
            <c:strRef>
              <c:f>Distribution!$A$262</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Distribution!$B$262:$M$262</c:f>
              <c:numCache>
                <c:formatCode>_(* #,##0.00_);_(* \(#,##0.00\);_(* "-"??_);_(@_)</c:formatCode>
                <c:ptCount val="12"/>
                <c:pt idx="0">
                  <c:v>634.80838366457215</c:v>
                </c:pt>
                <c:pt idx="1">
                  <c:v>29.887731233234181</c:v>
                </c:pt>
                <c:pt idx="2">
                  <c:v>21.316997528632715</c:v>
                </c:pt>
                <c:pt idx="3">
                  <c:v>343.68512528395996</c:v>
                </c:pt>
                <c:pt idx="4">
                  <c:v>5.2643815697383598</c:v>
                </c:pt>
                <c:pt idx="5">
                  <c:v>839.02179504360754</c:v>
                </c:pt>
                <c:pt idx="6">
                  <c:v>870.02744789747464</c:v>
                </c:pt>
                <c:pt idx="7">
                  <c:v>60.497378162302049</c:v>
                </c:pt>
                <c:pt idx="8">
                  <c:v>560.880585306375</c:v>
                </c:pt>
                <c:pt idx="9">
                  <c:v>8.7632172107987496E-4</c:v>
                </c:pt>
                <c:pt idx="10">
                  <c:v>331.79348886699609</c:v>
                </c:pt>
                <c:pt idx="11">
                  <c:v>0</c:v>
                </c:pt>
              </c:numCache>
            </c:numRef>
          </c:val>
        </c:ser>
        <c:ser>
          <c:idx val="3"/>
          <c:order val="3"/>
          <c:tx>
            <c:strRef>
              <c:f>Distribution!$A$263</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Distribution!$B$263:$M$263</c:f>
              <c:numCache>
                <c:formatCode>_(* #,##0.00_);_(* \(#,##0.00\);_(* "-"??_);_(@_)</c:formatCode>
                <c:ptCount val="12"/>
                <c:pt idx="0">
                  <c:v>200.70647704837685</c:v>
                </c:pt>
                <c:pt idx="1">
                  <c:v>2.3261016235664941E-2</c:v>
                </c:pt>
                <c:pt idx="2">
                  <c:v>1.1621987441685546E-2</c:v>
                </c:pt>
                <c:pt idx="3">
                  <c:v>208.62616423717384</c:v>
                </c:pt>
                <c:pt idx="4">
                  <c:v>0.2522963271157998</c:v>
                </c:pt>
                <c:pt idx="5">
                  <c:v>1334.8121487395035</c:v>
                </c:pt>
                <c:pt idx="6">
                  <c:v>401.75704567149904</c:v>
                </c:pt>
                <c:pt idx="7">
                  <c:v>40.673206045183107</c:v>
                </c:pt>
                <c:pt idx="8">
                  <c:v>83.622529850666893</c:v>
                </c:pt>
                <c:pt idx="9">
                  <c:v>1.2243939462705371</c:v>
                </c:pt>
                <c:pt idx="10">
                  <c:v>28.289788140730664</c:v>
                </c:pt>
                <c:pt idx="11">
                  <c:v>0</c:v>
                </c:pt>
              </c:numCache>
            </c:numRef>
          </c:val>
        </c:ser>
        <c:ser>
          <c:idx val="4"/>
          <c:order val="4"/>
          <c:tx>
            <c:strRef>
              <c:f>Distribution!$A$264</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Distribution!$B$264:$M$264</c:f>
              <c:numCache>
                <c:formatCode>_(* #,##0.00_);_(* \(#,##0.00\);_(* "-"??_);_(@_)</c:formatCode>
                <c:ptCount val="12"/>
                <c:pt idx="0">
                  <c:v>4.4551943618725973</c:v>
                </c:pt>
                <c:pt idx="1">
                  <c:v>0</c:v>
                </c:pt>
                <c:pt idx="2">
                  <c:v>0</c:v>
                </c:pt>
                <c:pt idx="3">
                  <c:v>2789.8795345299513</c:v>
                </c:pt>
                <c:pt idx="4">
                  <c:v>9.2198076663407812E-3</c:v>
                </c:pt>
                <c:pt idx="5">
                  <c:v>50.553822022646216</c:v>
                </c:pt>
                <c:pt idx="6">
                  <c:v>6.3943165865248339</c:v>
                </c:pt>
                <c:pt idx="7">
                  <c:v>0.10869241966247462</c:v>
                </c:pt>
                <c:pt idx="8">
                  <c:v>0</c:v>
                </c:pt>
                <c:pt idx="9">
                  <c:v>2.1380749342824804E-2</c:v>
                </c:pt>
                <c:pt idx="10">
                  <c:v>93.897242622662787</c:v>
                </c:pt>
                <c:pt idx="11">
                  <c:v>2.6136074594824024</c:v>
                </c:pt>
              </c:numCache>
            </c:numRef>
          </c:val>
        </c:ser>
        <c:ser>
          <c:idx val="5"/>
          <c:order val="5"/>
          <c:tx>
            <c:strRef>
              <c:f>Distribution!$A$265</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Distribution!$B$265:$M$265</c:f>
              <c:numCache>
                <c:formatCode>_(* #,##0.00_);_(* \(#,##0.00\);_(* "-"??_);_(@_)</c:formatCode>
                <c:ptCount val="12"/>
                <c:pt idx="0">
                  <c:v>44.069049767368426</c:v>
                </c:pt>
                <c:pt idx="1">
                  <c:v>0</c:v>
                </c:pt>
                <c:pt idx="2">
                  <c:v>0.69970877775358498</c:v>
                </c:pt>
                <c:pt idx="3">
                  <c:v>57.355036850764847</c:v>
                </c:pt>
                <c:pt idx="4">
                  <c:v>2.2122154209846485</c:v>
                </c:pt>
                <c:pt idx="5">
                  <c:v>5.4000101978708646</c:v>
                </c:pt>
                <c:pt idx="6">
                  <c:v>3.5501773723881249</c:v>
                </c:pt>
                <c:pt idx="7">
                  <c:v>111.18577084542889</c:v>
                </c:pt>
                <c:pt idx="8">
                  <c:v>20.448963836184667</c:v>
                </c:pt>
                <c:pt idx="9">
                  <c:v>70.407399628794238</c:v>
                </c:pt>
                <c:pt idx="10">
                  <c:v>17.021614202361818</c:v>
                </c:pt>
                <c:pt idx="11">
                  <c:v>0.27173918930020508</c:v>
                </c:pt>
              </c:numCache>
            </c:numRef>
          </c:val>
        </c:ser>
        <c:dLbls>
          <c:showLegendKey val="0"/>
          <c:showVal val="0"/>
          <c:showCatName val="0"/>
          <c:showSerName val="0"/>
          <c:showPercent val="0"/>
          <c:showBubbleSize val="0"/>
        </c:dLbls>
        <c:gapWidth val="55"/>
        <c:overlap val="100"/>
        <c:axId val="-577667392"/>
        <c:axId val="-577659776"/>
      </c:barChart>
      <c:catAx>
        <c:axId val="-57766739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577659776"/>
        <c:crosses val="autoZero"/>
        <c:auto val="1"/>
        <c:lblAlgn val="ctr"/>
        <c:lblOffset val="100"/>
        <c:noMultiLvlLbl val="0"/>
      </c:catAx>
      <c:valAx>
        <c:axId val="-57765977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layout/>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577667392"/>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layout/>
      <c:overlay val="0"/>
      <c:spPr>
        <a:noFill/>
        <a:ln w="25400">
          <a:noFill/>
        </a:ln>
      </c:spPr>
    </c:title>
    <c:autoTitleDeleted val="0"/>
    <c:plotArea>
      <c:layout/>
      <c:barChart>
        <c:barDir val="col"/>
        <c:grouping val="stacked"/>
        <c:varyColors val="0"/>
        <c:ser>
          <c:idx val="0"/>
          <c:order val="0"/>
          <c:tx>
            <c:strRef>
              <c:f>Distribution!$A$224</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Distribution!$B$224:$M$224</c:f>
              <c:numCache>
                <c:formatCode>_(* #,##0.00_);_(* \(#,##0.00\);_(* "-"??_);_(@_)</c:formatCode>
                <c:ptCount val="12"/>
                <c:pt idx="0">
                  <c:v>0.38228000000000001</c:v>
                </c:pt>
                <c:pt idx="1">
                  <c:v>0.30391600000000002</c:v>
                </c:pt>
                <c:pt idx="2">
                  <c:v>0</c:v>
                </c:pt>
                <c:pt idx="3">
                  <c:v>0.950102</c:v>
                </c:pt>
                <c:pt idx="4">
                  <c:v>2.1144E-2</c:v>
                </c:pt>
                <c:pt idx="5">
                  <c:v>0</c:v>
                </c:pt>
                <c:pt idx="6">
                  <c:v>0.22850300000000001</c:v>
                </c:pt>
                <c:pt idx="7">
                  <c:v>1.1E-5</c:v>
                </c:pt>
                <c:pt idx="8">
                  <c:v>0.95706199999999997</c:v>
                </c:pt>
                <c:pt idx="9">
                  <c:v>0</c:v>
                </c:pt>
                <c:pt idx="10">
                  <c:v>4.0159999999999996E-3</c:v>
                </c:pt>
                <c:pt idx="11">
                  <c:v>0</c:v>
                </c:pt>
              </c:numCache>
            </c:numRef>
          </c:val>
        </c:ser>
        <c:ser>
          <c:idx val="1"/>
          <c:order val="1"/>
          <c:tx>
            <c:strRef>
              <c:f>Distribution!$A$225</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Distribution!$B$225:$M$225</c:f>
              <c:numCache>
                <c:formatCode>_(* #,##0.00_);_(* \(#,##0.00\);_(* "-"??_);_(@_)</c:formatCode>
                <c:ptCount val="12"/>
                <c:pt idx="0">
                  <c:v>1.39215</c:v>
                </c:pt>
                <c:pt idx="1">
                  <c:v>4.6195690000000003</c:v>
                </c:pt>
                <c:pt idx="2">
                  <c:v>196.50393500000001</c:v>
                </c:pt>
                <c:pt idx="3">
                  <c:v>23.727768999999999</c:v>
                </c:pt>
                <c:pt idx="4">
                  <c:v>0.20396900000000001</c:v>
                </c:pt>
                <c:pt idx="5">
                  <c:v>5.163532</c:v>
                </c:pt>
                <c:pt idx="6">
                  <c:v>48.128011999999998</c:v>
                </c:pt>
                <c:pt idx="7">
                  <c:v>5.1361610000000004</c:v>
                </c:pt>
                <c:pt idx="8">
                  <c:v>5.1545889999999996</c:v>
                </c:pt>
                <c:pt idx="9">
                  <c:v>0</c:v>
                </c:pt>
                <c:pt idx="10">
                  <c:v>0.72236100000000003</c:v>
                </c:pt>
                <c:pt idx="11">
                  <c:v>0</c:v>
                </c:pt>
              </c:numCache>
            </c:numRef>
          </c:val>
        </c:ser>
        <c:ser>
          <c:idx val="2"/>
          <c:order val="2"/>
          <c:tx>
            <c:strRef>
              <c:f>Distribution!$A$226</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Distribution!$B$226:$M$226</c:f>
              <c:numCache>
                <c:formatCode>_(* #,##0.00_);_(* \(#,##0.00\);_(* "-"??_);_(@_)</c:formatCode>
                <c:ptCount val="12"/>
                <c:pt idx="0">
                  <c:v>14.446823999999999</c:v>
                </c:pt>
                <c:pt idx="1">
                  <c:v>0.25664399999999998</c:v>
                </c:pt>
                <c:pt idx="2">
                  <c:v>110.598494</c:v>
                </c:pt>
                <c:pt idx="3">
                  <c:v>68.554175000000001</c:v>
                </c:pt>
                <c:pt idx="4">
                  <c:v>2.2598820000000002</c:v>
                </c:pt>
                <c:pt idx="5">
                  <c:v>32.362084000000003</c:v>
                </c:pt>
                <c:pt idx="6">
                  <c:v>130.05017799999999</c:v>
                </c:pt>
                <c:pt idx="7">
                  <c:v>5.4072680000000002</c:v>
                </c:pt>
                <c:pt idx="8">
                  <c:v>29.302105000000001</c:v>
                </c:pt>
                <c:pt idx="9">
                  <c:v>7.9999999999999996E-6</c:v>
                </c:pt>
                <c:pt idx="10">
                  <c:v>41.858823000000001</c:v>
                </c:pt>
                <c:pt idx="11">
                  <c:v>0</c:v>
                </c:pt>
              </c:numCache>
            </c:numRef>
          </c:val>
        </c:ser>
        <c:ser>
          <c:idx val="3"/>
          <c:order val="3"/>
          <c:tx>
            <c:strRef>
              <c:f>Distribution!$A$227</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Distribution!$B$227:$M$227</c:f>
              <c:numCache>
                <c:formatCode>_(* #,##0.00_);_(* \(#,##0.00\);_(* "-"??_);_(@_)</c:formatCode>
                <c:ptCount val="12"/>
                <c:pt idx="0">
                  <c:v>1.229762</c:v>
                </c:pt>
                <c:pt idx="1">
                  <c:v>2.9599999999999998E-4</c:v>
                </c:pt>
                <c:pt idx="2">
                  <c:v>3.3500000000000001E-3</c:v>
                </c:pt>
                <c:pt idx="3">
                  <c:v>47.150385999999997</c:v>
                </c:pt>
                <c:pt idx="4">
                  <c:v>0.132412</c:v>
                </c:pt>
                <c:pt idx="5">
                  <c:v>105.22808999999999</c:v>
                </c:pt>
                <c:pt idx="6">
                  <c:v>47.741211999999997</c:v>
                </c:pt>
                <c:pt idx="7">
                  <c:v>49.315970999999998</c:v>
                </c:pt>
                <c:pt idx="8">
                  <c:v>11.468795</c:v>
                </c:pt>
                <c:pt idx="9">
                  <c:v>0.14080400000000001</c:v>
                </c:pt>
                <c:pt idx="10">
                  <c:v>9.0667279999999995</c:v>
                </c:pt>
                <c:pt idx="11">
                  <c:v>0</c:v>
                </c:pt>
              </c:numCache>
            </c:numRef>
          </c:val>
        </c:ser>
        <c:ser>
          <c:idx val="4"/>
          <c:order val="4"/>
          <c:tx>
            <c:strRef>
              <c:f>Distribution!$A$228</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Distribution!$B$228:$M$228</c:f>
              <c:numCache>
                <c:formatCode>_(* #,##0.00_);_(* \(#,##0.00\);_(* "-"??_);_(@_)</c:formatCode>
                <c:ptCount val="12"/>
                <c:pt idx="0">
                  <c:v>1.0581999999999999E-2</c:v>
                </c:pt>
                <c:pt idx="1">
                  <c:v>0</c:v>
                </c:pt>
                <c:pt idx="2">
                  <c:v>0</c:v>
                </c:pt>
                <c:pt idx="3">
                  <c:v>266.97541200000001</c:v>
                </c:pt>
                <c:pt idx="4">
                  <c:v>3.0800000000000001E-4</c:v>
                </c:pt>
                <c:pt idx="5">
                  <c:v>30.765740999999998</c:v>
                </c:pt>
                <c:pt idx="6">
                  <c:v>4.5641160000000003</c:v>
                </c:pt>
                <c:pt idx="7">
                  <c:v>6.2979999999999998E-3</c:v>
                </c:pt>
                <c:pt idx="8">
                  <c:v>0</c:v>
                </c:pt>
                <c:pt idx="9">
                  <c:v>2.3956000000000002E-2</c:v>
                </c:pt>
                <c:pt idx="10">
                  <c:v>38.206806999999998</c:v>
                </c:pt>
                <c:pt idx="11">
                  <c:v>0.38234499999999999</c:v>
                </c:pt>
              </c:numCache>
            </c:numRef>
          </c:val>
        </c:ser>
        <c:ser>
          <c:idx val="5"/>
          <c:order val="5"/>
          <c:tx>
            <c:strRef>
              <c:f>Distribution!$A$229</c:f>
              <c:strCache>
                <c:ptCount val="1"/>
                <c:pt idx="0">
                  <c:v>Others1</c:v>
                </c:pt>
              </c:strCache>
            </c:strRef>
          </c:tx>
          <c:spPr>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Distribution!$B$229:$M$229</c:f>
              <c:numCache>
                <c:formatCode>_(* #,##0.00_);_(* \(#,##0.00\);_(* "-"??_);_(@_)</c:formatCode>
                <c:ptCount val="12"/>
                <c:pt idx="0">
                  <c:v>1.0222640000000001</c:v>
                </c:pt>
                <c:pt idx="1">
                  <c:v>0</c:v>
                </c:pt>
                <c:pt idx="2">
                  <c:v>9.4028430000000007</c:v>
                </c:pt>
                <c:pt idx="3">
                  <c:v>1.8061480000000001</c:v>
                </c:pt>
                <c:pt idx="4">
                  <c:v>1.3152740000000001</c:v>
                </c:pt>
                <c:pt idx="5">
                  <c:v>1.071529</c:v>
                </c:pt>
                <c:pt idx="6">
                  <c:v>1.0970000000000001E-3</c:v>
                </c:pt>
                <c:pt idx="7">
                  <c:v>22.319723</c:v>
                </c:pt>
                <c:pt idx="8">
                  <c:v>18.549692</c:v>
                </c:pt>
                <c:pt idx="9">
                  <c:v>31.385701000000001</c:v>
                </c:pt>
                <c:pt idx="10">
                  <c:v>3.1592470000000001</c:v>
                </c:pt>
                <c:pt idx="11">
                  <c:v>5.4050469999999997</c:v>
                </c:pt>
              </c:numCache>
            </c:numRef>
          </c:val>
        </c:ser>
        <c:dLbls>
          <c:showLegendKey val="0"/>
          <c:showVal val="0"/>
          <c:showCatName val="0"/>
          <c:showSerName val="0"/>
          <c:showPercent val="0"/>
          <c:showBubbleSize val="0"/>
        </c:dLbls>
        <c:gapWidth val="95"/>
        <c:overlap val="100"/>
        <c:axId val="-577664128"/>
        <c:axId val="-345922272"/>
      </c:barChart>
      <c:catAx>
        <c:axId val="-577664128"/>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345922272"/>
        <c:crosses val="autoZero"/>
        <c:auto val="1"/>
        <c:lblAlgn val="ctr"/>
        <c:lblOffset val="100"/>
        <c:noMultiLvlLbl val="0"/>
      </c:catAx>
      <c:valAx>
        <c:axId val="-345922272"/>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577664128"/>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Distribution </a:t>
            </a:r>
            <a:r>
              <a:rPr lang="en-US" sz="2000" b="1" i="0" u="none" strike="noStrike" baseline="0">
                <a:solidFill>
                  <a:srgbClr val="000000"/>
                </a:solidFill>
                <a:latin typeface="Calibri"/>
              </a:rPr>
              <a:t>(111.5 TBs)</a:t>
            </a:r>
          </a:p>
        </c:rich>
      </c:tx>
      <c:layout>
        <c:manualLayout>
          <c:xMode val="edge"/>
          <c:yMode val="edge"/>
          <c:x val="0.15897648336431489"/>
          <c:y val="1.7998268231023823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Distribution_bots!$A$79</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1-DC1C-4601-95AD-93407B98DDFE}"/>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3-DC1C-4601-95AD-93407B98DDFE}"/>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5-DC1C-4601-95AD-93407B98DDFE}"/>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7-DC1C-4601-95AD-93407B98DDFE}"/>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9-DC1C-4601-95AD-93407B98DDFE}"/>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B-DC1C-4601-95AD-93407B98DDFE}"/>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D-DC1C-4601-95AD-93407B98DDFE}"/>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F-DC1C-4601-95AD-93407B98DDFE}"/>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1-DC1C-4601-95AD-93407B98DDFE}"/>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3-DC1C-4601-95AD-93407B98DDFE}"/>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5-DC1C-4601-95AD-93407B98DDFE}"/>
              </c:ext>
            </c:extLst>
          </c:dPt>
          <c:dLbls>
            <c:dLbl>
              <c:idx val="0"/>
              <c:layout>
                <c:manualLayout>
                  <c:x val="3.0295860215296171E-2"/>
                  <c:y val="-0.1589832593904365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C1C-4601-95AD-93407B98DDFE}"/>
                </c:ext>
                <c:ext xmlns:c15="http://schemas.microsoft.com/office/drawing/2012/chart" uri="{CE6537A1-D6FC-4f65-9D91-7224C49458BB}"/>
              </c:extLst>
            </c:dLbl>
            <c:dLbl>
              <c:idx val="1"/>
              <c:layout>
                <c:manualLayout>
                  <c:x val="0.11051254029007875"/>
                  <c:y val="-0.2127724799337250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C1C-4601-95AD-93407B98DDFE}"/>
                </c:ext>
                <c:ext xmlns:c15="http://schemas.microsoft.com/office/drawing/2012/chart" uri="{CE6537A1-D6FC-4f65-9D91-7224C49458BB}"/>
              </c:extLst>
            </c:dLbl>
            <c:dLbl>
              <c:idx val="2"/>
              <c:layout>
                <c:manualLayout>
                  <c:x val="0.1991763048358226"/>
                  <c:y val="-0.21753978820481901"/>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C1C-4601-95AD-93407B98DDFE}"/>
                </c:ext>
                <c:ext xmlns:c15="http://schemas.microsoft.com/office/drawing/2012/chart" uri="{CE6537A1-D6FC-4f65-9D91-7224C49458BB}"/>
              </c:extLst>
            </c:dLbl>
            <c:dLbl>
              <c:idx val="3"/>
              <c:layout>
                <c:manualLayout>
                  <c:x val="0.25698944102702936"/>
                  <c:y val="-7.953788656589576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C1C-4601-95AD-93407B98DDFE}"/>
                </c:ext>
                <c:ext xmlns:c15="http://schemas.microsoft.com/office/drawing/2012/chart" uri="{CE6537A1-D6FC-4f65-9D91-7224C49458BB}"/>
              </c:extLst>
            </c:dLbl>
            <c:dLbl>
              <c:idx val="4"/>
              <c:layout>
                <c:manualLayout>
                  <c:x val="0.28745036177072691"/>
                  <c:y val="2.8198888784474435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DC1C-4601-95AD-93407B98DDFE}"/>
                </c:ext>
                <c:ext xmlns:c15="http://schemas.microsoft.com/office/drawing/2012/chart" uri="{CE6537A1-D6FC-4f65-9D91-7224C49458BB}"/>
              </c:extLst>
            </c:dLbl>
            <c:dLbl>
              <c:idx val="6"/>
              <c:layout>
                <c:manualLayout>
                  <c:x val="-0.12200325455450418"/>
                  <c:y val="0.1185214844924205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DC1C-4601-95AD-93407B98DDFE}"/>
                </c:ext>
                <c:ext xmlns:c15="http://schemas.microsoft.com/office/drawing/2012/chart" uri="{CE6537A1-D6FC-4f65-9D91-7224C49458BB}"/>
              </c:extLst>
            </c:dLbl>
            <c:dLbl>
              <c:idx val="7"/>
              <c:layout>
                <c:manualLayout>
                  <c:x val="-0.35142268649144243"/>
                  <c:y val="4.6753001151599586E-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DC1C-4601-95AD-93407B98DDFE}"/>
                </c:ext>
                <c:ext xmlns:c15="http://schemas.microsoft.com/office/drawing/2012/chart" uri="{CE6537A1-D6FC-4f65-9D91-7224C49458BB}"/>
              </c:extLst>
            </c:dLbl>
            <c:dLbl>
              <c:idx val="8"/>
              <c:layout>
                <c:manualLayout>
                  <c:x val="-0.30603104118103358"/>
                  <c:y val="-0.1198549081020441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DC1C-4601-95AD-93407B98DDFE}"/>
                </c:ext>
                <c:ext xmlns:c15="http://schemas.microsoft.com/office/drawing/2012/chart" uri="{CE6537A1-D6FC-4f65-9D91-7224C49458BB}"/>
              </c:extLst>
            </c:dLbl>
            <c:dLbl>
              <c:idx val="9"/>
              <c:layout>
                <c:manualLayout>
                  <c:x val="-0.18871182019615543"/>
                  <c:y val="-0.1187248979868192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3-DC1C-4601-95AD-93407B98DDFE}"/>
                </c:ext>
                <c:ext xmlns:c15="http://schemas.microsoft.com/office/drawing/2012/chart" uri="{CE6537A1-D6FC-4f65-9D91-7224C49458BB}"/>
              </c:extLst>
            </c:dLbl>
            <c:dLbl>
              <c:idx val="10"/>
              <c:layout>
                <c:manualLayout>
                  <c:x val="-0.16791693809191205"/>
                  <c:y val="-0.2480868333392674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5-DC1C-4601-95AD-93407B98DDFE}"/>
                </c:ext>
                <c:ext xmlns:c15="http://schemas.microsoft.com/office/drawing/2012/chart" uri="{CE6537A1-D6FC-4f65-9D91-7224C49458BB}"/>
              </c:extLst>
            </c:dLbl>
            <c:dLbl>
              <c:idx val="11"/>
              <c:layout>
                <c:manualLayout>
                  <c:x val="-6.4499655862520655E-2"/>
                  <c:y val="-0.28870736998900925"/>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6-DC1C-4601-95AD-93407B98DDFE}"/>
                </c:ex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Distribution_bots!$B$78:$N$78</c:f>
              <c:strCache>
                <c:ptCount val="13"/>
                <c:pt idx="0">
                  <c:v>ASDC</c:v>
                </c:pt>
                <c:pt idx="1">
                  <c:v>ASF</c:v>
                </c:pt>
                <c:pt idx="2">
                  <c:v>CDDIS</c:v>
                </c:pt>
                <c:pt idx="3">
                  <c:v>GESDISC</c:v>
                </c:pt>
                <c:pt idx="4">
                  <c:v>GHRC</c:v>
                </c:pt>
                <c:pt idx="5">
                  <c:v>LP DAAC</c:v>
                </c:pt>
                <c:pt idx="6">
                  <c:v>MODAPS</c:v>
                </c:pt>
                <c:pt idx="7">
                  <c:v>NSIDC</c:v>
                </c:pt>
                <c:pt idx="8">
                  <c:v>OBPG</c:v>
                </c:pt>
                <c:pt idx="9">
                  <c:v>ORNL</c:v>
                </c:pt>
                <c:pt idx="10">
                  <c:v>PO.DAAC</c:v>
                </c:pt>
                <c:pt idx="11">
                  <c:v>SEDAC</c:v>
                </c:pt>
                <c:pt idx="12">
                  <c:v>Total</c:v>
                </c:pt>
              </c:strCache>
            </c:strRef>
          </c:cat>
          <c:val>
            <c:numRef>
              <c:f>Distribution_bots!$B$79:$N$79</c:f>
              <c:numCache>
                <c:formatCode>#,##0.00</c:formatCode>
                <c:ptCount val="13"/>
                <c:pt idx="0">
                  <c:v>9.3849129231784859E-2</c:v>
                </c:pt>
                <c:pt idx="1">
                  <c:v>0.18834629504817677</c:v>
                </c:pt>
                <c:pt idx="2">
                  <c:v>0.22686674592478026</c:v>
                </c:pt>
                <c:pt idx="3">
                  <c:v>46.769658657356544</c:v>
                </c:pt>
                <c:pt idx="4">
                  <c:v>0</c:v>
                </c:pt>
                <c:pt idx="5">
                  <c:v>60.104295068778754</c:v>
                </c:pt>
                <c:pt idx="6">
                  <c:v>0.13651687546825977</c:v>
                </c:pt>
                <c:pt idx="7">
                  <c:v>8.7937478231651683E-2</c:v>
                </c:pt>
                <c:pt idx="8">
                  <c:v>2.6165539206349413</c:v>
                </c:pt>
                <c:pt idx="9">
                  <c:v>2.0104561401774706E-3</c:v>
                </c:pt>
                <c:pt idx="10">
                  <c:v>1.1853046685619042</c:v>
                </c:pt>
                <c:pt idx="11">
                  <c:v>6.5263504079666704E-2</c:v>
                </c:pt>
                <c:pt idx="12">
                  <c:v>111.47660279945664</c:v>
                </c:pt>
              </c:numCache>
            </c:numRef>
          </c:val>
          <c:extLst xmlns:c16r2="http://schemas.microsoft.com/office/drawing/2015/06/chart">
            <c:ext xmlns:c16="http://schemas.microsoft.com/office/drawing/2014/chart" uri="{C3380CC4-5D6E-409C-BE32-E72D297353CC}">
              <c16:uniqueId val="{00000017-DC1C-4601-95AD-93407B98DDFE}"/>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(10.96 Million products)</a:t>
            </a:r>
          </a:p>
        </c:rich>
      </c:tx>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Distribution_bots!$A$22</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1-A662-4468-B095-FC46102DC6D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3-A662-4468-B095-FC46102DC6D5}"/>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5-A662-4468-B095-FC46102DC6D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7-A662-4468-B095-FC46102DC6D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9-A662-4468-B095-FC46102DC6D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B-A662-4468-B095-FC46102DC6D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D-A662-4468-B095-FC46102DC6D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F-A662-4468-B095-FC46102DC6D5}"/>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1-A662-4468-B095-FC46102DC6D5}"/>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3-A662-4468-B095-FC46102DC6D5}"/>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5-A662-4468-B095-FC46102DC6D5}"/>
              </c:ext>
            </c:extLst>
          </c:dPt>
          <c:dLbls>
            <c:dLbl>
              <c:idx val="0"/>
              <c:layout>
                <c:manualLayout>
                  <c:x val="6.9244873111350316E-2"/>
                  <c:y val="-0.2352547313856975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287467470997258E-2"/>
                  <c:y val="-9.944438719123251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547993095792476"/>
                  <c:y val="-0.1234782984661272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A662-4468-B095-FC46102DC6D5}"/>
                </c:ext>
                <c:ext xmlns:c15="http://schemas.microsoft.com/office/drawing/2012/chart" uri="{CE6537A1-D6FC-4f65-9D91-7224C49458BB}">
                  <c15:layout/>
                </c:ext>
              </c:extLst>
            </c:dLbl>
            <c:dLbl>
              <c:idx val="3"/>
              <c:layout>
                <c:manualLayout>
                  <c:x val="0.14017966527760217"/>
                  <c:y val="-8.1141621150294179E-5"/>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A662-4468-B095-FC46102DC6D5}"/>
                </c:ext>
                <c:ext xmlns:c15="http://schemas.microsoft.com/office/drawing/2012/chart" uri="{CE6537A1-D6FC-4f65-9D91-7224C49458BB}">
                  <c15:layout/>
                </c:ext>
              </c:extLst>
            </c:dLbl>
            <c:dLbl>
              <c:idx val="4"/>
              <c:layout>
                <c:manualLayout>
                  <c:x val="0.21330474993435555"/>
                  <c:y val="5.6574958866528545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A662-4468-B095-FC46102DC6D5}"/>
                </c:ext>
                <c:ext xmlns:c15="http://schemas.microsoft.com/office/drawing/2012/chart" uri="{CE6537A1-D6FC-4f65-9D91-7224C49458BB}">
                  <c15:layout/>
                </c:ext>
              </c:extLst>
            </c:dLbl>
            <c:dLbl>
              <c:idx val="6"/>
              <c:layout>
                <c:manualLayout>
                  <c:x val="-5.0780242040751822E-2"/>
                  <c:y val="0.12752560699263077"/>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22750939011805213"/>
                  <c:y val="-2.93292564913853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0384146890350693"/>
                  <c:y val="2.590378966660643E-2"/>
                </c:manualLayout>
              </c:layout>
              <c:showLegendKey val="0"/>
              <c:showVal val="0"/>
              <c:showCatName val="1"/>
              <c:showSerName val="0"/>
              <c:showPercent val="1"/>
              <c:showBubbleSize val="0"/>
              <c:extLst>
                <c:ext xmlns:c15="http://schemas.microsoft.com/office/drawing/2012/chart" uri="{CE6537A1-D6FC-4f65-9D91-7224C49458BB}">
                  <c15:layout>
                    <c:manualLayout>
                      <c:w val="0.14328870059909124"/>
                      <c:h val="0.1013744638853038"/>
                    </c:manualLayout>
                  </c15:layout>
                </c:ext>
              </c:extLst>
            </c:dLbl>
            <c:dLbl>
              <c:idx val="9"/>
              <c:layout>
                <c:manualLayout>
                  <c:x val="-0.13212109907356193"/>
                  <c:y val="-0.1535865781097675"/>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11370883170561168"/>
                  <c:y val="-0.5421083275146199"/>
                </c:manualLayout>
              </c:layout>
              <c:showLegendKey val="0"/>
              <c:showVal val="0"/>
              <c:showCatName val="1"/>
              <c:showSerName val="0"/>
              <c:showPercent val="1"/>
              <c:showBubbleSize val="0"/>
              <c:extLst>
                <c:ext xmlns:c15="http://schemas.microsoft.com/office/drawing/2012/chart" uri="{CE6537A1-D6FC-4f65-9D91-7224C49458BB}">
                  <c15:layout/>
                </c:ext>
              </c:extLst>
            </c:dLbl>
            <c:dLbl>
              <c:idx val="11"/>
              <c:layout>
                <c:manualLayout>
                  <c:x val="-8.2650320701635235E-2"/>
                  <c:y val="-0.3788733651910123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2"/>
              <c:layout>
                <c:manualLayout>
                  <c:x val="-3.7584685780005553E-2"/>
                  <c:y val="-0.10147337310374989"/>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Distribution_bots!$B$21:$N$21</c:f>
              <c:strCache>
                <c:ptCount val="13"/>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pt idx="12">
                  <c:v>Total</c:v>
                </c:pt>
              </c:strCache>
            </c:strRef>
          </c:cat>
          <c:val>
            <c:numRef>
              <c:f>Distribution_bots!$B$22:$N$22</c:f>
              <c:numCache>
                <c:formatCode>#,##0.00</c:formatCode>
                <c:ptCount val="13"/>
                <c:pt idx="0">
                  <c:v>9.7961999999999994E-2</c:v>
                </c:pt>
                <c:pt idx="1">
                  <c:v>3.9723000000000001E-2</c:v>
                </c:pt>
                <c:pt idx="2">
                  <c:v>1.0602279999999999</c:v>
                </c:pt>
                <c:pt idx="3">
                  <c:v>0.53883899999999996</c:v>
                </c:pt>
                <c:pt idx="4">
                  <c:v>0</c:v>
                </c:pt>
                <c:pt idx="5">
                  <c:v>7.3886070000000004</c:v>
                </c:pt>
                <c:pt idx="6">
                  <c:v>8.3239999999999995E-2</c:v>
                </c:pt>
                <c:pt idx="7">
                  <c:v>0.15337100000000001</c:v>
                </c:pt>
                <c:pt idx="8">
                  <c:v>0.32808399999999999</c:v>
                </c:pt>
                <c:pt idx="9">
                  <c:v>7.8600000000000007E-3</c:v>
                </c:pt>
                <c:pt idx="10">
                  <c:v>1.0233490000000001</c:v>
                </c:pt>
                <c:pt idx="11">
                  <c:v>0.24067</c:v>
                </c:pt>
                <c:pt idx="12">
                  <c:v>10.961933</c:v>
                </c:pt>
              </c:numCache>
            </c:numRef>
          </c:val>
          <c:extLst xmlns:c16r2="http://schemas.microsoft.com/office/drawing/2015/06/chart">
            <c:ext xmlns:c16="http://schemas.microsoft.com/office/drawing/2014/chart" uri="{C3380CC4-5D6E-409C-BE32-E72D297353CC}">
              <c16:uniqueId val="{00000017-A662-4468-B095-FC46102DC6D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0.12273769940500726"/>
          <c:y val="0.11614543765214416"/>
          <c:w val="0.81828431545738023"/>
          <c:h val="0.68139855002359662"/>
        </c:manualLayout>
      </c:layout>
      <c:barChart>
        <c:barDir val="col"/>
        <c:grouping val="stacked"/>
        <c:varyColors val="0"/>
        <c:ser>
          <c:idx val="0"/>
          <c:order val="0"/>
          <c:invertIfNegative val="0"/>
          <c:cat>
            <c:strRef>
              <c:f>(Distribution_Mission_Instrument!$I$77:$L$77,Distribution_Mission_Instrument!$P$77:$T$77,Distribution_Mission_Instrument!$X$77:$AA$77)</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(Distribution_Mission_Instrument!$I$90:$L$90,Distribution_Mission_Instrument!$P$90:$T$90,Distribution_Mission_Instrument!$X$90:$AA$90)</c:f>
              <c:numCache>
                <c:formatCode>#,##0.00</c:formatCode>
                <c:ptCount val="13"/>
                <c:pt idx="0">
                  <c:v>459.48416152188418</c:v>
                </c:pt>
                <c:pt idx="1">
                  <c:v>66.432357503858711</c:v>
                </c:pt>
                <c:pt idx="2">
                  <c:v>181.21553945758714</c:v>
                </c:pt>
                <c:pt idx="3">
                  <c:v>2881.6719510547937</c:v>
                </c:pt>
                <c:pt idx="4">
                  <c:v>273.56138077151695</c:v>
                </c:pt>
                <c:pt idx="5">
                  <c:v>273.04874638186391</c:v>
                </c:pt>
                <c:pt idx="6">
                  <c:v>132.94460365258658</c:v>
                </c:pt>
                <c:pt idx="7">
                  <c:v>3084.9718434639963</c:v>
                </c:pt>
                <c:pt idx="8">
                  <c:v>34.041159246316006</c:v>
                </c:pt>
                <c:pt idx="9">
                  <c:v>0.87467510648548119</c:v>
                </c:pt>
                <c:pt idx="10">
                  <c:v>31.201769457108604</c:v>
                </c:pt>
                <c:pt idx="11">
                  <c:v>218.83170034244739</c:v>
                </c:pt>
                <c:pt idx="12">
                  <c:v>6.9113504541119122</c:v>
                </c:pt>
              </c:numCache>
            </c:numRef>
          </c:val>
        </c:ser>
        <c:dLbls>
          <c:showLegendKey val="0"/>
          <c:showVal val="0"/>
          <c:showCatName val="0"/>
          <c:showSerName val="0"/>
          <c:showPercent val="0"/>
          <c:showBubbleSize val="0"/>
        </c:dLbls>
        <c:gapWidth val="150"/>
        <c:overlap val="100"/>
        <c:axId val="-280733680"/>
        <c:axId val="-280726064"/>
      </c:barChart>
      <c:catAx>
        <c:axId val="-280733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280726064"/>
        <c:crosses val="autoZero"/>
        <c:auto val="1"/>
        <c:lblAlgn val="ctr"/>
        <c:lblOffset val="100"/>
        <c:tickLblSkip val="1"/>
        <c:tickMarkSkip val="1"/>
        <c:noMultiLvlLbl val="0"/>
      </c:catAx>
      <c:valAx>
        <c:axId val="-280726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92735922053E-2"/>
              <c:y val="0.316226520072087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36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0.11779958954195786"/>
          <c:y val="0.13143707561082327"/>
          <c:w val="0.82241764409016294"/>
          <c:h val="0.63804159095497681"/>
        </c:manualLayout>
      </c:layout>
      <c:barChart>
        <c:barDir val="col"/>
        <c:grouping val="stacked"/>
        <c:varyColors val="0"/>
        <c:ser>
          <c:idx val="0"/>
          <c:order val="0"/>
          <c:invertIfNegative val="0"/>
          <c:cat>
            <c:strRef>
              <c:f>(Distribution_Mission_Instrument!$I$43:$L$43,Distribution_Mission_Instrument!$P$43:$T$43,Distribution_Mission_Instrument!$X$43:$AA$43)</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(Distribution_Mission_Instrument!$I$56:$L$56,Distribution_Mission_Instrument!$P$56:$T$56,Distribution_Mission_Instrument!$X$56:$AA$56)</c:f>
              <c:numCache>
                <c:formatCode>#,##0.00</c:formatCode>
                <c:ptCount val="13"/>
                <c:pt idx="0">
                  <c:v>66.411635000000004</c:v>
                </c:pt>
                <c:pt idx="1">
                  <c:v>6.5992059999999997</c:v>
                </c:pt>
                <c:pt idx="2">
                  <c:v>3.5942900000000004</c:v>
                </c:pt>
                <c:pt idx="3">
                  <c:v>225.58183499999996</c:v>
                </c:pt>
                <c:pt idx="4">
                  <c:v>8.0530810000000006</c:v>
                </c:pt>
                <c:pt idx="5">
                  <c:v>2.7571400000000001</c:v>
                </c:pt>
                <c:pt idx="6">
                  <c:v>1.9168150000000002</c:v>
                </c:pt>
                <c:pt idx="7">
                  <c:v>237.89757399999999</c:v>
                </c:pt>
                <c:pt idx="8">
                  <c:v>0.36377499999999996</c:v>
                </c:pt>
                <c:pt idx="9">
                  <c:v>1.4258E-2</c:v>
                </c:pt>
                <c:pt idx="10">
                  <c:v>3.9187490000000005</c:v>
                </c:pt>
                <c:pt idx="11">
                  <c:v>9.9754330000000007</c:v>
                </c:pt>
                <c:pt idx="12">
                  <c:v>0.22847500000000004</c:v>
                </c:pt>
              </c:numCache>
            </c:numRef>
          </c:val>
        </c:ser>
        <c:dLbls>
          <c:showLegendKey val="0"/>
          <c:showVal val="0"/>
          <c:showCatName val="0"/>
          <c:showSerName val="0"/>
          <c:showPercent val="0"/>
          <c:showBubbleSize val="0"/>
        </c:dLbls>
        <c:gapWidth val="150"/>
        <c:overlap val="100"/>
        <c:axId val="-280732592"/>
        <c:axId val="-280729872"/>
      </c:barChart>
      <c:catAx>
        <c:axId val="-280732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280729872"/>
        <c:crosses val="autoZero"/>
        <c:auto val="1"/>
        <c:lblAlgn val="ctr"/>
        <c:lblOffset val="100"/>
        <c:tickLblSkip val="1"/>
        <c:tickMarkSkip val="1"/>
        <c:noMultiLvlLbl val="0"/>
      </c:catAx>
      <c:valAx>
        <c:axId val="-280729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25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417739099744447"/>
          <c:y val="0.12922248337894773"/>
          <c:w val="0.80648476153750626"/>
          <c:h val="0.64146039437378022"/>
        </c:manualLayout>
      </c:layout>
      <c:barChart>
        <c:barDir val="col"/>
        <c:grouping val="stacked"/>
        <c:varyColors val="0"/>
        <c:ser>
          <c:idx val="0"/>
          <c:order val="0"/>
          <c:invertIfNegative val="0"/>
          <c:cat>
            <c:strRef>
              <c:f>(Distribution_Mission_Instrument!$I$126:$L$126,Distribution_Mission_Instrument!$P$126:$T$126,Distribution_Mission_Instrument!$X$126:$AA$126)</c:f>
              <c:strCache>
                <c:ptCount val="13"/>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strCache>
            </c:strRef>
          </c:cat>
          <c:val>
            <c:numRef>
              <c:f>(Distribution_Mission_Instrument!$I$127:$L$127,Distribution_Mission_Instrument!$P$127:$T$127,Distribution_Mission_Instrument!$X$127:$AA$127)</c:f>
              <c:numCache>
                <c:formatCode>#,##0</c:formatCode>
                <c:ptCount val="13"/>
                <c:pt idx="0">
                  <c:v>27142</c:v>
                </c:pt>
                <c:pt idx="1">
                  <c:v>4217</c:v>
                </c:pt>
                <c:pt idx="2">
                  <c:v>253</c:v>
                </c:pt>
                <c:pt idx="3">
                  <c:v>224168</c:v>
                </c:pt>
                <c:pt idx="4">
                  <c:v>79810</c:v>
                </c:pt>
                <c:pt idx="5">
                  <c:v>1006</c:v>
                </c:pt>
                <c:pt idx="6">
                  <c:v>1170</c:v>
                </c:pt>
                <c:pt idx="7">
                  <c:v>265556</c:v>
                </c:pt>
                <c:pt idx="8">
                  <c:v>370</c:v>
                </c:pt>
                <c:pt idx="9">
                  <c:v>260</c:v>
                </c:pt>
                <c:pt idx="10">
                  <c:v>3253</c:v>
                </c:pt>
                <c:pt idx="11">
                  <c:v>33839</c:v>
                </c:pt>
                <c:pt idx="12">
                  <c:v>310</c:v>
                </c:pt>
              </c:numCache>
            </c:numRef>
          </c:val>
        </c:ser>
        <c:dLbls>
          <c:showLegendKey val="0"/>
          <c:showVal val="0"/>
          <c:showCatName val="0"/>
          <c:showSerName val="0"/>
          <c:showPercent val="0"/>
          <c:showBubbleSize val="0"/>
        </c:dLbls>
        <c:gapWidth val="150"/>
        <c:overlap val="100"/>
        <c:axId val="-280734768"/>
        <c:axId val="-280737488"/>
      </c:barChart>
      <c:catAx>
        <c:axId val="-280734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280737488"/>
        <c:crosses val="autoZero"/>
        <c:auto val="1"/>
        <c:lblAlgn val="ctr"/>
        <c:lblOffset val="100"/>
        <c:tickLblSkip val="1"/>
        <c:tickMarkSkip val="1"/>
        <c:noMultiLvlLbl val="0"/>
      </c:catAx>
      <c:valAx>
        <c:axId val="-2807374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476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Distribution_Mission_Domain!$I$18</c:f>
              <c:strCache>
                <c:ptCount val="1"/>
                <c:pt idx="0">
                  <c:v>Foreign</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(Distribution_Mission_Domain!$N$18,Distribution_Mission_Domain!$V$18,Distribution_Mission_Domain!$AC$18)</c:f>
              <c:numCache>
                <c:formatCode>#,##0.00</c:formatCode>
                <c:ptCount val="3"/>
                <c:pt idx="0">
                  <c:v>117.07332099999999</c:v>
                </c:pt>
                <c:pt idx="1">
                  <c:v>118.29884</c:v>
                </c:pt>
                <c:pt idx="2">
                  <c:v>8.7708240000000011</c:v>
                </c:pt>
              </c:numCache>
            </c:numRef>
          </c:val>
        </c:ser>
        <c:ser>
          <c:idx val="1"/>
          <c:order val="1"/>
          <c:tx>
            <c:strRef>
              <c:f>Distribution_Mission_Domain!$I$19</c:f>
              <c:strCache>
                <c:ptCount val="1"/>
                <c:pt idx="0">
                  <c:v>US COM</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(Distribution_Mission_Domain!$N$19,Distribution_Mission_Domain!$V$19,Distribution_Mission_Domain!$AC$19)</c:f>
              <c:numCache>
                <c:formatCode>#,##0.00</c:formatCode>
                <c:ptCount val="3"/>
                <c:pt idx="0">
                  <c:v>51.665296999999995</c:v>
                </c:pt>
                <c:pt idx="1">
                  <c:v>28.501090999999999</c:v>
                </c:pt>
                <c:pt idx="2">
                  <c:v>0.39916400000000002</c:v>
                </c:pt>
              </c:numCache>
            </c:numRef>
          </c:val>
        </c:ser>
        <c:ser>
          <c:idx val="2"/>
          <c:order val="2"/>
          <c:tx>
            <c:strRef>
              <c:f>Distribution_Mission_Domain!$I$20</c:f>
              <c:strCache>
                <c:ptCount val="1"/>
                <c:pt idx="0">
                  <c:v>US EDU</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(Distribution_Mission_Domain!$N$20,Distribution_Mission_Domain!$V$20,Distribution_Mission_Domain!$AC$20)</c:f>
              <c:numCache>
                <c:formatCode>#,##0.00</c:formatCode>
                <c:ptCount val="3"/>
                <c:pt idx="0">
                  <c:v>35.160440999999999</c:v>
                </c:pt>
                <c:pt idx="1">
                  <c:v>26.073645000000003</c:v>
                </c:pt>
                <c:pt idx="2">
                  <c:v>1.718958</c:v>
                </c:pt>
              </c:numCache>
            </c:numRef>
          </c:val>
        </c:ser>
        <c:ser>
          <c:idx val="3"/>
          <c:order val="3"/>
          <c:tx>
            <c:strRef>
              <c:f>Distribution_Mission_Domain!$I$21</c:f>
              <c:strCache>
                <c:ptCount val="1"/>
                <c:pt idx="0">
                  <c:v>US GOV</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(Distribution_Mission_Domain!$N$21,Distribution_Mission_Domain!$V$21,Distribution_Mission_Domain!$AC$21)</c:f>
              <c:numCache>
                <c:formatCode>#,##0.00</c:formatCode>
                <c:ptCount val="3"/>
                <c:pt idx="0">
                  <c:v>66.72162800000001</c:v>
                </c:pt>
                <c:pt idx="1">
                  <c:v>43.101542999999999</c:v>
                </c:pt>
                <c:pt idx="2">
                  <c:v>1.730844</c:v>
                </c:pt>
              </c:numCache>
            </c:numRef>
          </c:val>
        </c:ser>
        <c:ser>
          <c:idx val="4"/>
          <c:order val="4"/>
          <c:tx>
            <c:strRef>
              <c:f>Distribution_Mission_Domain!$I$22</c:f>
              <c:strCache>
                <c:ptCount val="1"/>
                <c:pt idx="0">
                  <c:v>US ORG</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(Distribution_Mission_Domain!$N$22,Distribution_Mission_Domain!$V$22,Distribution_Mission_Domain!$AC$22)</c:f>
              <c:numCache>
                <c:formatCode>#,##0.00</c:formatCode>
                <c:ptCount val="3"/>
                <c:pt idx="0">
                  <c:v>4.6716999999999995E-2</c:v>
                </c:pt>
                <c:pt idx="1">
                  <c:v>2.8360999999999997E-2</c:v>
                </c:pt>
                <c:pt idx="2">
                  <c:v>5.0100000000000003E-4</c:v>
                </c:pt>
              </c:numCache>
            </c:numRef>
          </c:val>
        </c:ser>
        <c:ser>
          <c:idx val="5"/>
          <c:order val="5"/>
          <c:tx>
            <c:strRef>
              <c:f>Distribution_Mission_Domain!$I$23</c:f>
              <c:strCache>
                <c:ptCount val="1"/>
                <c:pt idx="0">
                  <c:v>US Other</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(Distribution_Mission_Domain!$N$23,Distribution_Mission_Domain!$V$23,Distribution_Mission_Domain!$AC$23)</c:f>
              <c:numCache>
                <c:formatCode>#,##0.00</c:formatCode>
                <c:ptCount val="3"/>
                <c:pt idx="0">
                  <c:v>16.373099</c:v>
                </c:pt>
                <c:pt idx="1">
                  <c:v>11.712242999999999</c:v>
                </c:pt>
                <c:pt idx="2">
                  <c:v>0.60980000000000001</c:v>
                </c:pt>
              </c:numCache>
            </c:numRef>
          </c:val>
        </c:ser>
        <c:ser>
          <c:idx val="6"/>
          <c:order val="6"/>
          <c:tx>
            <c:strRef>
              <c:f>Distribution_Mission_Domain!$I$24</c:f>
              <c:strCache>
                <c:ptCount val="1"/>
                <c:pt idx="0">
                  <c:v>Unknown</c:v>
                </c:pt>
              </c:strCache>
            </c:strRef>
          </c:tx>
          <c:invertIfNegative val="0"/>
          <c:cat>
            <c:strRef>
              <c:f>(Distribution_Mission_Domain!$N$17,Distribution_Mission_Domain!$V$17,Distribution_Mission_Domain!$AC$17)</c:f>
              <c:strCache>
                <c:ptCount val="3"/>
                <c:pt idx="0">
                  <c:v>Aqua</c:v>
                </c:pt>
                <c:pt idx="1">
                  <c:v>Terra</c:v>
                </c:pt>
                <c:pt idx="2">
                  <c:v>Aura</c:v>
                </c:pt>
              </c:strCache>
            </c:strRef>
          </c:cat>
          <c:val>
            <c:numRef>
              <c:f>(Distribution_Mission_Domain!$N$24,Distribution_Mission_Domain!$V$24,Distribution_Mission_Domain!$AC$24)</c:f>
              <c:numCache>
                <c:formatCode>#,##0.00</c:formatCode>
                <c:ptCount val="3"/>
                <c:pt idx="0">
                  <c:v>15.146463000000001</c:v>
                </c:pt>
                <c:pt idx="1">
                  <c:v>23.272662000000004</c:v>
                </c:pt>
                <c:pt idx="2">
                  <c:v>0.90682399999999996</c:v>
                </c:pt>
              </c:numCache>
            </c:numRef>
          </c:val>
        </c:ser>
        <c:dLbls>
          <c:showLegendKey val="0"/>
          <c:showVal val="0"/>
          <c:showCatName val="0"/>
          <c:showSerName val="0"/>
          <c:showPercent val="0"/>
          <c:showBubbleSize val="0"/>
        </c:dLbls>
        <c:gapWidth val="150"/>
        <c:overlap val="100"/>
        <c:axId val="-280724432"/>
        <c:axId val="-280724976"/>
      </c:barChart>
      <c:catAx>
        <c:axId val="-2807244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24976"/>
        <c:crosses val="autoZero"/>
        <c:auto val="1"/>
        <c:lblAlgn val="ctr"/>
        <c:lblOffset val="100"/>
        <c:tickLblSkip val="1"/>
        <c:tickMarkSkip val="1"/>
        <c:noMultiLvlLbl val="0"/>
      </c:catAx>
      <c:valAx>
        <c:axId val="-2807249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24432"/>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Distribution_Mission_Domain!$I$66</c:f>
              <c:strCache>
                <c:ptCount val="1"/>
                <c:pt idx="0">
                  <c:v>Foreign</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(Distribution_Mission_Domain!$N$66,Distribution_Mission_Domain!$V$66,Distribution_Mission_Domain!$AC$66)</c:f>
              <c:numCache>
                <c:formatCode>#,##0</c:formatCode>
                <c:ptCount val="3"/>
                <c:pt idx="0">
                  <c:v>221108</c:v>
                </c:pt>
                <c:pt idx="1">
                  <c:v>304124</c:v>
                </c:pt>
                <c:pt idx="2" formatCode="_(* #,##0_);_(* \(#,##0\);_(* &quot;-&quot;??_);_(@_)">
                  <c:v>32665</c:v>
                </c:pt>
              </c:numCache>
            </c:numRef>
          </c:val>
        </c:ser>
        <c:ser>
          <c:idx val="1"/>
          <c:order val="1"/>
          <c:tx>
            <c:strRef>
              <c:f>Distribution_Mission_Domain!$I$67</c:f>
              <c:strCache>
                <c:ptCount val="1"/>
                <c:pt idx="0">
                  <c:v>US COM</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(Distribution_Mission_Domain!$N$67,Distribution_Mission_Domain!$V$67,Distribution_Mission_Domain!$AC$67)</c:f>
              <c:numCache>
                <c:formatCode>#,##0</c:formatCode>
                <c:ptCount val="3"/>
                <c:pt idx="0">
                  <c:v>11759</c:v>
                </c:pt>
                <c:pt idx="1">
                  <c:v>14227</c:v>
                </c:pt>
                <c:pt idx="2" formatCode="_(* #,##0_);_(* \(#,##0\);_(* &quot;-&quot;??_);_(@_)">
                  <c:v>1721</c:v>
                </c:pt>
              </c:numCache>
            </c:numRef>
          </c:val>
        </c:ser>
        <c:ser>
          <c:idx val="2"/>
          <c:order val="2"/>
          <c:tx>
            <c:strRef>
              <c:f>Distribution_Mission_Domain!$I$68</c:f>
              <c:strCache>
                <c:ptCount val="1"/>
                <c:pt idx="0">
                  <c:v>US EDU</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(Distribution_Mission_Domain!$N$68,Distribution_Mission_Domain!$V$68,Distribution_Mission_Domain!$AC$68)</c:f>
              <c:numCache>
                <c:formatCode>#,##0</c:formatCode>
                <c:ptCount val="3"/>
                <c:pt idx="0">
                  <c:v>4631</c:v>
                </c:pt>
                <c:pt idx="1">
                  <c:v>8314</c:v>
                </c:pt>
                <c:pt idx="2" formatCode="_(* #,##0_);_(* \(#,##0\);_(* &quot;-&quot;??_);_(@_)">
                  <c:v>770</c:v>
                </c:pt>
              </c:numCache>
            </c:numRef>
          </c:val>
        </c:ser>
        <c:ser>
          <c:idx val="3"/>
          <c:order val="3"/>
          <c:tx>
            <c:strRef>
              <c:f>Distribution_Mission_Domain!$I$69</c:f>
              <c:strCache>
                <c:ptCount val="1"/>
                <c:pt idx="0">
                  <c:v>US GOV</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(Distribution_Mission_Domain!$N$69,Distribution_Mission_Domain!$V$69,Distribution_Mission_Domain!$AC$69)</c:f>
              <c:numCache>
                <c:formatCode>#,##0</c:formatCode>
                <c:ptCount val="3"/>
                <c:pt idx="0">
                  <c:v>2037</c:v>
                </c:pt>
                <c:pt idx="1">
                  <c:v>2644</c:v>
                </c:pt>
                <c:pt idx="2" formatCode="_(* #,##0_);_(* \(#,##0\);_(* &quot;-&quot;??_);_(@_)">
                  <c:v>584</c:v>
                </c:pt>
              </c:numCache>
            </c:numRef>
          </c:val>
        </c:ser>
        <c:ser>
          <c:idx val="4"/>
          <c:order val="4"/>
          <c:tx>
            <c:strRef>
              <c:f>Distribution_Mission_Domain!$I$70</c:f>
              <c:strCache>
                <c:ptCount val="1"/>
                <c:pt idx="0">
                  <c:v>US ORG</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(Distribution_Mission_Domain!$N$70,Distribution_Mission_Domain!$V$70,Distribution_Mission_Domain!$AC$70)</c:f>
              <c:numCache>
                <c:formatCode>#,##0</c:formatCode>
                <c:ptCount val="3"/>
                <c:pt idx="0">
                  <c:v>135</c:v>
                </c:pt>
                <c:pt idx="1">
                  <c:v>226</c:v>
                </c:pt>
                <c:pt idx="2" formatCode="_(* #,##0_);_(* \(#,##0\);_(* &quot;-&quot;??_);_(@_)">
                  <c:v>14</c:v>
                </c:pt>
              </c:numCache>
            </c:numRef>
          </c:val>
        </c:ser>
        <c:ser>
          <c:idx val="5"/>
          <c:order val="5"/>
          <c:tx>
            <c:strRef>
              <c:f>Distribution_Mission_Domain!$I$71</c:f>
              <c:strCache>
                <c:ptCount val="1"/>
                <c:pt idx="0">
                  <c:v>US Other</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(Distribution_Mission_Domain!$N$71,Distribution_Mission_Domain!$V$71,Distribution_Mission_Domain!$AC$71)</c:f>
              <c:numCache>
                <c:formatCode>#,##0</c:formatCode>
                <c:ptCount val="3"/>
                <c:pt idx="0">
                  <c:v>4425</c:v>
                </c:pt>
                <c:pt idx="1">
                  <c:v>4174</c:v>
                </c:pt>
                <c:pt idx="2" formatCode="_(* #,##0_);_(* \(#,##0\);_(* &quot;-&quot;??_);_(@_)">
                  <c:v>723</c:v>
                </c:pt>
              </c:numCache>
            </c:numRef>
          </c:val>
        </c:ser>
        <c:ser>
          <c:idx val="6"/>
          <c:order val="6"/>
          <c:tx>
            <c:strRef>
              <c:f>Distribution_Mission_Domain!$I$72</c:f>
              <c:strCache>
                <c:ptCount val="1"/>
                <c:pt idx="0">
                  <c:v>Unknown</c:v>
                </c:pt>
              </c:strCache>
            </c:strRef>
          </c:tx>
          <c:invertIfNegative val="0"/>
          <c:cat>
            <c:strRef>
              <c:f>(Distribution_Mission_Domain!$N$65,Distribution_Mission_Domain!$V$65,Distribution_Mission_Domain!$AC$65)</c:f>
              <c:strCache>
                <c:ptCount val="3"/>
                <c:pt idx="0">
                  <c:v>Aqua</c:v>
                </c:pt>
                <c:pt idx="1">
                  <c:v>Terra</c:v>
                </c:pt>
                <c:pt idx="2">
                  <c:v>Aura</c:v>
                </c:pt>
              </c:strCache>
            </c:strRef>
          </c:cat>
          <c:val>
            <c:numRef>
              <c:f>(Distribution_Mission_Domain!$N$72,Distribution_Mission_Domain!$V$72,Distribution_Mission_Domain!$AC$72)</c:f>
              <c:numCache>
                <c:formatCode>#,##0</c:formatCode>
                <c:ptCount val="3"/>
                <c:pt idx="0">
                  <c:v>7219</c:v>
                </c:pt>
                <c:pt idx="1">
                  <c:v>9499</c:v>
                </c:pt>
                <c:pt idx="2" formatCode="_(* #,##0_);_(* \(#,##0\);_(* &quot;-&quot;??_);_(@_)">
                  <c:v>1219</c:v>
                </c:pt>
              </c:numCache>
            </c:numRef>
          </c:val>
        </c:ser>
        <c:dLbls>
          <c:showLegendKey val="0"/>
          <c:showVal val="0"/>
          <c:showCatName val="0"/>
          <c:showSerName val="0"/>
          <c:showPercent val="0"/>
          <c:showBubbleSize val="0"/>
        </c:dLbls>
        <c:gapWidth val="150"/>
        <c:overlap val="100"/>
        <c:axId val="-280732048"/>
        <c:axId val="-280735312"/>
      </c:barChart>
      <c:catAx>
        <c:axId val="-280732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5312"/>
        <c:crosses val="autoZero"/>
        <c:auto val="1"/>
        <c:lblAlgn val="ctr"/>
        <c:lblOffset val="100"/>
        <c:tickLblSkip val="1"/>
        <c:tickMarkSkip val="1"/>
        <c:noMultiLvlLbl val="0"/>
      </c:catAx>
      <c:valAx>
        <c:axId val="-280735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204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(150.1 Millions)</a:t>
            </a:r>
          </a:p>
        </c:rich>
      </c:tx>
      <c:layout/>
      <c:overlay val="0"/>
      <c:spPr>
        <a:noFill/>
        <a:ln w="25400">
          <a:noFill/>
        </a:ln>
      </c:spPr>
    </c:title>
    <c:autoTitleDeleted val="0"/>
    <c:plotArea>
      <c:layout>
        <c:manualLayout>
          <c:layoutTarget val="inner"/>
          <c:xMode val="edge"/>
          <c:yMode val="edge"/>
          <c:x val="0.35754238709846103"/>
          <c:y val="0.61488867468360853"/>
          <c:w val="0.24022379133176849"/>
          <c:h val="0.27831803169888908"/>
        </c:manualLayout>
      </c:layout>
      <c:pieChart>
        <c:varyColors val="1"/>
        <c:ser>
          <c:idx val="1"/>
          <c:order val="0"/>
          <c:tx>
            <c:strRef>
              <c:f>Ingest!$C$6</c:f>
              <c:strCache>
                <c:ptCount val="1"/>
                <c:pt idx="0">
                  <c:v>Files (Millions)</c:v>
                </c:pt>
              </c:strCache>
            </c:strRef>
          </c:tx>
          <c:dPt>
            <c:idx val="0"/>
            <c:bubble3D val="0"/>
            <c:spPr>
              <a:solidFill>
                <a:srgbClr val="FFFF00"/>
              </a:solidFill>
            </c:spPr>
          </c:dPt>
          <c:dLbls>
            <c:dLbl>
              <c:idx val="0"/>
              <c:layout>
                <c:manualLayout>
                  <c:x val="0.24566811062979024"/>
                  <c:y val="-3.50449912932421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025150346709815"/>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8E-2"/>
                      <c:h val="0.13994988696148833"/>
                    </c:manualLayout>
                  </c15:layout>
                </c:ext>
              </c:extLst>
            </c:dLbl>
            <c:dLbl>
              <c:idx val="2"/>
              <c:layout>
                <c:manualLayout>
                  <c:x val="6.7288736266892843E-2"/>
                  <c:y val="-2.429977167764315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536828719928605E-2"/>
                  <c:y val="-5.562919158168312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0610726911500221"/>
                  <c:y val="-0.31909660025483966"/>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23461391358873807"/>
                  <c:y val="-7.24860333235567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10692672776288582"/>
                  <c:y val="-0.16527900374549701"/>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Ingest!$A$7:$A$17</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Ingest!$C$7:$C$17</c:f>
              <c:numCache>
                <c:formatCode>#,##0.0</c:formatCode>
                <c:ptCount val="11"/>
                <c:pt idx="0">
                  <c:v>17.869109000000002</c:v>
                </c:pt>
                <c:pt idx="1">
                  <c:v>2.2142599999999999</c:v>
                </c:pt>
                <c:pt idx="2">
                  <c:v>38.812345999999998</c:v>
                </c:pt>
                <c:pt idx="3">
                  <c:v>9.7333110000000005</c:v>
                </c:pt>
                <c:pt idx="4">
                  <c:v>9.7731899999999996</c:v>
                </c:pt>
                <c:pt idx="5">
                  <c:v>48.637931999999999</c:v>
                </c:pt>
                <c:pt idx="6">
                  <c:v>1.334174</c:v>
                </c:pt>
                <c:pt idx="7">
                  <c:v>17.457885999999998</c:v>
                </c:pt>
                <c:pt idx="8">
                  <c:v>6.7698999999999995E-2</c:v>
                </c:pt>
                <c:pt idx="9">
                  <c:v>4.1511500000000003</c:v>
                </c:pt>
                <c:pt idx="10">
                  <c:v>7.9999999999999996E-6</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Distribution_Mission_Domain!$I$42</c:f>
              <c:strCache>
                <c:ptCount val="1"/>
                <c:pt idx="0">
                  <c:v>Foreign</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(Distribution_Mission_Domain!$N$42,Distribution_Mission_Domain!$V$42,Distribution_Mission_Domain!$AC$42)</c:f>
              <c:numCache>
                <c:formatCode>#,##0.00</c:formatCode>
                <c:ptCount val="3"/>
                <c:pt idx="0">
                  <c:v>1613.9047873280786</c:v>
                </c:pt>
                <c:pt idx="1">
                  <c:v>1780.0429334856251</c:v>
                </c:pt>
                <c:pt idx="2">
                  <c:v>143.9240703039676</c:v>
                </c:pt>
              </c:numCache>
            </c:numRef>
          </c:val>
        </c:ser>
        <c:ser>
          <c:idx val="1"/>
          <c:order val="1"/>
          <c:tx>
            <c:strRef>
              <c:f>Distribution_Mission_Domain!$I$43</c:f>
              <c:strCache>
                <c:ptCount val="1"/>
                <c:pt idx="0">
                  <c:v>US COM</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(Distribution_Mission_Domain!$N$43,Distribution_Mission_Domain!$V$43,Distribution_Mission_Domain!$AC$43)</c:f>
              <c:numCache>
                <c:formatCode>#,##0.00</c:formatCode>
                <c:ptCount val="3"/>
                <c:pt idx="0">
                  <c:v>229.92876007269089</c:v>
                </c:pt>
                <c:pt idx="1">
                  <c:v>527.44085933439965</c:v>
                </c:pt>
                <c:pt idx="2">
                  <c:v>7.175383571894586</c:v>
                </c:pt>
              </c:numCache>
            </c:numRef>
          </c:val>
        </c:ser>
        <c:ser>
          <c:idx val="2"/>
          <c:order val="2"/>
          <c:tx>
            <c:strRef>
              <c:f>Distribution_Mission_Domain!$I$44</c:f>
              <c:strCache>
                <c:ptCount val="1"/>
                <c:pt idx="0">
                  <c:v>US EDU</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(Distribution_Mission_Domain!$N$44,Distribution_Mission_Domain!$V$44,Distribution_Mission_Domain!$AC$44)</c:f>
              <c:numCache>
                <c:formatCode>#,##0.00</c:formatCode>
                <c:ptCount val="3"/>
                <c:pt idx="0">
                  <c:v>692.34541941405587</c:v>
                </c:pt>
                <c:pt idx="1">
                  <c:v>611.7522890575915</c:v>
                </c:pt>
                <c:pt idx="2">
                  <c:v>32.063481703117702</c:v>
                </c:pt>
              </c:numCache>
            </c:numRef>
          </c:val>
        </c:ser>
        <c:ser>
          <c:idx val="3"/>
          <c:order val="3"/>
          <c:tx>
            <c:strRef>
              <c:f>Distribution_Mission_Domain!$I$45</c:f>
              <c:strCache>
                <c:ptCount val="1"/>
                <c:pt idx="0">
                  <c:v>US GOV</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(Distribution_Mission_Domain!$N$45,Distribution_Mission_Domain!$V$45,Distribution_Mission_Domain!$AC$45)</c:f>
              <c:numCache>
                <c:formatCode>#,##0.00</c:formatCode>
                <c:ptCount val="3"/>
                <c:pt idx="0">
                  <c:v>678.96724573086408</c:v>
                </c:pt>
                <c:pt idx="1">
                  <c:v>510.99394978953967</c:v>
                </c:pt>
                <c:pt idx="2">
                  <c:v>17.845372167675109</c:v>
                </c:pt>
              </c:numCache>
            </c:numRef>
          </c:val>
        </c:ser>
        <c:ser>
          <c:idx val="4"/>
          <c:order val="4"/>
          <c:tx>
            <c:strRef>
              <c:f>Distribution_Mission_Domain!$I$46</c:f>
              <c:strCache>
                <c:ptCount val="1"/>
                <c:pt idx="0">
                  <c:v>US ORG</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(Distribution_Mission_Domain!$N$46,Distribution_Mission_Domain!$V$46,Distribution_Mission_Domain!$AC$46)</c:f>
              <c:numCache>
                <c:formatCode>#,##0.00</c:formatCode>
                <c:ptCount val="3"/>
                <c:pt idx="0">
                  <c:v>1.5870246958475027</c:v>
                </c:pt>
                <c:pt idx="1">
                  <c:v>1.5537940479016406</c:v>
                </c:pt>
                <c:pt idx="2">
                  <c:v>2.649433296937783E-3</c:v>
                </c:pt>
              </c:numCache>
            </c:numRef>
          </c:val>
        </c:ser>
        <c:ser>
          <c:idx val="5"/>
          <c:order val="5"/>
          <c:tx>
            <c:strRef>
              <c:f>Distribution_Mission_Domain!$I$47</c:f>
              <c:strCache>
                <c:ptCount val="1"/>
                <c:pt idx="0">
                  <c:v>US Other</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(Distribution_Mission_Domain!$N$47,Distribution_Mission_Domain!$V$47,Distribution_Mission_Domain!$AC$47)</c:f>
              <c:numCache>
                <c:formatCode>#,##0.00</c:formatCode>
                <c:ptCount val="3"/>
                <c:pt idx="0">
                  <c:v>205.11565820862992</c:v>
                </c:pt>
                <c:pt idx="1">
                  <c:v>193.45600007766825</c:v>
                </c:pt>
                <c:pt idx="2">
                  <c:v>31.702030560395531</c:v>
                </c:pt>
              </c:numCache>
            </c:numRef>
          </c:val>
        </c:ser>
        <c:ser>
          <c:idx val="6"/>
          <c:order val="6"/>
          <c:tx>
            <c:strRef>
              <c:f>Distribution_Mission_Domain!$I$48</c:f>
              <c:strCache>
                <c:ptCount val="1"/>
                <c:pt idx="0">
                  <c:v>Unknown</c:v>
                </c:pt>
              </c:strCache>
            </c:strRef>
          </c:tx>
          <c:invertIfNegative val="0"/>
          <c:cat>
            <c:strRef>
              <c:f>(Distribution_Mission_Domain!$N$41,Distribution_Mission_Domain!$V$41,Distribution_Mission_Domain!$AC$41)</c:f>
              <c:strCache>
                <c:ptCount val="3"/>
                <c:pt idx="0">
                  <c:v>Aqua</c:v>
                </c:pt>
                <c:pt idx="1">
                  <c:v>Terra</c:v>
                </c:pt>
                <c:pt idx="2">
                  <c:v>Aura</c:v>
                </c:pt>
              </c:strCache>
            </c:strRef>
          </c:cat>
          <c:val>
            <c:numRef>
              <c:f>(Distribution_Mission_Domain!$N$48,Distribution_Mission_Domain!$V$48,Distribution_Mission_Domain!$AC$48)</c:f>
              <c:numCache>
                <c:formatCode>#,##0.00</c:formatCode>
                <c:ptCount val="3"/>
                <c:pt idx="0">
                  <c:v>166.95511408794971</c:v>
                </c:pt>
                <c:pt idx="1">
                  <c:v>173.3279077235556</c:v>
                </c:pt>
                <c:pt idx="2">
                  <c:v>25.106507619806457</c:v>
                </c:pt>
              </c:numCache>
            </c:numRef>
          </c:val>
        </c:ser>
        <c:dLbls>
          <c:showLegendKey val="0"/>
          <c:showVal val="0"/>
          <c:showCatName val="0"/>
          <c:showSerName val="0"/>
          <c:showPercent val="0"/>
          <c:showBubbleSize val="0"/>
        </c:dLbls>
        <c:gapWidth val="150"/>
        <c:overlap val="100"/>
        <c:axId val="-280736944"/>
        <c:axId val="-280736400"/>
      </c:barChart>
      <c:catAx>
        <c:axId val="-280736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6400"/>
        <c:crosses val="autoZero"/>
        <c:auto val="1"/>
        <c:lblAlgn val="ctr"/>
        <c:lblOffset val="100"/>
        <c:tickLblSkip val="1"/>
        <c:tickMarkSkip val="1"/>
        <c:noMultiLvlLbl val="0"/>
      </c:catAx>
      <c:valAx>
        <c:axId val="-2807364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736944"/>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Distribution_Mission_Level!$I$17</c:f>
              <c:strCache>
                <c:ptCount val="1"/>
                <c:pt idx="0">
                  <c:v>Level 0</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(Distribution_Mission_Level!$N$17,Distribution_Mission_Level!$V$17,Distribution_Mission_Level!$AC$17)</c:f>
              <c:numCache>
                <c:formatCode>#,##0.00</c:formatCode>
                <c:ptCount val="3"/>
                <c:pt idx="0">
                  <c:v>0.220612</c:v>
                </c:pt>
                <c:pt idx="1">
                  <c:v>0.91623500000000002</c:v>
                </c:pt>
                <c:pt idx="2">
                  <c:v>8.1494999999999998E-2</c:v>
                </c:pt>
              </c:numCache>
            </c:numRef>
          </c:val>
        </c:ser>
        <c:ser>
          <c:idx val="1"/>
          <c:order val="1"/>
          <c:tx>
            <c:strRef>
              <c:f>Distribution_Mission_Level!$I$18</c:f>
              <c:strCache>
                <c:ptCount val="1"/>
                <c:pt idx="0">
                  <c:v>Level 1</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(Distribution_Mission_Level!$N$18,Distribution_Mission_Level!$V$18,Distribution_Mission_Level!$AC$18)</c:f>
              <c:numCache>
                <c:formatCode>#,##0.00</c:formatCode>
                <c:ptCount val="3"/>
                <c:pt idx="0">
                  <c:v>43.009608</c:v>
                </c:pt>
                <c:pt idx="1">
                  <c:v>29.983280000000001</c:v>
                </c:pt>
                <c:pt idx="2">
                  <c:v>0.59770900000000005</c:v>
                </c:pt>
              </c:numCache>
            </c:numRef>
          </c:val>
        </c:ser>
        <c:ser>
          <c:idx val="2"/>
          <c:order val="2"/>
          <c:tx>
            <c:strRef>
              <c:f>Distribution_Mission_Level!$I$19</c:f>
              <c:strCache>
                <c:ptCount val="1"/>
                <c:pt idx="0">
                  <c:v>Level 2</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(Distribution_Mission_Level!$N$19,Distribution_Mission_Level!$V$19,Distribution_Mission_Level!$AC$19)</c:f>
              <c:numCache>
                <c:formatCode>#,##0.00</c:formatCode>
                <c:ptCount val="3"/>
                <c:pt idx="0">
                  <c:v>147.01476</c:v>
                </c:pt>
                <c:pt idx="1">
                  <c:v>97.952670999999981</c:v>
                </c:pt>
                <c:pt idx="2">
                  <c:v>11.106141000000001</c:v>
                </c:pt>
              </c:numCache>
            </c:numRef>
          </c:val>
        </c:ser>
        <c:ser>
          <c:idx val="3"/>
          <c:order val="3"/>
          <c:tx>
            <c:strRef>
              <c:f>Distribution_Mission_Level!$I$20</c:f>
              <c:strCache>
                <c:ptCount val="1"/>
                <c:pt idx="0">
                  <c:v>Level 3</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(Distribution_Mission_Level!$N$20,Distribution_Mission_Level!$V$20,Distribution_Mission_Level!$AC$20)</c:f>
              <c:numCache>
                <c:formatCode>#,##0.00</c:formatCode>
                <c:ptCount val="3"/>
                <c:pt idx="0">
                  <c:v>93.020083999999997</c:v>
                </c:pt>
                <c:pt idx="1">
                  <c:v>105.62801300000001</c:v>
                </c:pt>
                <c:pt idx="2">
                  <c:v>2.3499999999999996</c:v>
                </c:pt>
              </c:numCache>
            </c:numRef>
          </c:val>
        </c:ser>
        <c:ser>
          <c:idx val="4"/>
          <c:order val="4"/>
          <c:tx>
            <c:strRef>
              <c:f>Distribution_Mission_Level!$I$21</c:f>
              <c:strCache>
                <c:ptCount val="1"/>
                <c:pt idx="0">
                  <c:v>Level 4</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(Distribution_Mission_Level!$N$21,Distribution_Mission_Level!$V$21,Distribution_Mission_Level!$AC$21)</c:f>
              <c:numCache>
                <c:formatCode>#,##0.00</c:formatCode>
                <c:ptCount val="3"/>
                <c:pt idx="0">
                  <c:v>18.903888999999999</c:v>
                </c:pt>
                <c:pt idx="1">
                  <c:v>15.974174</c:v>
                </c:pt>
                <c:pt idx="2">
                  <c:v>0</c:v>
                </c:pt>
              </c:numCache>
            </c:numRef>
          </c:val>
        </c:ser>
        <c:ser>
          <c:idx val="5"/>
          <c:order val="5"/>
          <c:tx>
            <c:strRef>
              <c:f>Distribution_Mission_Level!$I$22</c:f>
              <c:strCache>
                <c:ptCount val="1"/>
                <c:pt idx="0">
                  <c:v>Other*</c:v>
                </c:pt>
              </c:strCache>
            </c:strRef>
          </c:tx>
          <c:invertIfNegative val="0"/>
          <c:cat>
            <c:strRef>
              <c:f>(Distribution_Mission_Level!$N$16,Distribution_Mission_Level!$V$16,Distribution_Mission_Level!$AC$16)</c:f>
              <c:strCache>
                <c:ptCount val="3"/>
                <c:pt idx="0">
                  <c:v>Aqua</c:v>
                </c:pt>
                <c:pt idx="1">
                  <c:v>Terra</c:v>
                </c:pt>
                <c:pt idx="2">
                  <c:v>Aura</c:v>
                </c:pt>
              </c:strCache>
            </c:strRef>
          </c:cat>
          <c:val>
            <c:numRef>
              <c:f>(Distribution_Mission_Level!$N$22,Distribution_Mission_Level!$V$22,Distribution_Mission_Level!$AC$22)</c:f>
              <c:numCache>
                <c:formatCode>#,##0.00</c:formatCode>
                <c:ptCount val="3"/>
                <c:pt idx="0">
                  <c:v>1.8013000000000001E-2</c:v>
                </c:pt>
                <c:pt idx="1">
                  <c:v>0.53401200000000004</c:v>
                </c:pt>
                <c:pt idx="2">
                  <c:v>1.57E-3</c:v>
                </c:pt>
              </c:numCache>
            </c:numRef>
          </c:val>
        </c:ser>
        <c:dLbls>
          <c:showLegendKey val="0"/>
          <c:showVal val="0"/>
          <c:showCatName val="0"/>
          <c:showSerName val="0"/>
          <c:showPercent val="0"/>
          <c:showBubbleSize val="0"/>
        </c:dLbls>
        <c:gapWidth val="150"/>
        <c:overlap val="100"/>
        <c:axId val="-274494272"/>
        <c:axId val="-274493184"/>
      </c:barChart>
      <c:catAx>
        <c:axId val="-274494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3184"/>
        <c:crosses val="autoZero"/>
        <c:auto val="1"/>
        <c:lblAlgn val="ctr"/>
        <c:lblOffset val="100"/>
        <c:tickLblSkip val="1"/>
        <c:tickMarkSkip val="1"/>
        <c:noMultiLvlLbl val="0"/>
      </c:catAx>
      <c:valAx>
        <c:axId val="-2744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4272"/>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63569072274005578"/>
          <c:h val="6.541811468026169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Distribution_Mission_Level!$I$61</c:f>
              <c:strCache>
                <c:ptCount val="1"/>
                <c:pt idx="0">
                  <c:v>Level 0</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(Distribution_Mission_Level!$N$61,Distribution_Mission_Level!$V$61,Distribution_Mission_Level!$AC$61)</c:f>
              <c:numCache>
                <c:formatCode>#,##0</c:formatCode>
                <c:ptCount val="3"/>
                <c:pt idx="0">
                  <c:v>1775</c:v>
                </c:pt>
                <c:pt idx="1">
                  <c:v>1091</c:v>
                </c:pt>
                <c:pt idx="2" formatCode="_(* #,##0_);_(* \(#,##0\);_(* &quot;-&quot;??_);_(@_)">
                  <c:v>5</c:v>
                </c:pt>
              </c:numCache>
            </c:numRef>
          </c:val>
        </c:ser>
        <c:ser>
          <c:idx val="1"/>
          <c:order val="1"/>
          <c:tx>
            <c:strRef>
              <c:f>Distribution_Mission_Level!$I$62</c:f>
              <c:strCache>
                <c:ptCount val="1"/>
                <c:pt idx="0">
                  <c:v>Level 1</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(Distribution_Mission_Level!$N$62,Distribution_Mission_Level!$V$62,Distribution_Mission_Level!$AC$62)</c:f>
              <c:numCache>
                <c:formatCode>#,##0</c:formatCode>
                <c:ptCount val="3"/>
                <c:pt idx="0">
                  <c:v>27699</c:v>
                </c:pt>
                <c:pt idx="1">
                  <c:v>60276</c:v>
                </c:pt>
                <c:pt idx="2" formatCode="_(* #,##0_);_(* \(#,##0\);_(* &quot;-&quot;??_);_(@_)">
                  <c:v>510</c:v>
                </c:pt>
              </c:numCache>
            </c:numRef>
          </c:val>
        </c:ser>
        <c:ser>
          <c:idx val="2"/>
          <c:order val="2"/>
          <c:tx>
            <c:strRef>
              <c:f>Distribution_Mission_Level!$I$63</c:f>
              <c:strCache>
                <c:ptCount val="1"/>
                <c:pt idx="0">
                  <c:v>Level 2</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(Distribution_Mission_Level!$N$63,Distribution_Mission_Level!$V$63,Distribution_Mission_Level!$AC$63)</c:f>
              <c:numCache>
                <c:formatCode>#,##0</c:formatCode>
                <c:ptCount val="3"/>
                <c:pt idx="0">
                  <c:v>108602</c:v>
                </c:pt>
                <c:pt idx="1">
                  <c:v>85092</c:v>
                </c:pt>
                <c:pt idx="2" formatCode="_(* #,##0_);_(* \(#,##0\);_(* &quot;-&quot;??_);_(@_)">
                  <c:v>30845</c:v>
                </c:pt>
              </c:numCache>
            </c:numRef>
          </c:val>
        </c:ser>
        <c:ser>
          <c:idx val="3"/>
          <c:order val="3"/>
          <c:tx>
            <c:strRef>
              <c:f>Distribution_Mission_Level!$I$64</c:f>
              <c:strCache>
                <c:ptCount val="1"/>
                <c:pt idx="0">
                  <c:v>Level 3</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(Distribution_Mission_Level!$N$64,Distribution_Mission_Level!$V$64,Distribution_Mission_Level!$AC$64)</c:f>
              <c:numCache>
                <c:formatCode>#,##0</c:formatCode>
                <c:ptCount val="3"/>
                <c:pt idx="0">
                  <c:v>137679</c:v>
                </c:pt>
                <c:pt idx="1">
                  <c:v>218359</c:v>
                </c:pt>
                <c:pt idx="2" formatCode="_(* #,##0_);_(* \(#,##0\);_(* &quot;-&quot;??_);_(@_)">
                  <c:v>9405</c:v>
                </c:pt>
              </c:numCache>
            </c:numRef>
          </c:val>
        </c:ser>
        <c:ser>
          <c:idx val="4"/>
          <c:order val="4"/>
          <c:tx>
            <c:strRef>
              <c:f>Distribution_Mission_Level!$I$65</c:f>
              <c:strCache>
                <c:ptCount val="1"/>
                <c:pt idx="0">
                  <c:v>Level 4</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(Distribution_Mission_Level!$N$65,Distribution_Mission_Level!$V$65,Distribution_Mission_Level!$AC$65)</c:f>
              <c:numCache>
                <c:formatCode>#,##0</c:formatCode>
                <c:ptCount val="3"/>
                <c:pt idx="0">
                  <c:v>5425</c:v>
                </c:pt>
                <c:pt idx="1">
                  <c:v>18090</c:v>
                </c:pt>
                <c:pt idx="2" formatCode="_(* #,##0_);_(* \(#,##0\);_(* &quot;-&quot;??_);_(@_)">
                  <c:v>0</c:v>
                </c:pt>
              </c:numCache>
            </c:numRef>
          </c:val>
        </c:ser>
        <c:ser>
          <c:idx val="5"/>
          <c:order val="5"/>
          <c:tx>
            <c:strRef>
              <c:f>Distribution_Mission_Level!$I$66</c:f>
              <c:strCache>
                <c:ptCount val="1"/>
                <c:pt idx="0">
                  <c:v>Other*</c:v>
                </c:pt>
              </c:strCache>
            </c:strRef>
          </c:tx>
          <c:invertIfNegative val="0"/>
          <c:cat>
            <c:strRef>
              <c:f>(Distribution_Mission_Level!$N$60,Distribution_Mission_Level!$V$60,Distribution_Mission_Level!$AC$60)</c:f>
              <c:strCache>
                <c:ptCount val="3"/>
                <c:pt idx="0">
                  <c:v>Aqua</c:v>
                </c:pt>
                <c:pt idx="1">
                  <c:v>Terra</c:v>
                </c:pt>
                <c:pt idx="2">
                  <c:v>Aura</c:v>
                </c:pt>
              </c:strCache>
            </c:strRef>
          </c:cat>
          <c:val>
            <c:numRef>
              <c:f>(Distribution_Mission_Level!$N$66,Distribution_Mission_Level!$V$66,Distribution_Mission_Level!$AC$66)</c:f>
              <c:numCache>
                <c:formatCode>#,##0</c:formatCode>
                <c:ptCount val="3"/>
                <c:pt idx="0">
                  <c:v>543</c:v>
                </c:pt>
                <c:pt idx="1">
                  <c:v>278</c:v>
                </c:pt>
                <c:pt idx="2" formatCode="_(* #,##0_);_(* \(#,##0\);_(* &quot;-&quot;??_);_(@_)">
                  <c:v>4</c:v>
                </c:pt>
              </c:numCache>
            </c:numRef>
          </c:val>
        </c:ser>
        <c:dLbls>
          <c:showLegendKey val="0"/>
          <c:showVal val="0"/>
          <c:showCatName val="0"/>
          <c:showSerName val="0"/>
          <c:showPercent val="0"/>
          <c:showBubbleSize val="0"/>
        </c:dLbls>
        <c:gapWidth val="150"/>
        <c:overlap val="100"/>
        <c:axId val="-274491008"/>
        <c:axId val="-274495904"/>
      </c:barChart>
      <c:catAx>
        <c:axId val="-274491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5904"/>
        <c:crosses val="autoZero"/>
        <c:auto val="1"/>
        <c:lblAlgn val="ctr"/>
        <c:lblOffset val="100"/>
        <c:tickLblSkip val="1"/>
        <c:tickMarkSkip val="1"/>
        <c:noMultiLvlLbl val="0"/>
      </c:catAx>
      <c:valAx>
        <c:axId val="-2744959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1008"/>
        <c:crosses val="autoZero"/>
        <c:crossBetween val="between"/>
      </c:valAx>
      <c:spPr>
        <a:solidFill>
          <a:srgbClr val="C0C0C0"/>
        </a:solidFill>
        <a:ln w="12700">
          <a:solidFill>
            <a:srgbClr val="808080"/>
          </a:solidFill>
          <a:prstDash val="solid"/>
        </a:ln>
      </c:spPr>
    </c:plotArea>
    <c:legend>
      <c:legendPos val="t"/>
      <c:layout>
        <c:manualLayout>
          <c:xMode val="edge"/>
          <c:yMode val="edge"/>
          <c:x val="0.23953871983340003"/>
          <c:y val="8.2530028662455901E-2"/>
          <c:w val="0.63043593408857834"/>
          <c:h val="6.7134027031682364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Distribution_Mission_Level!$I$39</c:f>
              <c:strCache>
                <c:ptCount val="1"/>
                <c:pt idx="0">
                  <c:v>Level 0</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(Distribution_Mission_Level!$N$39,Distribution_Mission_Level!$V$39,Distribution_Mission_Level!$AC$39)</c:f>
              <c:numCache>
                <c:formatCode>#,##0.00</c:formatCode>
                <c:ptCount val="3"/>
                <c:pt idx="0">
                  <c:v>39.334694145906646</c:v>
                </c:pt>
                <c:pt idx="1">
                  <c:v>75.963457428221673</c:v>
                </c:pt>
                <c:pt idx="2">
                  <c:v>0.6128942996001554</c:v>
                </c:pt>
              </c:numCache>
            </c:numRef>
          </c:val>
        </c:ser>
        <c:ser>
          <c:idx val="1"/>
          <c:order val="1"/>
          <c:tx>
            <c:strRef>
              <c:f>Distribution_Mission_Level!$I$40</c:f>
              <c:strCache>
                <c:ptCount val="1"/>
                <c:pt idx="0">
                  <c:v>Level 1</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(Distribution_Mission_Level!$N$40,Distribution_Mission_Level!$V$40,Distribution_Mission_Level!$AC$40)</c:f>
              <c:numCache>
                <c:formatCode>#,##0.00</c:formatCode>
                <c:ptCount val="3"/>
                <c:pt idx="0">
                  <c:v>1244.5599184216953</c:v>
                </c:pt>
                <c:pt idx="1">
                  <c:v>1184.0189597257117</c:v>
                </c:pt>
                <c:pt idx="2">
                  <c:v>115.21715078468142</c:v>
                </c:pt>
              </c:numCache>
            </c:numRef>
          </c:val>
        </c:ser>
        <c:ser>
          <c:idx val="2"/>
          <c:order val="2"/>
          <c:tx>
            <c:strRef>
              <c:f>Distribution_Mission_Level!$I$41</c:f>
              <c:strCache>
                <c:ptCount val="1"/>
                <c:pt idx="0">
                  <c:v>Level 2</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(Distribution_Mission_Level!$N$41,Distribution_Mission_Level!$V$41,Distribution_Mission_Level!$AC$41)</c:f>
              <c:numCache>
                <c:formatCode>#,##0.00</c:formatCode>
                <c:ptCount val="3"/>
                <c:pt idx="0">
                  <c:v>1322.7891420167789</c:v>
                </c:pt>
                <c:pt idx="1">
                  <c:v>1360.1365359277504</c:v>
                </c:pt>
                <c:pt idx="2">
                  <c:v>134.5094324752888</c:v>
                </c:pt>
              </c:numCache>
            </c:numRef>
          </c:val>
        </c:ser>
        <c:ser>
          <c:idx val="3"/>
          <c:order val="3"/>
          <c:tx>
            <c:strRef>
              <c:f>Distribution_Mission_Level!$I$42</c:f>
              <c:strCache>
                <c:ptCount val="1"/>
                <c:pt idx="0">
                  <c:v>Level 3</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(Distribution_Mission_Level!$N$42,Distribution_Mission_Level!$V$42,Distribution_Mission_Level!$AC$42)</c:f>
              <c:numCache>
                <c:formatCode>#,##0.00</c:formatCode>
                <c:ptCount val="3"/>
                <c:pt idx="0">
                  <c:v>955.21721074998356</c:v>
                </c:pt>
                <c:pt idx="1">
                  <c:v>1147.4255840682281</c:v>
                </c:pt>
                <c:pt idx="2">
                  <c:v>7.479337684691016</c:v>
                </c:pt>
              </c:numCache>
            </c:numRef>
          </c:val>
        </c:ser>
        <c:ser>
          <c:idx val="4"/>
          <c:order val="4"/>
          <c:tx>
            <c:strRef>
              <c:f>Distribution_Mission_Level!$I$43</c:f>
              <c:strCache>
                <c:ptCount val="1"/>
                <c:pt idx="0">
                  <c:v>Level 4</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(Distribution_Mission_Level!$N$43,Distribution_Mission_Level!$V$43,Distribution_Mission_Level!$AC$43)</c:f>
              <c:numCache>
                <c:formatCode>#,##0.00</c:formatCode>
                <c:ptCount val="3"/>
                <c:pt idx="0">
                  <c:v>26.899569682568568</c:v>
                </c:pt>
                <c:pt idx="1">
                  <c:v>29.949796065625293</c:v>
                </c:pt>
                <c:pt idx="2">
                  <c:v>0</c:v>
                </c:pt>
              </c:numCache>
            </c:numRef>
          </c:val>
        </c:ser>
        <c:ser>
          <c:idx val="5"/>
          <c:order val="5"/>
          <c:tx>
            <c:strRef>
              <c:f>Distribution_Mission_Level!$I$44</c:f>
              <c:strCache>
                <c:ptCount val="1"/>
                <c:pt idx="0">
                  <c:v>Other*</c:v>
                </c:pt>
              </c:strCache>
            </c:strRef>
          </c:tx>
          <c:invertIfNegative val="0"/>
          <c:cat>
            <c:strRef>
              <c:f>(Distribution_Mission_Level!$N$38,Distribution_Mission_Level!$V$38,Distribution_Mission_Level!$AC$38)</c:f>
              <c:strCache>
                <c:ptCount val="3"/>
                <c:pt idx="0">
                  <c:v>Aqua</c:v>
                </c:pt>
                <c:pt idx="1">
                  <c:v>Terra</c:v>
                </c:pt>
                <c:pt idx="2">
                  <c:v>Aura</c:v>
                </c:pt>
              </c:strCache>
            </c:strRef>
          </c:cat>
          <c:val>
            <c:numRef>
              <c:f>(Distribution_Mission_Level!$N$44,Distribution_Mission_Level!$V$44,Distribution_Mission_Level!$AC$44)</c:f>
              <c:numCache>
                <c:formatCode>#,##0.00</c:formatCode>
                <c:ptCount val="3"/>
                <c:pt idx="0">
                  <c:v>3.4745211842164255E-3</c:v>
                </c:pt>
                <c:pt idx="1">
                  <c:v>1.0734003007437356</c:v>
                </c:pt>
                <c:pt idx="2">
                  <c:v>6.8011589246452732E-4</c:v>
                </c:pt>
              </c:numCache>
            </c:numRef>
          </c:val>
        </c:ser>
        <c:dLbls>
          <c:showLegendKey val="0"/>
          <c:showVal val="0"/>
          <c:showCatName val="0"/>
          <c:showSerName val="0"/>
          <c:showPercent val="0"/>
          <c:showBubbleSize val="0"/>
        </c:dLbls>
        <c:gapWidth val="150"/>
        <c:overlap val="100"/>
        <c:axId val="-274492096"/>
        <c:axId val="-274491552"/>
      </c:barChart>
      <c:catAx>
        <c:axId val="-274492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1552"/>
        <c:crosses val="autoZero"/>
        <c:auto val="1"/>
        <c:lblAlgn val="ctr"/>
        <c:lblOffset val="100"/>
        <c:tickLblSkip val="1"/>
        <c:tickMarkSkip val="1"/>
        <c:noMultiLvlLbl val="0"/>
      </c:catAx>
      <c:valAx>
        <c:axId val="-2744915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4492096"/>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FY2016</a:t>
            </a:r>
          </a:p>
        </c:rich>
      </c:tx>
      <c:layout/>
      <c:overlay val="0"/>
    </c:title>
    <c:autoTitleDeleted val="0"/>
    <c:plotArea>
      <c:layout/>
      <c:barChart>
        <c:barDir val="col"/>
        <c:grouping val="clustered"/>
        <c:varyColors val="0"/>
        <c:ser>
          <c:idx val="0"/>
          <c:order val="0"/>
          <c:invertIfNegative val="0"/>
          <c:cat>
            <c:strRef>
              <c:f>'Unique Product Counts'!$A$25:$L$25</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'Unique Product Counts'!$A$26:$L$26</c:f>
              <c:numCache>
                <c:formatCode>#,##0</c:formatCode>
                <c:ptCount val="12"/>
                <c:pt idx="0">
                  <c:v>1003</c:v>
                </c:pt>
                <c:pt idx="1">
                  <c:v>97</c:v>
                </c:pt>
                <c:pt idx="2">
                  <c:v>231</c:v>
                </c:pt>
                <c:pt idx="3">
                  <c:v>2794</c:v>
                </c:pt>
                <c:pt idx="4">
                  <c:v>307</c:v>
                </c:pt>
                <c:pt idx="5">
                  <c:v>497</c:v>
                </c:pt>
                <c:pt idx="6">
                  <c:v>1521</c:v>
                </c:pt>
                <c:pt idx="7">
                  <c:v>644</c:v>
                </c:pt>
                <c:pt idx="8">
                  <c:v>172</c:v>
                </c:pt>
                <c:pt idx="9">
                  <c:v>1243</c:v>
                </c:pt>
                <c:pt idx="10">
                  <c:v>2026</c:v>
                </c:pt>
                <c:pt idx="11">
                  <c:v>253</c:v>
                </c:pt>
              </c:numCache>
            </c:numRef>
          </c:val>
        </c:ser>
        <c:dLbls>
          <c:showLegendKey val="0"/>
          <c:showVal val="0"/>
          <c:showCatName val="0"/>
          <c:showSerName val="0"/>
          <c:showPercent val="0"/>
          <c:showBubbleSize val="0"/>
        </c:dLbls>
        <c:gapWidth val="150"/>
        <c:axId val="-274490464"/>
        <c:axId val="-274493728"/>
      </c:barChart>
      <c:catAx>
        <c:axId val="-274490464"/>
        <c:scaling>
          <c:orientation val="minMax"/>
        </c:scaling>
        <c:delete val="0"/>
        <c:axPos val="b"/>
        <c:numFmt formatCode="General" sourceLinked="0"/>
        <c:majorTickMark val="out"/>
        <c:minorTickMark val="none"/>
        <c:tickLblPos val="nextTo"/>
        <c:crossAx val="-274493728"/>
        <c:crosses val="autoZero"/>
        <c:auto val="1"/>
        <c:lblAlgn val="ctr"/>
        <c:lblOffset val="100"/>
        <c:noMultiLvlLbl val="0"/>
      </c:catAx>
      <c:valAx>
        <c:axId val="-274493728"/>
        <c:scaling>
          <c:orientation val="minMax"/>
        </c:scaling>
        <c:delete val="0"/>
        <c:axPos val="l"/>
        <c:majorGridlines/>
        <c:numFmt formatCode="#,##0" sourceLinked="1"/>
        <c:majorTickMark val="out"/>
        <c:minorTickMark val="none"/>
        <c:tickLblPos val="nextTo"/>
        <c:crossAx val="-274490464"/>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NRT!$C$63</c:f>
              <c:strCache>
                <c:ptCount val="1"/>
                <c:pt idx="0">
                  <c:v># of Files *</c:v>
                </c:pt>
              </c:strCache>
            </c:strRef>
          </c:tx>
          <c:dLbls>
            <c:dLbl>
              <c:idx val="0"/>
              <c:layout>
                <c:manualLayout>
                  <c:x val="-5.2711236104282466E-2"/>
                  <c:y val="-0.11681872048539495"/>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4.8965143205496039E-2"/>
                  <c:y val="-4.8567640611268767E-2"/>
                </c:manualLayout>
              </c:layout>
              <c:showLegendKey val="0"/>
              <c:showVal val="1"/>
              <c:showCatName val="1"/>
              <c:showSerName val="0"/>
              <c:showPercent val="1"/>
              <c:showBubbleSize val="0"/>
              <c:extLst>
                <c:ext xmlns:c15="http://schemas.microsoft.com/office/drawing/2012/chart" uri="{CE6537A1-D6FC-4f65-9D91-7224C49458BB}">
                  <c15:layout/>
                </c:ext>
              </c:extLst>
            </c:dLbl>
            <c:dLbl>
              <c:idx val="3"/>
              <c:layout>
                <c:manualLayout>
                  <c:x val="7.5329208621254015E-2"/>
                  <c:y val="-4.1834689240439092E-3"/>
                </c:manualLayout>
              </c:layou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2.4856602091786237E-2"/>
                  <c:y val="0.14154207818688755"/>
                </c:manualLayout>
              </c:layou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5.8368090756608537E-2"/>
                  <c:y val="-9.0343204990869494E-2"/>
                </c:manualLayout>
              </c:layout>
              <c:showLegendKey val="0"/>
              <c:showVal val="1"/>
              <c:showCatName val="1"/>
              <c:showSerName val="0"/>
              <c:showPercent val="1"/>
              <c:showBubbleSize val="0"/>
              <c:extLst>
                <c:ext xmlns:c15="http://schemas.microsoft.com/office/drawing/2012/chart" uri="{CE6537A1-D6FC-4f65-9D91-7224C49458BB}">
                  <c15:layout/>
                </c:ext>
              </c:extLst>
            </c:dLbl>
            <c:dLbl>
              <c:idx val="8"/>
              <c:layout>
                <c:manualLayout>
                  <c:x val="-0.13916781266625858"/>
                  <c:y val="-0.13938715849972338"/>
                </c:manualLayout>
              </c:layou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15:layout/>
              </c:ext>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NRT!$C$64:$C$72</c:f>
              <c:numCache>
                <c:formatCode>#,##0</c:formatCode>
                <c:ptCount val="9"/>
                <c:pt idx="0">
                  <c:v>2789722</c:v>
                </c:pt>
                <c:pt idx="1">
                  <c:v>1043809</c:v>
                </c:pt>
                <c:pt idx="2">
                  <c:v>46939</c:v>
                </c:pt>
                <c:pt idx="3">
                  <c:v>1404271</c:v>
                </c:pt>
                <c:pt idx="4">
                  <c:v>36345940</c:v>
                </c:pt>
                <c:pt idx="5">
                  <c:v>33769853</c:v>
                </c:pt>
                <c:pt idx="6">
                  <c:v>122836</c:v>
                </c:pt>
                <c:pt idx="7">
                  <c:v>594577</c:v>
                </c:pt>
                <c:pt idx="8">
                  <c:v>216603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NRT!$D$63</c:f>
              <c:strCache>
                <c:ptCount val="1"/>
                <c:pt idx="0">
                  <c:v>Vol (GB)</c:v>
                </c:pt>
              </c:strCache>
            </c:strRef>
          </c:tx>
          <c:dLbls>
            <c:dLbl>
              <c:idx val="0"/>
              <c:layout>
                <c:manualLayout>
                  <c:x val="0.24382513123359581"/>
                  <c:y val="9.963112719018526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1306968503937008"/>
                  <c:y val="9.349932609775156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0.21018036537535265"/>
                  <c:y val="-0.12110604095792767"/>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0.15012234557133644"/>
                  <c:y val="-4.4853517177379084E-3"/>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NRT!$D$64:$D$72</c:f>
              <c:numCache>
                <c:formatCode>#,##0.00</c:formatCode>
                <c:ptCount val="9"/>
                <c:pt idx="0">
                  <c:v>41265.29595500038</c:v>
                </c:pt>
                <c:pt idx="1">
                  <c:v>1368.9544598162138</c:v>
                </c:pt>
                <c:pt idx="2">
                  <c:v>14.402726604603217</c:v>
                </c:pt>
                <c:pt idx="3">
                  <c:v>360.16941588465033</c:v>
                </c:pt>
                <c:pt idx="4">
                  <c:v>358828.09414568753</c:v>
                </c:pt>
                <c:pt idx="5">
                  <c:v>374128.35894487734</c:v>
                </c:pt>
                <c:pt idx="6">
                  <c:v>3828.8380683148221</c:v>
                </c:pt>
                <c:pt idx="7">
                  <c:v>1557.4356445381388</c:v>
                </c:pt>
                <c:pt idx="8">
                  <c:v>9.2332308981567444</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366560317323543E-2"/>
          <c:y val="0.29024384416628429"/>
          <c:w val="0.82024465574952765"/>
          <c:h val="0.65589485067963127"/>
        </c:manualLayout>
      </c:layout>
      <c:pie3DChart>
        <c:varyColors val="1"/>
        <c:ser>
          <c:idx val="3"/>
          <c:order val="0"/>
          <c:tx>
            <c:strRef>
              <c:f>NRT!$E$63</c:f>
              <c:strCache>
                <c:ptCount val="1"/>
                <c:pt idx="0">
                  <c:v>Number of
Registered
Users ***</c:v>
                </c:pt>
              </c:strCache>
            </c:strRef>
          </c:tx>
          <c:dLbls>
            <c:dLbl>
              <c:idx val="0"/>
              <c:layout>
                <c:manualLayout>
                  <c:x val="-1.1159137479583347E-2"/>
                  <c:y val="-9.4859983332424465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3"/>
              <c:layout>
                <c:manualLayout>
                  <c:x val="-2.551460991379027E-2"/>
                  <c:y val="8.1179497161440566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4.5479054276061748E-2"/>
                  <c:y val="-0.12948284012543171"/>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6.544902271890779E-3"/>
                  <c:y val="-4.9850169134741426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NRT!$E$64:$E$72</c:f>
              <c:numCache>
                <c:formatCode>General</c:formatCode>
                <c:ptCount val="9"/>
                <c:pt idx="0">
                  <c:v>201</c:v>
                </c:pt>
                <c:pt idx="1">
                  <c:v>91</c:v>
                </c:pt>
                <c:pt idx="2">
                  <c:v>19</c:v>
                </c:pt>
                <c:pt idx="3">
                  <c:v>74</c:v>
                </c:pt>
                <c:pt idx="4">
                  <c:v>709</c:v>
                </c:pt>
                <c:pt idx="5">
                  <c:v>589</c:v>
                </c:pt>
                <c:pt idx="6">
                  <c:v>32</c:v>
                </c:pt>
                <c:pt idx="7">
                  <c:v>76</c:v>
                </c:pt>
                <c:pt idx="8">
                  <c:v>184</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7761623592639661"/>
          <c:y val="0"/>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8.9686390470474053E-2"/>
          <c:y val="0.18566144159586631"/>
          <c:w val="0.6685138934055187"/>
          <c:h val="0.79032660834273816"/>
        </c:manualLayout>
      </c:layout>
      <c:pie3DChart>
        <c:varyColors val="1"/>
        <c:ser>
          <c:idx val="0"/>
          <c:order val="0"/>
          <c:tx>
            <c:strRef>
              <c:f>NRT!$C$6</c:f>
              <c:strCache>
                <c:ptCount val="1"/>
                <c:pt idx="0">
                  <c:v>Volume (TB)</c:v>
                </c:pt>
              </c:strCache>
            </c:strRef>
          </c:tx>
          <c:dLbls>
            <c:dLbl>
              <c:idx val="1"/>
              <c:layout>
                <c:manualLayout>
                  <c:x val="7.9851810549497304E-2"/>
                  <c:y val="-2.1626907882216325E-2"/>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22968760306862007"/>
                  <c:y val="1.8958509357729681E-2"/>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10015337903653874"/>
                  <c:y val="-1.8160527644220822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16937035752265131"/>
                  <c:y val="-1.0869670627796441E-2"/>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NRT!$B$7:$B$14</c:f>
              <c:strCache>
                <c:ptCount val="8"/>
                <c:pt idx="0">
                  <c:v>AMSR2</c:v>
                </c:pt>
                <c:pt idx="1">
                  <c:v>AIRS / AMSU - A</c:v>
                </c:pt>
                <c:pt idx="2">
                  <c:v>MLS</c:v>
                </c:pt>
                <c:pt idx="3">
                  <c:v>MISR-Terra</c:v>
                </c:pt>
                <c:pt idx="4">
                  <c:v>MODIS - Aqua</c:v>
                </c:pt>
                <c:pt idx="5">
                  <c:v>MODIS - Terra</c:v>
                </c:pt>
                <c:pt idx="6">
                  <c:v>VIIRS-SNPP</c:v>
                </c:pt>
                <c:pt idx="7">
                  <c:v>OMI</c:v>
                </c:pt>
              </c:strCache>
            </c:strRef>
          </c:cat>
          <c:val>
            <c:numRef>
              <c:f>NRT!$C$7:$C$14</c:f>
              <c:numCache>
                <c:formatCode>#,##0.00</c:formatCode>
                <c:ptCount val="8"/>
                <c:pt idx="0">
                  <c:v>1.69</c:v>
                </c:pt>
                <c:pt idx="1">
                  <c:v>31.4</c:v>
                </c:pt>
                <c:pt idx="2">
                  <c:v>0.47848403655552796</c:v>
                </c:pt>
                <c:pt idx="3">
                  <c:v>33.42</c:v>
                </c:pt>
                <c:pt idx="4">
                  <c:v>468.57</c:v>
                </c:pt>
                <c:pt idx="5">
                  <c:v>532.27</c:v>
                </c:pt>
                <c:pt idx="6">
                  <c:v>4.01</c:v>
                </c:pt>
                <c:pt idx="7">
                  <c:v>7.71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8226247275858048"/>
          <c:y val="1.9878767260710545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6306276151231258"/>
          <c:h val="0.78974096543449945"/>
        </c:manualLayout>
      </c:layout>
      <c:pie3DChart>
        <c:varyColors val="1"/>
        <c:ser>
          <c:idx val="1"/>
          <c:order val="0"/>
          <c:tx>
            <c:strRef>
              <c:f>NRT!$D$6</c:f>
              <c:strCache>
                <c:ptCount val="1"/>
                <c:pt idx="0">
                  <c:v>Files (Millions)</c:v>
                </c:pt>
              </c:strCache>
            </c:strRef>
          </c:tx>
          <c:dLbls>
            <c:dLbl>
              <c:idx val="0"/>
              <c:layout>
                <c:manualLayout>
                  <c:x val="0.10311400440645872"/>
                  <c:y val="-5.934633412094709E-3"/>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NRT!$B$7:$B$14</c:f>
              <c:strCache>
                <c:ptCount val="8"/>
                <c:pt idx="0">
                  <c:v>AMSR2</c:v>
                </c:pt>
                <c:pt idx="1">
                  <c:v>AIRS / AMSU - A</c:v>
                </c:pt>
                <c:pt idx="2">
                  <c:v>MLS</c:v>
                </c:pt>
                <c:pt idx="3">
                  <c:v>MISR-Terra</c:v>
                </c:pt>
                <c:pt idx="4">
                  <c:v>MODIS - Aqua</c:v>
                </c:pt>
                <c:pt idx="5">
                  <c:v>MODIS - Terra</c:v>
                </c:pt>
                <c:pt idx="6">
                  <c:v>VIIRS-SNPP</c:v>
                </c:pt>
                <c:pt idx="7">
                  <c:v>OMI</c:v>
                </c:pt>
              </c:strCache>
            </c:strRef>
          </c:cat>
          <c:val>
            <c:numRef>
              <c:f>NRT!$D$7:$D$14</c:f>
              <c:numCache>
                <c:formatCode>#,##0.00</c:formatCode>
                <c:ptCount val="8"/>
                <c:pt idx="0">
                  <c:v>0.03</c:v>
                </c:pt>
                <c:pt idx="1">
                  <c:v>2.7958799999999999</c:v>
                </c:pt>
                <c:pt idx="2">
                  <c:v>0.76289099999999999</c:v>
                </c:pt>
                <c:pt idx="3">
                  <c:v>0.69</c:v>
                </c:pt>
                <c:pt idx="4">
                  <c:v>8.3800000000000008</c:v>
                </c:pt>
                <c:pt idx="5">
                  <c:v>9.7100000000000009</c:v>
                </c:pt>
                <c:pt idx="6">
                  <c:v>0.04</c:v>
                </c:pt>
                <c:pt idx="7">
                  <c:v>0.09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(4,416 TBs)</a:t>
            </a:r>
          </a:p>
        </c:rich>
      </c:tx>
      <c:layout>
        <c:manualLayout>
          <c:xMode val="edge"/>
          <c:yMode val="edge"/>
          <c:x val="0.25420361902634681"/>
          <c:y val="3.0373849150857227E-2"/>
        </c:manualLayout>
      </c:layout>
      <c:overlay val="0"/>
      <c:spPr>
        <a:noFill/>
        <a:ln w="25400">
          <a:noFill/>
        </a:ln>
      </c:spPr>
    </c:title>
    <c:autoTitleDeleted val="0"/>
    <c:plotArea>
      <c:layout>
        <c:manualLayout>
          <c:layoutTarget val="inner"/>
          <c:xMode val="edge"/>
          <c:yMode val="edge"/>
          <c:x val="0.36559216564216007"/>
          <c:y val="0.58071748878920992"/>
          <c:w val="0.25806505810034025"/>
          <c:h val="0.26905829596413439"/>
        </c:manualLayout>
      </c:layout>
      <c:pieChart>
        <c:varyColors val="1"/>
        <c:ser>
          <c:idx val="0"/>
          <c:order val="0"/>
          <c:tx>
            <c:strRef>
              <c:f>Archive!$B$5</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9"/>
            <c:bubble3D val="0"/>
            <c:spPr>
              <a:solidFill>
                <a:schemeClr val="tx1"/>
              </a:solidFill>
              <a:ln w="25400">
                <a:noFill/>
              </a:ln>
              <a:effectLst>
                <a:outerShdw dist="35921" dir="2700000" algn="br">
                  <a:srgbClr val="000000"/>
                </a:outerShdw>
              </a:effectLst>
            </c:spPr>
          </c:dPt>
          <c:dLbls>
            <c:dLbl>
              <c:idx val="0"/>
              <c:layout>
                <c:manualLayout>
                  <c:x val="0.1816284366085901"/>
                  <c:y val="2.03251073048103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819378501058863"/>
                  <c:y val="3.050964732889826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534736870670484E-2"/>
                  <c:y val="4.000129331598134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766906063334354E-3"/>
                  <c:y val="0.13540371666680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107851661042711"/>
                  <c:y val="2.06161190693237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594131319910282"/>
                  <c:y val="-6.455711332644842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4408032316771237E-2"/>
                  <c:y val="-0.12784208508757641"/>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4369812013948395E-2"/>
                  <c:y val="-9.921824848969829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0855733865142792E-3"/>
                  <c:y val="-0.1023162030645389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1702630093006708"/>
                  <c:y val="-0.11989396866154488"/>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24998330033409769"/>
                  <c:y val="-0.1064511516854573"/>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Archive!$A$6:$A$16</c:f>
              <c:strCache>
                <c:ptCount val="11"/>
                <c:pt idx="0">
                  <c:v>ASDC</c:v>
                </c:pt>
                <c:pt idx="1">
                  <c:v>ASF</c:v>
                </c:pt>
                <c:pt idx="2">
                  <c:v>CDDIS</c:v>
                </c:pt>
                <c:pt idx="3">
                  <c:v>GESDISC</c:v>
                </c:pt>
                <c:pt idx="4">
                  <c:v>GHRC</c:v>
                </c:pt>
                <c:pt idx="5">
                  <c:v>LPDAAC</c:v>
                </c:pt>
                <c:pt idx="6">
                  <c:v>MODAPS</c:v>
                </c:pt>
                <c:pt idx="7">
                  <c:v>NSIDC</c:v>
                </c:pt>
                <c:pt idx="8">
                  <c:v>ORNL</c:v>
                </c:pt>
                <c:pt idx="9">
                  <c:v>PODAAC</c:v>
                </c:pt>
                <c:pt idx="10">
                  <c:v>SEDAC</c:v>
                </c:pt>
              </c:strCache>
            </c:strRef>
          </c:cat>
          <c:val>
            <c:numRef>
              <c:f>Archive!$B$6:$B$16</c:f>
              <c:numCache>
                <c:formatCode>#,##0.00</c:formatCode>
                <c:ptCount val="11"/>
                <c:pt idx="0">
                  <c:v>691.49</c:v>
                </c:pt>
                <c:pt idx="1">
                  <c:v>863.91934570312503</c:v>
                </c:pt>
                <c:pt idx="2">
                  <c:v>2.7561816406249999</c:v>
                </c:pt>
                <c:pt idx="3">
                  <c:v>654.13081054687495</c:v>
                </c:pt>
                <c:pt idx="4">
                  <c:v>2.3901171875</c:v>
                </c:pt>
                <c:pt idx="5">
                  <c:v>841.95802734375002</c:v>
                </c:pt>
                <c:pt idx="6">
                  <c:v>1158.8829199218751</c:v>
                </c:pt>
                <c:pt idx="7">
                  <c:v>108.75025390624999</c:v>
                </c:pt>
                <c:pt idx="8">
                  <c:v>13.6337890625</c:v>
                </c:pt>
                <c:pt idx="9">
                  <c:v>77.763984375000007</c:v>
                </c:pt>
                <c:pt idx="10">
                  <c:v>0.35462890624999999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NRT!$K$122</c:f>
              <c:strCache>
                <c:ptCount val="1"/>
                <c:pt idx="0">
                  <c:v>Total</c:v>
                </c:pt>
              </c:strCache>
            </c:strRef>
          </c:tx>
          <c:dLbls>
            <c:dLbl>
              <c:idx val="0"/>
              <c:layout>
                <c:manualLayout>
                  <c:x val="-0.17150908689477212"/>
                  <c:y val="2.2515808073760364E-2"/>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8.0202098681669914E-2"/>
                  <c:y val="1.5495863252806448E-2"/>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14631210019249449"/>
                  <c:y val="-0.16872245881326381"/>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NRT!$A$123:$A$127</c:f>
              <c:strCache>
                <c:ptCount val="5"/>
                <c:pt idx="0">
                  <c:v>Level 0</c:v>
                </c:pt>
                <c:pt idx="1">
                  <c:v>Level 1</c:v>
                </c:pt>
                <c:pt idx="2">
                  <c:v>Level 2</c:v>
                </c:pt>
                <c:pt idx="3">
                  <c:v>Level 3</c:v>
                </c:pt>
                <c:pt idx="4">
                  <c:v>Other2</c:v>
                </c:pt>
              </c:strCache>
            </c:strRef>
          </c:cat>
          <c:val>
            <c:numRef>
              <c:f>NRT!$K$123:$K$127</c:f>
              <c:numCache>
                <c:formatCode>#,##0</c:formatCode>
                <c:ptCount val="5"/>
                <c:pt idx="0">
                  <c:v>443112</c:v>
                </c:pt>
                <c:pt idx="1">
                  <c:v>12208521</c:v>
                </c:pt>
                <c:pt idx="2">
                  <c:v>62936744</c:v>
                </c:pt>
                <c:pt idx="3">
                  <c:v>744744</c:v>
                </c:pt>
                <c:pt idx="4">
                  <c:v>1429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NRT!$U$122</c:f>
              <c:strCache>
                <c:ptCount val="1"/>
                <c:pt idx="0">
                  <c:v>Total</c:v>
                </c:pt>
              </c:strCache>
            </c:strRef>
          </c:tx>
          <c:dLbls>
            <c:dLbl>
              <c:idx val="0"/>
              <c:layout>
                <c:manualLayout>
                  <c:x val="-0.24000869642842712"/>
                  <c:y val="-9.7143366325314268E-4"/>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1.2600619104518995E-2"/>
                  <c:y val="-9.7143366325314268E-4"/>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NRT!$A$123:$A$127</c:f>
              <c:strCache>
                <c:ptCount val="5"/>
                <c:pt idx="0">
                  <c:v>Level 0</c:v>
                </c:pt>
                <c:pt idx="1">
                  <c:v>Level 1</c:v>
                </c:pt>
                <c:pt idx="2">
                  <c:v>Level 2</c:v>
                </c:pt>
                <c:pt idx="3">
                  <c:v>Level 3</c:v>
                </c:pt>
                <c:pt idx="4">
                  <c:v>Other2</c:v>
                </c:pt>
              </c:strCache>
            </c:strRef>
          </c:cat>
          <c:val>
            <c:numRef>
              <c:f>NRT!$U$123:$U$127</c:f>
              <c:numCache>
                <c:formatCode>#,##0.00</c:formatCode>
                <c:ptCount val="5"/>
                <c:pt idx="0">
                  <c:v>52342.490367668594</c:v>
                </c:pt>
                <c:pt idx="1">
                  <c:v>418896.03964550828</c:v>
                </c:pt>
                <c:pt idx="2">
                  <c:v>304247.74857009097</c:v>
                </c:pt>
                <c:pt idx="3">
                  <c:v>5869.788686851959</c:v>
                </c:pt>
                <c:pt idx="4">
                  <c:v>4.7153215017169625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NRT!$C$154</c:f>
              <c:strCache>
                <c:ptCount val="1"/>
                <c:pt idx="0">
                  <c:v># of Files *</c:v>
                </c:pt>
              </c:strCache>
            </c:strRef>
          </c:tx>
          <c:dLbls>
            <c:dLbl>
              <c:idx val="0"/>
              <c:layout>
                <c:manualLayout>
                  <c:x val="8.6145172914144919E-2"/>
                  <c:y val="-2.6715087338220655E-2"/>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1.0782659502142161E-2"/>
                  <c:y val="-0.16970351766374031"/>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7.3553302709036608E-2"/>
                  <c:y val="-0.21306679337496606"/>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NRT!$A$155:$A$157</c:f>
              <c:strCache>
                <c:ptCount val="3"/>
                <c:pt idx="0">
                  <c:v>AIRS/AMSU-A</c:v>
                </c:pt>
                <c:pt idx="1">
                  <c:v>MODIS - Aqua</c:v>
                </c:pt>
                <c:pt idx="2">
                  <c:v>MODIS - Terra</c:v>
                </c:pt>
              </c:strCache>
            </c:strRef>
          </c:cat>
          <c:val>
            <c:numRef>
              <c:f>NRT!$C$155:$C$157</c:f>
              <c:numCache>
                <c:formatCode>#,##0</c:formatCode>
                <c:ptCount val="3"/>
                <c:pt idx="0">
                  <c:v>7049</c:v>
                </c:pt>
                <c:pt idx="1">
                  <c:v>20737910</c:v>
                </c:pt>
                <c:pt idx="2">
                  <c:v>20426165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Volume (GB) of NRT Products to Unregistered Users </a:t>
            </a:r>
          </a:p>
        </c:rich>
      </c:tx>
      <c:layout>
        <c:manualLayout>
          <c:xMode val="edge"/>
          <c:yMode val="edge"/>
          <c:x val="8.0022899792205587E-2"/>
          <c:y val="3.8472879488564447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NRT!$D$154</c:f>
              <c:strCache>
                <c:ptCount val="1"/>
                <c:pt idx="0">
                  <c:v>Vol (GB)</c:v>
                </c:pt>
              </c:strCache>
            </c:strRef>
          </c:tx>
          <c:dLbls>
            <c:dLbl>
              <c:idx val="0"/>
              <c:layout>
                <c:manualLayout>
                  <c:x val="-0.18680197072561791"/>
                  <c:y val="0"/>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11099827246014987"/>
                  <c:y val="-0.15804597701149425"/>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1.6243649628314604E-2"/>
                  <c:y val="0.11973180076628344"/>
                </c:manualLayout>
              </c:layout>
              <c:dLblPos val="bestFit"/>
              <c:showLegendKey val="0"/>
              <c:showVal val="1"/>
              <c:showCatName val="1"/>
              <c:showSerName val="0"/>
              <c:showPercent val="1"/>
              <c:showBubbleSize val="0"/>
              <c:extLst>
                <c:ext xmlns:c15="http://schemas.microsoft.com/office/drawing/2012/chart" uri="{CE6537A1-D6FC-4f65-9D91-7224C49458BB}"/>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NRT!$A$155:$A$157</c:f>
              <c:strCache>
                <c:ptCount val="3"/>
                <c:pt idx="0">
                  <c:v>AIRS/AMSU-A</c:v>
                </c:pt>
                <c:pt idx="1">
                  <c:v>MODIS - Aqua</c:v>
                </c:pt>
                <c:pt idx="2">
                  <c:v>MODIS - Terra</c:v>
                </c:pt>
              </c:strCache>
            </c:strRef>
          </c:cat>
          <c:val>
            <c:numRef>
              <c:f>NRT!$D$155:$D$157</c:f>
              <c:numCache>
                <c:formatCode>#,##0.00</c:formatCode>
                <c:ptCount val="3"/>
                <c:pt idx="0">
                  <c:v>38.126969968900028</c:v>
                </c:pt>
                <c:pt idx="1">
                  <c:v>47173.335225505652</c:v>
                </c:pt>
                <c:pt idx="2">
                  <c:v>70044.197493853921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barChart>
        <c:barDir val="col"/>
        <c:grouping val="stacked"/>
        <c:varyColors val="0"/>
        <c:ser>
          <c:idx val="0"/>
          <c:order val="0"/>
          <c:tx>
            <c:strRef>
              <c:f>NRT!$A$170</c:f>
              <c:strCache>
                <c:ptCount val="1"/>
                <c:pt idx="0">
                  <c:v>Foreign</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NRT!$B$169:$D$169</c:f>
              <c:strCache>
                <c:ptCount val="3"/>
                <c:pt idx="0">
                  <c:v>AIRS/AMSU-A</c:v>
                </c:pt>
                <c:pt idx="1">
                  <c:v>MODIS-Aqua</c:v>
                </c:pt>
                <c:pt idx="2">
                  <c:v>MODIS-Terra</c:v>
                </c:pt>
              </c:strCache>
            </c:strRef>
          </c:cat>
          <c:val>
            <c:numRef>
              <c:f>NRT!$B$170:$D$170</c:f>
              <c:numCache>
                <c:formatCode>#,##0</c:formatCode>
                <c:ptCount val="3"/>
                <c:pt idx="0">
                  <c:v>3661</c:v>
                </c:pt>
                <c:pt idx="1">
                  <c:v>8587865</c:v>
                </c:pt>
                <c:pt idx="2">
                  <c:v>7199391</c:v>
                </c:pt>
              </c:numCache>
            </c:numRef>
          </c:val>
        </c:ser>
        <c:ser>
          <c:idx val="1"/>
          <c:order val="1"/>
          <c:tx>
            <c:strRef>
              <c:f>NRT!$A$171</c:f>
              <c:strCache>
                <c:ptCount val="1"/>
                <c:pt idx="0">
                  <c:v>US COM</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NRT!$B$169:$D$169</c:f>
              <c:strCache>
                <c:ptCount val="3"/>
                <c:pt idx="0">
                  <c:v>AIRS/AMSU-A</c:v>
                </c:pt>
                <c:pt idx="1">
                  <c:v>MODIS-Aqua</c:v>
                </c:pt>
                <c:pt idx="2">
                  <c:v>MODIS-Terra</c:v>
                </c:pt>
              </c:strCache>
            </c:strRef>
          </c:cat>
          <c:val>
            <c:numRef>
              <c:f>NRT!$B$171:$D$171</c:f>
              <c:numCache>
                <c:formatCode>#,##0</c:formatCode>
                <c:ptCount val="3"/>
                <c:pt idx="0">
                  <c:v>571</c:v>
                </c:pt>
                <c:pt idx="1">
                  <c:v>2174954</c:v>
                </c:pt>
                <c:pt idx="2">
                  <c:v>1653501</c:v>
                </c:pt>
              </c:numCache>
            </c:numRef>
          </c:val>
        </c:ser>
        <c:ser>
          <c:idx val="2"/>
          <c:order val="2"/>
          <c:tx>
            <c:strRef>
              <c:f>NRT!$A$172</c:f>
              <c:strCache>
                <c:ptCount val="1"/>
                <c:pt idx="0">
                  <c:v>US EDU         </c:v>
                </c:pt>
              </c:strCache>
            </c:strRef>
          </c:tx>
          <c:spPr>
            <a:ln w="25400">
              <a:noFill/>
            </a:ln>
            <a:effectLst>
              <a:outerShdw dist="35921" dir="2700000" algn="br">
                <a:srgbClr val="000000"/>
              </a:outerShdw>
            </a:effectLst>
          </c:spPr>
          <c:invertIfNegative val="0"/>
          <c:cat>
            <c:strRef>
              <c:f>NRT!$B$169:$D$169</c:f>
              <c:strCache>
                <c:ptCount val="3"/>
                <c:pt idx="0">
                  <c:v>AIRS/AMSU-A</c:v>
                </c:pt>
                <c:pt idx="1">
                  <c:v>MODIS-Aqua</c:v>
                </c:pt>
                <c:pt idx="2">
                  <c:v>MODIS-Terra</c:v>
                </c:pt>
              </c:strCache>
            </c:strRef>
          </c:cat>
          <c:val>
            <c:numRef>
              <c:f>NRT!$B$172:$D$172</c:f>
              <c:numCache>
                <c:formatCode>#,##0</c:formatCode>
                <c:ptCount val="3"/>
                <c:pt idx="0">
                  <c:v>9</c:v>
                </c:pt>
                <c:pt idx="1">
                  <c:v>177392</c:v>
                </c:pt>
                <c:pt idx="2">
                  <c:v>216416</c:v>
                </c:pt>
              </c:numCache>
            </c:numRef>
          </c:val>
        </c:ser>
        <c:ser>
          <c:idx val="3"/>
          <c:order val="3"/>
          <c:tx>
            <c:strRef>
              <c:f>NRT!$A$173</c:f>
              <c:strCache>
                <c:ptCount val="1"/>
                <c:pt idx="0">
                  <c:v>US GOV         </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NRT!$B$169:$D$169</c:f>
              <c:strCache>
                <c:ptCount val="3"/>
                <c:pt idx="0">
                  <c:v>AIRS/AMSU-A</c:v>
                </c:pt>
                <c:pt idx="1">
                  <c:v>MODIS-Aqua</c:v>
                </c:pt>
                <c:pt idx="2">
                  <c:v>MODIS-Terra</c:v>
                </c:pt>
              </c:strCache>
            </c:strRef>
          </c:cat>
          <c:val>
            <c:numRef>
              <c:f>NRT!$B$173:$D$173</c:f>
              <c:numCache>
                <c:formatCode>#,##0</c:formatCode>
                <c:ptCount val="3"/>
                <c:pt idx="0">
                  <c:v>2443</c:v>
                </c:pt>
                <c:pt idx="1">
                  <c:v>7939868</c:v>
                </c:pt>
                <c:pt idx="2">
                  <c:v>10669251</c:v>
                </c:pt>
              </c:numCache>
            </c:numRef>
          </c:val>
        </c:ser>
        <c:ser>
          <c:idx val="4"/>
          <c:order val="4"/>
          <c:tx>
            <c:strRef>
              <c:f>NRT!$A$174</c:f>
              <c:strCache>
                <c:ptCount val="1"/>
                <c:pt idx="0">
                  <c:v>US ORG         </c:v>
                </c:pt>
              </c:strCache>
            </c:strRef>
          </c:tx>
          <c:invertIfNegative val="0"/>
          <c:cat>
            <c:strRef>
              <c:f>NRT!$B$169:$D$169</c:f>
              <c:strCache>
                <c:ptCount val="3"/>
                <c:pt idx="0">
                  <c:v>AIRS/AMSU-A</c:v>
                </c:pt>
                <c:pt idx="1">
                  <c:v>MODIS-Aqua</c:v>
                </c:pt>
                <c:pt idx="2">
                  <c:v>MODIS-Terra</c:v>
                </c:pt>
              </c:strCache>
            </c:strRef>
          </c:cat>
          <c:val>
            <c:numRef>
              <c:f>NRT!$B$174:$D$174</c:f>
              <c:numCache>
                <c:formatCode>#,##0</c:formatCode>
                <c:ptCount val="3"/>
                <c:pt idx="1">
                  <c:v>128519</c:v>
                </c:pt>
                <c:pt idx="2">
                  <c:v>39808</c:v>
                </c:pt>
              </c:numCache>
            </c:numRef>
          </c:val>
        </c:ser>
        <c:ser>
          <c:idx val="5"/>
          <c:order val="5"/>
          <c:tx>
            <c:strRef>
              <c:f>NRT!$A$175</c:f>
              <c:strCache>
                <c:ptCount val="1"/>
                <c:pt idx="0">
                  <c:v>US Other</c:v>
                </c:pt>
              </c:strCache>
            </c:strRef>
          </c:tx>
          <c:invertIfNegative val="0"/>
          <c:cat>
            <c:strRef>
              <c:f>NRT!$B$169:$D$169</c:f>
              <c:strCache>
                <c:ptCount val="3"/>
                <c:pt idx="0">
                  <c:v>AIRS/AMSU-A</c:v>
                </c:pt>
                <c:pt idx="1">
                  <c:v>MODIS-Aqua</c:v>
                </c:pt>
                <c:pt idx="2">
                  <c:v>MODIS-Terra</c:v>
                </c:pt>
              </c:strCache>
            </c:strRef>
          </c:cat>
          <c:val>
            <c:numRef>
              <c:f>NRT!$B$175:$D$175</c:f>
              <c:numCache>
                <c:formatCode>#,##0</c:formatCode>
                <c:ptCount val="3"/>
                <c:pt idx="0">
                  <c:v>59</c:v>
                </c:pt>
                <c:pt idx="1">
                  <c:v>1142592</c:v>
                </c:pt>
                <c:pt idx="2">
                  <c:v>297949</c:v>
                </c:pt>
              </c:numCache>
            </c:numRef>
          </c:val>
        </c:ser>
        <c:ser>
          <c:idx val="6"/>
          <c:order val="6"/>
          <c:tx>
            <c:strRef>
              <c:f>NRT!$A$176</c:f>
              <c:strCache>
                <c:ptCount val="1"/>
                <c:pt idx="0">
                  <c:v>Unknown</c:v>
                </c:pt>
              </c:strCache>
            </c:strRef>
          </c:tx>
          <c:invertIfNegative val="0"/>
          <c:cat>
            <c:strRef>
              <c:f>NRT!$B$169:$D$169</c:f>
              <c:strCache>
                <c:ptCount val="3"/>
                <c:pt idx="0">
                  <c:v>AIRS/AMSU-A</c:v>
                </c:pt>
                <c:pt idx="1">
                  <c:v>MODIS-Aqua</c:v>
                </c:pt>
                <c:pt idx="2">
                  <c:v>MODIS-Terra</c:v>
                </c:pt>
              </c:strCache>
            </c:strRef>
          </c:cat>
          <c:val>
            <c:numRef>
              <c:f>NRT!$B$176:$D$176</c:f>
              <c:numCache>
                <c:formatCode>#,##0</c:formatCode>
                <c:ptCount val="3"/>
                <c:pt idx="0">
                  <c:v>306</c:v>
                </c:pt>
                <c:pt idx="1">
                  <c:v>586720</c:v>
                </c:pt>
                <c:pt idx="2">
                  <c:v>349849</c:v>
                </c:pt>
              </c:numCache>
            </c:numRef>
          </c:val>
        </c:ser>
        <c:dLbls>
          <c:showLegendKey val="0"/>
          <c:showVal val="0"/>
          <c:showCatName val="0"/>
          <c:showSerName val="0"/>
          <c:showPercent val="0"/>
          <c:showBubbleSize val="0"/>
        </c:dLbls>
        <c:gapWidth val="95"/>
        <c:overlap val="100"/>
        <c:axId val="-341073504"/>
        <c:axId val="-341077312"/>
      </c:barChart>
      <c:catAx>
        <c:axId val="-3410735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341077312"/>
        <c:crosses val="autoZero"/>
        <c:auto val="1"/>
        <c:lblAlgn val="ctr"/>
        <c:lblOffset val="100"/>
        <c:noMultiLvlLbl val="0"/>
      </c:catAx>
      <c:valAx>
        <c:axId val="-341077312"/>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41073504"/>
        <c:crosses val="autoZero"/>
        <c:crossBetween val="between"/>
      </c:valAx>
      <c:spPr>
        <a:solidFill>
          <a:srgbClr val="FFFFFF"/>
        </a:solidFill>
        <a:ln w="3175">
          <a:solidFill>
            <a:schemeClr val="tx1"/>
          </a:solidFill>
        </a:ln>
      </c:spPr>
    </c:plotArea>
    <c:legend>
      <c:legendPos val="r"/>
      <c:layout>
        <c:manualLayout>
          <c:xMode val="edge"/>
          <c:yMode val="edge"/>
          <c:x val="0.83591019849517989"/>
          <c:y val="0.21617968148264333"/>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barChart>
        <c:barDir val="col"/>
        <c:grouping val="stacked"/>
        <c:varyColors val="0"/>
        <c:ser>
          <c:idx val="0"/>
          <c:order val="0"/>
          <c:tx>
            <c:strRef>
              <c:f>NRT!$A$170</c:f>
              <c:strCache>
                <c:ptCount val="1"/>
                <c:pt idx="0">
                  <c:v>Foreign</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NRT!$F$169:$H$169</c:f>
              <c:strCache>
                <c:ptCount val="3"/>
                <c:pt idx="0">
                  <c:v>AIRS/AMSU-A</c:v>
                </c:pt>
                <c:pt idx="1">
                  <c:v>MODIS-Aqua</c:v>
                </c:pt>
                <c:pt idx="2">
                  <c:v>MODIS-Terra</c:v>
                </c:pt>
              </c:strCache>
            </c:strRef>
          </c:cat>
          <c:val>
            <c:numRef>
              <c:f>NRT!$F$170:$H$170</c:f>
              <c:numCache>
                <c:formatCode>_(* #,##0.00_);_(* \(#,##0.00\);_(* "-"??_);_(@_)</c:formatCode>
                <c:ptCount val="3"/>
                <c:pt idx="0">
                  <c:v>7.0603956757113302</c:v>
                </c:pt>
                <c:pt idx="1">
                  <c:v>5636.1653548637396</c:v>
                </c:pt>
                <c:pt idx="2">
                  <c:v>8275.0035729166102</c:v>
                </c:pt>
              </c:numCache>
            </c:numRef>
          </c:val>
        </c:ser>
        <c:ser>
          <c:idx val="1"/>
          <c:order val="1"/>
          <c:tx>
            <c:strRef>
              <c:f>NRT!$A$171</c:f>
              <c:strCache>
                <c:ptCount val="1"/>
                <c:pt idx="0">
                  <c:v>US COM</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NRT!$F$169:$H$169</c:f>
              <c:strCache>
                <c:ptCount val="3"/>
                <c:pt idx="0">
                  <c:v>AIRS/AMSU-A</c:v>
                </c:pt>
                <c:pt idx="1">
                  <c:v>MODIS-Aqua</c:v>
                </c:pt>
                <c:pt idx="2">
                  <c:v>MODIS-Terra</c:v>
                </c:pt>
              </c:strCache>
            </c:strRef>
          </c:cat>
          <c:val>
            <c:numRef>
              <c:f>NRT!$F$171:$H$171</c:f>
              <c:numCache>
                <c:formatCode>_(* #,##0.00_);_(* \(#,##0.00\);_(* "-"??_);_(@_)</c:formatCode>
                <c:ptCount val="3"/>
                <c:pt idx="0">
                  <c:v>0.73150502704083897</c:v>
                </c:pt>
                <c:pt idx="1">
                  <c:v>2370.0684925988298</c:v>
                </c:pt>
                <c:pt idx="2">
                  <c:v>2209.01149569172</c:v>
                </c:pt>
              </c:numCache>
            </c:numRef>
          </c:val>
        </c:ser>
        <c:ser>
          <c:idx val="2"/>
          <c:order val="2"/>
          <c:tx>
            <c:strRef>
              <c:f>NRT!$A$172</c:f>
              <c:strCache>
                <c:ptCount val="1"/>
                <c:pt idx="0">
                  <c:v>US EDU         </c:v>
                </c:pt>
              </c:strCache>
            </c:strRef>
          </c:tx>
          <c:spPr>
            <a:ln w="25400">
              <a:noFill/>
            </a:ln>
            <a:effectLst>
              <a:outerShdw dist="35921" dir="2700000" algn="br">
                <a:srgbClr val="000000"/>
              </a:outerShdw>
            </a:effectLst>
          </c:spPr>
          <c:invertIfNegative val="0"/>
          <c:cat>
            <c:strRef>
              <c:f>NRT!$F$169:$H$169</c:f>
              <c:strCache>
                <c:ptCount val="3"/>
                <c:pt idx="0">
                  <c:v>AIRS/AMSU-A</c:v>
                </c:pt>
                <c:pt idx="1">
                  <c:v>MODIS-Aqua</c:v>
                </c:pt>
                <c:pt idx="2">
                  <c:v>MODIS-Terra</c:v>
                </c:pt>
              </c:strCache>
            </c:strRef>
          </c:cat>
          <c:val>
            <c:numRef>
              <c:f>NRT!$F$172:$H$172</c:f>
              <c:numCache>
                <c:formatCode>_(* #,##0.00_);_(* \(#,##0.00\);_(* "-"??_);_(@_)</c:formatCode>
                <c:ptCount val="3"/>
                <c:pt idx="0">
                  <c:v>2.57444940507411E-3</c:v>
                </c:pt>
                <c:pt idx="1">
                  <c:v>260.91136326175098</c:v>
                </c:pt>
                <c:pt idx="2">
                  <c:v>321.38982596807102</c:v>
                </c:pt>
              </c:numCache>
            </c:numRef>
          </c:val>
        </c:ser>
        <c:ser>
          <c:idx val="3"/>
          <c:order val="3"/>
          <c:tx>
            <c:strRef>
              <c:f>NRT!$A$173</c:f>
              <c:strCache>
                <c:ptCount val="1"/>
                <c:pt idx="0">
                  <c:v>US GOV         </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NRT!$F$169:$H$169</c:f>
              <c:strCache>
                <c:ptCount val="3"/>
                <c:pt idx="0">
                  <c:v>AIRS/AMSU-A</c:v>
                </c:pt>
                <c:pt idx="1">
                  <c:v>MODIS-Aqua</c:v>
                </c:pt>
                <c:pt idx="2">
                  <c:v>MODIS-Terra</c:v>
                </c:pt>
              </c:strCache>
            </c:strRef>
          </c:cat>
          <c:val>
            <c:numRef>
              <c:f>NRT!$F$173:$H$173</c:f>
              <c:numCache>
                <c:formatCode>_(* #,##0.00_);_(* \(#,##0.00\);_(* "-"??_);_(@_)</c:formatCode>
                <c:ptCount val="3"/>
                <c:pt idx="0">
                  <c:v>20.538041713647502</c:v>
                </c:pt>
                <c:pt idx="1">
                  <c:v>37489.252249925303</c:v>
                </c:pt>
                <c:pt idx="2">
                  <c:v>57360.228623198302</c:v>
                </c:pt>
              </c:numCache>
            </c:numRef>
          </c:val>
        </c:ser>
        <c:ser>
          <c:idx val="4"/>
          <c:order val="4"/>
          <c:tx>
            <c:strRef>
              <c:f>NRT!$A$174</c:f>
              <c:strCache>
                <c:ptCount val="1"/>
                <c:pt idx="0">
                  <c:v>US ORG         </c:v>
                </c:pt>
              </c:strCache>
            </c:strRef>
          </c:tx>
          <c:invertIfNegative val="0"/>
          <c:cat>
            <c:strRef>
              <c:f>NRT!$F$169:$H$169</c:f>
              <c:strCache>
                <c:ptCount val="3"/>
                <c:pt idx="0">
                  <c:v>AIRS/AMSU-A</c:v>
                </c:pt>
                <c:pt idx="1">
                  <c:v>MODIS-Aqua</c:v>
                </c:pt>
                <c:pt idx="2">
                  <c:v>MODIS-Terra</c:v>
                </c:pt>
              </c:strCache>
            </c:strRef>
          </c:cat>
          <c:val>
            <c:numRef>
              <c:f>NRT!$F$174:$H$174</c:f>
              <c:numCache>
                <c:formatCode>_(* #,##0.00_);_(* \(#,##0.00\);_(* "-"??_);_(@_)</c:formatCode>
                <c:ptCount val="3"/>
                <c:pt idx="1">
                  <c:v>34.0756885446608</c:v>
                </c:pt>
                <c:pt idx="2">
                  <c:v>32.159415774978598</c:v>
                </c:pt>
              </c:numCache>
            </c:numRef>
          </c:val>
        </c:ser>
        <c:ser>
          <c:idx val="5"/>
          <c:order val="5"/>
          <c:tx>
            <c:strRef>
              <c:f>NRT!$A$175</c:f>
              <c:strCache>
                <c:ptCount val="1"/>
                <c:pt idx="0">
                  <c:v>US Other</c:v>
                </c:pt>
              </c:strCache>
            </c:strRef>
          </c:tx>
          <c:invertIfNegative val="0"/>
          <c:cat>
            <c:strRef>
              <c:f>NRT!$F$169:$H$169</c:f>
              <c:strCache>
                <c:ptCount val="3"/>
                <c:pt idx="0">
                  <c:v>AIRS/AMSU-A</c:v>
                </c:pt>
                <c:pt idx="1">
                  <c:v>MODIS-Aqua</c:v>
                </c:pt>
                <c:pt idx="2">
                  <c:v>MODIS-Terra</c:v>
                </c:pt>
              </c:strCache>
            </c:strRef>
          </c:cat>
          <c:val>
            <c:numRef>
              <c:f>NRT!$F$175:$H$175</c:f>
              <c:numCache>
                <c:formatCode>_(* #,##0.00_);_(* \(#,##0.00\);_(* "-"??_);_(@_)</c:formatCode>
                <c:ptCount val="3"/>
                <c:pt idx="0">
                  <c:v>5.9728977195918498</c:v>
                </c:pt>
                <c:pt idx="1">
                  <c:v>1033.86378689855</c:v>
                </c:pt>
                <c:pt idx="2">
                  <c:v>1501.8756831185799</c:v>
                </c:pt>
              </c:numCache>
            </c:numRef>
          </c:val>
        </c:ser>
        <c:ser>
          <c:idx val="6"/>
          <c:order val="6"/>
          <c:tx>
            <c:strRef>
              <c:f>NRT!$A$176</c:f>
              <c:strCache>
                <c:ptCount val="1"/>
                <c:pt idx="0">
                  <c:v>Unknown</c:v>
                </c:pt>
              </c:strCache>
            </c:strRef>
          </c:tx>
          <c:invertIfNegative val="0"/>
          <c:cat>
            <c:strRef>
              <c:f>NRT!$F$169:$H$169</c:f>
              <c:strCache>
                <c:ptCount val="3"/>
                <c:pt idx="0">
                  <c:v>AIRS/AMSU-A</c:v>
                </c:pt>
                <c:pt idx="1">
                  <c:v>MODIS-Aqua</c:v>
                </c:pt>
                <c:pt idx="2">
                  <c:v>MODIS-Terra</c:v>
                </c:pt>
              </c:strCache>
            </c:strRef>
          </c:cat>
          <c:val>
            <c:numRef>
              <c:f>NRT!$F$176:$H$176</c:f>
              <c:numCache>
                <c:formatCode>_(* #,##0.00_);_(* \(#,##0.00\);_(* "-"??_);_(@_)</c:formatCode>
                <c:ptCount val="3"/>
                <c:pt idx="0">
                  <c:v>3.8215553835034299</c:v>
                </c:pt>
                <c:pt idx="1">
                  <c:v>348.998289412818</c:v>
                </c:pt>
                <c:pt idx="2">
                  <c:v>344.528877185657</c:v>
                </c:pt>
              </c:numCache>
            </c:numRef>
          </c:val>
        </c:ser>
        <c:dLbls>
          <c:showLegendKey val="0"/>
          <c:showVal val="0"/>
          <c:showCatName val="0"/>
          <c:showSerName val="0"/>
          <c:showPercent val="0"/>
          <c:showBubbleSize val="0"/>
        </c:dLbls>
        <c:gapWidth val="95"/>
        <c:overlap val="100"/>
        <c:axId val="-341075680"/>
        <c:axId val="-341074592"/>
      </c:barChart>
      <c:catAx>
        <c:axId val="-3410756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341074592"/>
        <c:crosses val="autoZero"/>
        <c:auto val="1"/>
        <c:lblAlgn val="ctr"/>
        <c:lblOffset val="100"/>
        <c:noMultiLvlLbl val="0"/>
      </c:catAx>
      <c:valAx>
        <c:axId val="-341074592"/>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Volume (GB)</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341075680"/>
        <c:crosses val="autoZero"/>
        <c:crossBetween val="between"/>
      </c:valAx>
      <c:spPr>
        <a:solidFill>
          <a:srgbClr val="FFFFFF"/>
        </a:solidFill>
        <a:ln w="3175">
          <a:solidFill>
            <a:schemeClr val="tx1"/>
          </a:solidFill>
        </a:ln>
      </c:spPr>
    </c:plotArea>
    <c:legend>
      <c:legendPos val="r"/>
      <c:layout>
        <c:manualLayout>
          <c:xMode val="edge"/>
          <c:yMode val="edge"/>
          <c:x val="0.82611171838814268"/>
          <c:y val="0.21213906520369011"/>
          <c:w val="0.13588198239925892"/>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layout/>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Users'!$B$16:$M$16</c:f>
              <c:numCache>
                <c:formatCode>#,##0</c:formatCode>
                <c:ptCount val="12"/>
                <c:pt idx="0">
                  <c:v>1439</c:v>
                </c:pt>
                <c:pt idx="1">
                  <c:v>16062</c:v>
                </c:pt>
                <c:pt idx="2">
                  <c:v>174339</c:v>
                </c:pt>
                <c:pt idx="3">
                  <c:v>221808</c:v>
                </c:pt>
                <c:pt idx="4">
                  <c:v>1792</c:v>
                </c:pt>
                <c:pt idx="5">
                  <c:v>243552</c:v>
                </c:pt>
                <c:pt idx="6">
                  <c:v>248856</c:v>
                </c:pt>
                <c:pt idx="7">
                  <c:v>14870</c:v>
                </c:pt>
                <c:pt idx="8">
                  <c:v>28173</c:v>
                </c:pt>
                <c:pt idx="9">
                  <c:v>13907</c:v>
                </c:pt>
                <c:pt idx="10">
                  <c:v>23025</c:v>
                </c:pt>
                <c:pt idx="11">
                  <c:v>337603</c:v>
                </c:pt>
              </c:numCache>
            </c:numRef>
          </c:val>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Users'!$B$17:$M$17</c:f>
              <c:numCache>
                <c:formatCode>#,##0</c:formatCode>
                <c:ptCount val="12"/>
                <c:pt idx="0">
                  <c:v>468</c:v>
                </c:pt>
                <c:pt idx="1">
                  <c:v>1530</c:v>
                </c:pt>
                <c:pt idx="2">
                  <c:v>52328</c:v>
                </c:pt>
                <c:pt idx="3">
                  <c:v>20537</c:v>
                </c:pt>
                <c:pt idx="4">
                  <c:v>441</c:v>
                </c:pt>
                <c:pt idx="5">
                  <c:v>13269</c:v>
                </c:pt>
                <c:pt idx="6">
                  <c:v>1462</c:v>
                </c:pt>
                <c:pt idx="7">
                  <c:v>4987</c:v>
                </c:pt>
                <c:pt idx="8">
                  <c:v>2316</c:v>
                </c:pt>
                <c:pt idx="9">
                  <c:v>3007</c:v>
                </c:pt>
                <c:pt idx="10">
                  <c:v>8473</c:v>
                </c:pt>
                <c:pt idx="11">
                  <c:v>207815</c:v>
                </c:pt>
              </c:numCache>
            </c:numRef>
          </c:val>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Users'!$B$18:$M$18</c:f>
              <c:numCache>
                <c:formatCode>#,##0</c:formatCode>
                <c:ptCount val="12"/>
                <c:pt idx="0">
                  <c:v>969</c:v>
                </c:pt>
                <c:pt idx="1">
                  <c:v>1225</c:v>
                </c:pt>
                <c:pt idx="2">
                  <c:v>2221</c:v>
                </c:pt>
                <c:pt idx="3">
                  <c:v>7542</c:v>
                </c:pt>
                <c:pt idx="4">
                  <c:v>345</c:v>
                </c:pt>
                <c:pt idx="5">
                  <c:v>7815</c:v>
                </c:pt>
                <c:pt idx="6">
                  <c:v>643</c:v>
                </c:pt>
                <c:pt idx="7">
                  <c:v>2303</c:v>
                </c:pt>
                <c:pt idx="8">
                  <c:v>1419</c:v>
                </c:pt>
                <c:pt idx="9">
                  <c:v>2917</c:v>
                </c:pt>
                <c:pt idx="10">
                  <c:v>2708</c:v>
                </c:pt>
                <c:pt idx="11">
                  <c:v>15830</c:v>
                </c:pt>
              </c:numCache>
            </c:numRef>
          </c:val>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Users'!$B$19:$M$19</c:f>
              <c:numCache>
                <c:formatCode>#,##0</c:formatCode>
                <c:ptCount val="12"/>
                <c:pt idx="0">
                  <c:v>1046</c:v>
                </c:pt>
                <c:pt idx="1">
                  <c:v>307</c:v>
                </c:pt>
                <c:pt idx="2">
                  <c:v>2428</c:v>
                </c:pt>
                <c:pt idx="3">
                  <c:v>3388</c:v>
                </c:pt>
                <c:pt idx="4">
                  <c:v>218</c:v>
                </c:pt>
                <c:pt idx="5">
                  <c:v>2041</c:v>
                </c:pt>
                <c:pt idx="6">
                  <c:v>288</c:v>
                </c:pt>
                <c:pt idx="7">
                  <c:v>680</c:v>
                </c:pt>
                <c:pt idx="8">
                  <c:v>276</c:v>
                </c:pt>
                <c:pt idx="9">
                  <c:v>603</c:v>
                </c:pt>
                <c:pt idx="10">
                  <c:v>1807</c:v>
                </c:pt>
                <c:pt idx="11">
                  <c:v>3751</c:v>
                </c:pt>
              </c:numCache>
            </c:numRef>
          </c:val>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Users'!$B$20:$M$20</c:f>
              <c:numCache>
                <c:formatCode>#,##0</c:formatCode>
                <c:ptCount val="12"/>
                <c:pt idx="0">
                  <c:v>23</c:v>
                </c:pt>
                <c:pt idx="1">
                  <c:v>38</c:v>
                </c:pt>
                <c:pt idx="2">
                  <c:v>126</c:v>
                </c:pt>
                <c:pt idx="3">
                  <c:v>405</c:v>
                </c:pt>
                <c:pt idx="4">
                  <c:v>2</c:v>
                </c:pt>
                <c:pt idx="5">
                  <c:v>241</c:v>
                </c:pt>
                <c:pt idx="6">
                  <c:v>8</c:v>
                </c:pt>
                <c:pt idx="7">
                  <c:v>56</c:v>
                </c:pt>
                <c:pt idx="8">
                  <c:v>43</c:v>
                </c:pt>
                <c:pt idx="9">
                  <c:v>96</c:v>
                </c:pt>
                <c:pt idx="10">
                  <c:v>47</c:v>
                </c:pt>
                <c:pt idx="11">
                  <c:v>2463</c:v>
                </c:pt>
              </c:numCache>
            </c:numRef>
          </c:val>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Users'!$B$21:$M$21</c:f>
              <c:numCache>
                <c:formatCode>#,##0</c:formatCode>
                <c:ptCount val="12"/>
                <c:pt idx="0">
                  <c:v>11</c:v>
                </c:pt>
                <c:pt idx="1">
                  <c:v>995</c:v>
                </c:pt>
                <c:pt idx="2">
                  <c:v>5067</c:v>
                </c:pt>
                <c:pt idx="3">
                  <c:v>8793</c:v>
                </c:pt>
                <c:pt idx="4">
                  <c:v>261</c:v>
                </c:pt>
                <c:pt idx="5">
                  <c:v>5615</c:v>
                </c:pt>
                <c:pt idx="6">
                  <c:v>1076</c:v>
                </c:pt>
                <c:pt idx="7">
                  <c:v>1407</c:v>
                </c:pt>
                <c:pt idx="8">
                  <c:v>1330</c:v>
                </c:pt>
                <c:pt idx="9">
                  <c:v>1420</c:v>
                </c:pt>
                <c:pt idx="10">
                  <c:v>2724</c:v>
                </c:pt>
                <c:pt idx="11">
                  <c:v>49174</c:v>
                </c:pt>
              </c:numCache>
            </c:numRef>
          </c:val>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Users'!$B$22:$M$22</c:f>
              <c:numCache>
                <c:formatCode>#,##0</c:formatCode>
                <c:ptCount val="12"/>
                <c:pt idx="0">
                  <c:v>146</c:v>
                </c:pt>
                <c:pt idx="1">
                  <c:v>440</c:v>
                </c:pt>
                <c:pt idx="2">
                  <c:v>2655</c:v>
                </c:pt>
                <c:pt idx="3">
                  <c:v>14571</c:v>
                </c:pt>
                <c:pt idx="4">
                  <c:v>53</c:v>
                </c:pt>
                <c:pt idx="5">
                  <c:v>8609</c:v>
                </c:pt>
                <c:pt idx="6">
                  <c:v>464</c:v>
                </c:pt>
                <c:pt idx="7">
                  <c:v>1086</c:v>
                </c:pt>
                <c:pt idx="8">
                  <c:v>4021</c:v>
                </c:pt>
                <c:pt idx="9">
                  <c:v>352</c:v>
                </c:pt>
                <c:pt idx="10">
                  <c:v>1680</c:v>
                </c:pt>
                <c:pt idx="11">
                  <c:v>11243</c:v>
                </c:pt>
              </c:numCache>
            </c:numRef>
          </c:val>
        </c:ser>
        <c:dLbls>
          <c:showLegendKey val="0"/>
          <c:showVal val="0"/>
          <c:showCatName val="0"/>
          <c:showSerName val="0"/>
          <c:showPercent val="0"/>
          <c:showBubbleSize val="0"/>
        </c:dLbls>
        <c:gapWidth val="55"/>
        <c:overlap val="100"/>
        <c:axId val="-280195248"/>
        <c:axId val="-280184368"/>
      </c:barChart>
      <c:catAx>
        <c:axId val="-28019524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280184368"/>
        <c:crosses val="autoZero"/>
        <c:auto val="1"/>
        <c:lblAlgn val="ctr"/>
        <c:lblOffset val="100"/>
        <c:noMultiLvlLbl val="0"/>
      </c:catAx>
      <c:valAx>
        <c:axId val="-280184368"/>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280195248"/>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layout/>
      <c:overlay val="0"/>
      <c:spPr>
        <a:noFill/>
        <a:ln w="25400">
          <a:noFill/>
        </a:ln>
      </c:spPr>
    </c:title>
    <c:autoTitleDeleted val="0"/>
    <c:plotArea>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Users'!$B$57:$M$57</c:f>
              <c:numCache>
                <c:formatCode>#,##0</c:formatCode>
                <c:ptCount val="12"/>
                <c:pt idx="0">
                  <c:v>699</c:v>
                </c:pt>
                <c:pt idx="1">
                  <c:v>5251</c:v>
                </c:pt>
                <c:pt idx="2">
                  <c:v>35131</c:v>
                </c:pt>
                <c:pt idx="3">
                  <c:v>63421</c:v>
                </c:pt>
                <c:pt idx="4">
                  <c:v>279</c:v>
                </c:pt>
                <c:pt idx="5">
                  <c:v>54326</c:v>
                </c:pt>
                <c:pt idx="6">
                  <c:v>48767</c:v>
                </c:pt>
                <c:pt idx="7">
                  <c:v>4066</c:v>
                </c:pt>
                <c:pt idx="8">
                  <c:v>7051</c:v>
                </c:pt>
                <c:pt idx="9">
                  <c:v>2625</c:v>
                </c:pt>
                <c:pt idx="10">
                  <c:v>5068</c:v>
                </c:pt>
                <c:pt idx="11">
                  <c:v>38595</c:v>
                </c:pt>
              </c:numCache>
            </c:numRef>
          </c:val>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Users'!$B$58:$M$58</c:f>
              <c:numCache>
                <c:formatCode>#,##0</c:formatCode>
                <c:ptCount val="12"/>
                <c:pt idx="0">
                  <c:v>235</c:v>
                </c:pt>
                <c:pt idx="1">
                  <c:v>576</c:v>
                </c:pt>
                <c:pt idx="2">
                  <c:v>7586</c:v>
                </c:pt>
                <c:pt idx="3">
                  <c:v>5564</c:v>
                </c:pt>
                <c:pt idx="4">
                  <c:v>68</c:v>
                </c:pt>
                <c:pt idx="5">
                  <c:v>3929</c:v>
                </c:pt>
                <c:pt idx="6">
                  <c:v>595</c:v>
                </c:pt>
                <c:pt idx="7">
                  <c:v>1381</c:v>
                </c:pt>
                <c:pt idx="8">
                  <c:v>912</c:v>
                </c:pt>
                <c:pt idx="9">
                  <c:v>884</c:v>
                </c:pt>
                <c:pt idx="10">
                  <c:v>2594</c:v>
                </c:pt>
                <c:pt idx="11">
                  <c:v>24848</c:v>
                </c:pt>
              </c:numCache>
            </c:numRef>
          </c:val>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Users'!$B$59:$M$59</c:f>
              <c:numCache>
                <c:formatCode>#,##0</c:formatCode>
                <c:ptCount val="12"/>
                <c:pt idx="0">
                  <c:v>387</c:v>
                </c:pt>
                <c:pt idx="1">
                  <c:v>579</c:v>
                </c:pt>
                <c:pt idx="2">
                  <c:v>837</c:v>
                </c:pt>
                <c:pt idx="3">
                  <c:v>2543</c:v>
                </c:pt>
                <c:pt idx="4">
                  <c:v>106</c:v>
                </c:pt>
                <c:pt idx="5">
                  <c:v>1897</c:v>
                </c:pt>
                <c:pt idx="6">
                  <c:v>238</c:v>
                </c:pt>
                <c:pt idx="7">
                  <c:v>651</c:v>
                </c:pt>
                <c:pt idx="8">
                  <c:v>513</c:v>
                </c:pt>
                <c:pt idx="9">
                  <c:v>636</c:v>
                </c:pt>
                <c:pt idx="10">
                  <c:v>688</c:v>
                </c:pt>
                <c:pt idx="11">
                  <c:v>2570</c:v>
                </c:pt>
              </c:numCache>
            </c:numRef>
          </c:val>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Users'!$B$60:$M$60</c:f>
              <c:numCache>
                <c:formatCode>#,##0</c:formatCode>
                <c:ptCount val="12"/>
                <c:pt idx="0">
                  <c:v>462</c:v>
                </c:pt>
                <c:pt idx="1">
                  <c:v>136</c:v>
                </c:pt>
                <c:pt idx="2">
                  <c:v>1066</c:v>
                </c:pt>
                <c:pt idx="3">
                  <c:v>1529</c:v>
                </c:pt>
                <c:pt idx="4">
                  <c:v>55</c:v>
                </c:pt>
                <c:pt idx="5">
                  <c:v>689</c:v>
                </c:pt>
                <c:pt idx="6">
                  <c:v>134</c:v>
                </c:pt>
                <c:pt idx="7">
                  <c:v>314</c:v>
                </c:pt>
                <c:pt idx="8">
                  <c:v>119</c:v>
                </c:pt>
                <c:pt idx="9">
                  <c:v>182</c:v>
                </c:pt>
                <c:pt idx="10">
                  <c:v>531</c:v>
                </c:pt>
                <c:pt idx="11">
                  <c:v>1752</c:v>
                </c:pt>
              </c:numCache>
            </c:numRef>
          </c:val>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Users'!$B$61:$M$61</c:f>
              <c:numCache>
                <c:formatCode>#,##0</c:formatCode>
                <c:ptCount val="12"/>
                <c:pt idx="0">
                  <c:v>10</c:v>
                </c:pt>
                <c:pt idx="1">
                  <c:v>24</c:v>
                </c:pt>
                <c:pt idx="2">
                  <c:v>99</c:v>
                </c:pt>
                <c:pt idx="3">
                  <c:v>82</c:v>
                </c:pt>
                <c:pt idx="4">
                  <c:v>0</c:v>
                </c:pt>
                <c:pt idx="5">
                  <c:v>77</c:v>
                </c:pt>
                <c:pt idx="6">
                  <c:v>1</c:v>
                </c:pt>
                <c:pt idx="7">
                  <c:v>20</c:v>
                </c:pt>
                <c:pt idx="8">
                  <c:v>20</c:v>
                </c:pt>
                <c:pt idx="9">
                  <c:v>28</c:v>
                </c:pt>
                <c:pt idx="10">
                  <c:v>23</c:v>
                </c:pt>
                <c:pt idx="11">
                  <c:v>944</c:v>
                </c:pt>
              </c:numCache>
            </c:numRef>
          </c:val>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Users'!$B$62:$M$62</c:f>
              <c:numCache>
                <c:formatCode>#,##0</c:formatCode>
                <c:ptCount val="12"/>
                <c:pt idx="0">
                  <c:v>1</c:v>
                </c:pt>
                <c:pt idx="1">
                  <c:v>351</c:v>
                </c:pt>
                <c:pt idx="2">
                  <c:v>2238</c:v>
                </c:pt>
                <c:pt idx="3">
                  <c:v>2235</c:v>
                </c:pt>
                <c:pt idx="4">
                  <c:v>32</c:v>
                </c:pt>
                <c:pt idx="5">
                  <c:v>1295</c:v>
                </c:pt>
                <c:pt idx="6">
                  <c:v>367</c:v>
                </c:pt>
                <c:pt idx="7">
                  <c:v>240</c:v>
                </c:pt>
                <c:pt idx="8">
                  <c:v>346</c:v>
                </c:pt>
                <c:pt idx="9">
                  <c:v>235</c:v>
                </c:pt>
                <c:pt idx="10">
                  <c:v>571</c:v>
                </c:pt>
                <c:pt idx="11">
                  <c:v>12267</c:v>
                </c:pt>
              </c:numCache>
            </c:numRef>
          </c:val>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Users'!$B$63:$M$63</c:f>
              <c:numCache>
                <c:formatCode>#,##0</c:formatCode>
                <c:ptCount val="12"/>
                <c:pt idx="0">
                  <c:v>68</c:v>
                </c:pt>
                <c:pt idx="1">
                  <c:v>98</c:v>
                </c:pt>
                <c:pt idx="2">
                  <c:v>552</c:v>
                </c:pt>
                <c:pt idx="3">
                  <c:v>2307</c:v>
                </c:pt>
                <c:pt idx="4">
                  <c:v>3</c:v>
                </c:pt>
                <c:pt idx="5">
                  <c:v>1649</c:v>
                </c:pt>
                <c:pt idx="6">
                  <c:v>137</c:v>
                </c:pt>
                <c:pt idx="7">
                  <c:v>442</c:v>
                </c:pt>
                <c:pt idx="8">
                  <c:v>1278</c:v>
                </c:pt>
                <c:pt idx="9">
                  <c:v>59</c:v>
                </c:pt>
                <c:pt idx="10">
                  <c:v>604</c:v>
                </c:pt>
                <c:pt idx="11">
                  <c:v>1741</c:v>
                </c:pt>
              </c:numCache>
            </c:numRef>
          </c:val>
        </c:ser>
        <c:dLbls>
          <c:showLegendKey val="0"/>
          <c:showVal val="0"/>
          <c:showCatName val="0"/>
          <c:showSerName val="0"/>
          <c:showPercent val="0"/>
          <c:showBubbleSize val="0"/>
        </c:dLbls>
        <c:gapWidth val="55"/>
        <c:overlap val="100"/>
        <c:axId val="-280190352"/>
        <c:axId val="-280191440"/>
      </c:barChart>
      <c:catAx>
        <c:axId val="-28019035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280191440"/>
        <c:crosses val="autoZero"/>
        <c:auto val="1"/>
        <c:lblAlgn val="ctr"/>
        <c:lblOffset val="100"/>
        <c:noMultiLvlLbl val="0"/>
      </c:catAx>
      <c:valAx>
        <c:axId val="-280191440"/>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280190352"/>
        <c:crosses val="autoZero"/>
        <c:crossBetween val="between"/>
        <c:majorUnit val="5000"/>
      </c:valAx>
      <c:spPr>
        <a:solidFill>
          <a:srgbClr val="FFFFFF"/>
        </a:solidFill>
        <a:ln>
          <a:solidFill>
            <a:srgbClr val="808080"/>
          </a:solid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Distribution'!$B$3</c:f>
              <c:strCache>
                <c:ptCount val="1"/>
                <c:pt idx="0">
                  <c:v># of Users 4</c:v>
                </c:pt>
              </c:strCache>
            </c:strRef>
          </c:tx>
          <c:dLbls>
            <c:dLbl>
              <c:idx val="0"/>
              <c:layout>
                <c:manualLayout>
                  <c:x val="-0.14792977641280317"/>
                  <c:y val="9.6847157803904654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1"/>
              <c:layout>
                <c:manualLayout>
                  <c:x val="0"/>
                  <c:y val="-0.11973717326430086"/>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4"/>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dLbl>
            <c:dLbl>
              <c:idx val="5"/>
              <c:layout>
                <c:manualLayout>
                  <c:x val="-0.1697325230611734"/>
                  <c:y val="-1.0030561248337108E-2"/>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15:layout/>
              </c:ext>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Distribution'!$B$4:$B$9</c:f>
              <c:numCache>
                <c:formatCode>#,##0</c:formatCode>
                <c:ptCount val="6"/>
                <c:pt idx="0">
                  <c:v>228010</c:v>
                </c:pt>
                <c:pt idx="1">
                  <c:v>42769</c:v>
                </c:pt>
                <c:pt idx="2">
                  <c:v>514441</c:v>
                </c:pt>
                <c:pt idx="3">
                  <c:v>14565</c:v>
                </c:pt>
                <c:pt idx="4">
                  <c:v>447541</c:v>
                </c:pt>
                <c:pt idx="5">
                  <c:v>43539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Product Distribution (1000s)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Distribution'!$C$3</c:f>
              <c:strCache>
                <c:ptCount val="1"/>
                <c:pt idx="0">
                  <c:v># of Products (1000s)</c:v>
                </c:pt>
              </c:strCache>
            </c:strRef>
          </c:tx>
          <c:dLbls>
            <c:dLbl>
              <c:idx val="0"/>
              <c:layout>
                <c:manualLayout>
                  <c:x val="-0.18368170890403404"/>
                  <c:y val="8.6233911482714143E-2"/>
                </c:manualLayout>
              </c:layout>
              <c:tx>
                <c:rich>
                  <a:bodyPr wrap="square" lIns="38100" tIns="19050" rIns="38100" bIns="19050" anchor="ctr">
                    <a:spAutoFit/>
                  </a:bodyPr>
                  <a:lstStyle/>
                  <a:p>
                    <a:pPr>
                      <a:defRPr>
                        <a:solidFill>
                          <a:schemeClr val="bg1"/>
                        </a:solidFill>
                      </a:defRPr>
                    </a:pPr>
                    <a:r>
                      <a:rPr lang="en-US">
                        <a:solidFill>
                          <a:schemeClr val="bg1"/>
                        </a:solidFill>
                      </a:rPr>
                      <a:t>EU, 196,922, 27%</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
                  <c:y val="-0.12169530355097366"/>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13488772275317507"/>
                  <c:y val="-0.29364485981308414"/>
                </c:manualLayout>
              </c:layout>
              <c:tx>
                <c:rich>
                  <a:bodyPr/>
                  <a:lstStyle/>
                  <a:p>
                    <a:r>
                      <a:rPr lang="en-US"/>
                      <a:t>China, 237,998, 33%</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1.0920198565844997E-2"/>
                  <c:y val="-6.2559791007432503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7.6461986369350893E-2"/>
                  <c:y val="1.5223097112860901E-2"/>
                </c:manualLayout>
              </c:layout>
              <c:tx>
                <c:rich>
                  <a:bodyPr/>
                  <a:lstStyle/>
                  <a:p>
                    <a:r>
                      <a:rPr lang="en-US"/>
                      <a:t>Unknown, 44,510, 6%</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Distribution'!$C$4:$C$9</c:f>
              <c:numCache>
                <c:formatCode>_(* #,##0_);_(* \(#,##0\);_(* "-"??_);_(@_)</c:formatCode>
                <c:ptCount val="6"/>
                <c:pt idx="0">
                  <c:v>216657.42499999999</c:v>
                </c:pt>
                <c:pt idx="1">
                  <c:v>29747.484</c:v>
                </c:pt>
                <c:pt idx="2">
                  <c:v>268375.04399999999</c:v>
                </c:pt>
                <c:pt idx="3">
                  <c:v>59867.811000000002</c:v>
                </c:pt>
                <c:pt idx="4">
                  <c:v>169710.23300000001</c:v>
                </c:pt>
                <c:pt idx="5">
                  <c:v>58663.932999999997</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(270 Millions)</a:t>
            </a:r>
          </a:p>
        </c:rich>
      </c:tx>
      <c:layout>
        <c:manualLayout>
          <c:xMode val="edge"/>
          <c:yMode val="edge"/>
          <c:x val="0.29446930751701272"/>
          <c:y val="7.3072441602990312E-2"/>
        </c:manualLayout>
      </c:layout>
      <c:overlay val="0"/>
      <c:spPr>
        <a:noFill/>
        <a:ln w="25400">
          <a:noFill/>
        </a:ln>
      </c:spPr>
    </c:title>
    <c:autoTitleDeleted val="0"/>
    <c:plotArea>
      <c:layout>
        <c:manualLayout>
          <c:layoutTarget val="inner"/>
          <c:xMode val="edge"/>
          <c:yMode val="edge"/>
          <c:x val="0.39394022663908546"/>
          <c:y val="0.60533490972630832"/>
          <c:w val="0.2619053155127915"/>
          <c:h val="0.32266750694663282"/>
        </c:manualLayout>
      </c:layout>
      <c:pieChart>
        <c:varyColors val="1"/>
        <c:ser>
          <c:idx val="0"/>
          <c:order val="0"/>
          <c:tx>
            <c:strRef>
              <c:f>Archive!$C$5</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9"/>
            <c:bubble3D val="0"/>
            <c:spPr>
              <a:solidFill>
                <a:schemeClr val="tx1"/>
              </a:solidFill>
              <a:ln w="25400">
                <a:noFill/>
              </a:ln>
              <a:effectLst>
                <a:outerShdw dist="35921" dir="2700000" algn="br">
                  <a:srgbClr val="000000"/>
                </a:outerShdw>
              </a:effectLst>
            </c:spPr>
          </c:dPt>
          <c:dLbls>
            <c:dLbl>
              <c:idx val="0"/>
              <c:layout>
                <c:manualLayout>
                  <c:x val="1.3954706657417403E-2"/>
                  <c:y val="3.867545413779552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915966472787874"/>
                  <c:y val="-0.19561620818644784"/>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557614578623244"/>
                  <c:y val="-0.1067165596650741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709555337550233E-2"/>
                  <c:y val="-2.073558897123299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279877105199428"/>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7999696251995912E-3"/>
                  <c:y val="7.39862871850866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9225742036410252E-2"/>
                  <c:y val="2.12085545578871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3549828344223481E-2"/>
                  <c:y val="-0.1444884370431514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5675363909489624E-2"/>
                  <c:y val="-8.0955862480432683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Archive!$A$6:$A$15</c:f>
              <c:strCache>
                <c:ptCount val="10"/>
                <c:pt idx="0">
                  <c:v>ASDC</c:v>
                </c:pt>
                <c:pt idx="1">
                  <c:v>ASF</c:v>
                </c:pt>
                <c:pt idx="2">
                  <c:v>CDDIS</c:v>
                </c:pt>
                <c:pt idx="3">
                  <c:v>GESDISC</c:v>
                </c:pt>
                <c:pt idx="4">
                  <c:v>GHRC</c:v>
                </c:pt>
                <c:pt idx="5">
                  <c:v>LPDAAC</c:v>
                </c:pt>
                <c:pt idx="6">
                  <c:v>MODAPS</c:v>
                </c:pt>
                <c:pt idx="7">
                  <c:v>NSIDC</c:v>
                </c:pt>
                <c:pt idx="8">
                  <c:v>ORNL</c:v>
                </c:pt>
                <c:pt idx="9">
                  <c:v>PODAAC</c:v>
                </c:pt>
              </c:strCache>
            </c:strRef>
          </c:cat>
          <c:val>
            <c:numRef>
              <c:f>Archive!$C$6:$C$15</c:f>
              <c:numCache>
                <c:formatCode>#,##0.00</c:formatCode>
                <c:ptCount val="10"/>
                <c:pt idx="0">
                  <c:v>20.842337000000001</c:v>
                </c:pt>
                <c:pt idx="1">
                  <c:v>2.266432</c:v>
                </c:pt>
                <c:pt idx="2">
                  <c:v>28.416678999999998</c:v>
                </c:pt>
                <c:pt idx="3">
                  <c:v>20.340782999999998</c:v>
                </c:pt>
                <c:pt idx="4">
                  <c:v>0.41497200000000001</c:v>
                </c:pt>
                <c:pt idx="5">
                  <c:v>48.637940999999998</c:v>
                </c:pt>
                <c:pt idx="6">
                  <c:v>124.901492</c:v>
                </c:pt>
                <c:pt idx="7">
                  <c:v>17.457996999999999</c:v>
                </c:pt>
                <c:pt idx="8">
                  <c:v>2.3674650000000002</c:v>
                </c:pt>
                <c:pt idx="9">
                  <c:v>4.1796350000000002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Volume Distribution (TBs)</a:t>
            </a:r>
          </a:p>
        </c:rich>
      </c:tx>
      <c:layout/>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Distribution'!$D$3</c:f>
              <c:strCache>
                <c:ptCount val="1"/>
                <c:pt idx="0">
                  <c:v>Vol (TBs)</c:v>
                </c:pt>
              </c:strCache>
            </c:strRef>
          </c:tx>
          <c:dLbls>
            <c:dLbl>
              <c:idx val="0"/>
              <c:layout>
                <c:manualLayout>
                  <c:x val="-0.22569840534639052"/>
                  <c:y val="6.3324404037124221E-2"/>
                </c:manualLayout>
              </c:layout>
              <c:tx>
                <c:rich>
                  <a:bodyPr wrap="square" lIns="38100" tIns="19050" rIns="38100" bIns="19050" anchor="ctr">
                    <a:spAutoFit/>
                  </a:bodyPr>
                  <a:lstStyle/>
                  <a:p>
                    <a:pPr>
                      <a:defRPr>
                        <a:solidFill>
                          <a:schemeClr val="bg1"/>
                        </a:solidFill>
                      </a:defRPr>
                    </a:pPr>
                    <a:r>
                      <a:rPr lang="en-US">
                        <a:solidFill>
                          <a:schemeClr val="bg1"/>
                        </a:solidFill>
                      </a:rPr>
                      <a:t>EU, 2,709.21, 47%</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10823253939730562"/>
                  <c:y val="-1.9979733938218134E-3"/>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2"/>
              <c:layout/>
              <c:tx>
                <c:rich>
                  <a:bodyPr/>
                  <a:lstStyle/>
                  <a:p>
                    <a:r>
                      <a:rPr lang="en-US"/>
                      <a:t>China, 755.29, 13%</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dLbl>
              <c:idx val="3"/>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2.8667080515350513E-2"/>
                  <c:y val="-3.1217915942325435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9.606982950660585E-2"/>
                  <c:y val="1.4773926455069405E-3"/>
                </c:manualLayout>
              </c:layout>
              <c:tx>
                <c:rich>
                  <a:bodyPr/>
                  <a:lstStyle/>
                  <a:p>
                    <a:r>
                      <a:rPr lang="en-US"/>
                      <a:t>Unknown, 410.30, 7%</a:t>
                    </a:r>
                  </a:p>
                </c:rich>
              </c:tx>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Distribution'!$D$4:$D$9</c:f>
              <c:numCache>
                <c:formatCode>#,##0.00</c:formatCode>
                <c:ptCount val="6"/>
                <c:pt idx="0">
                  <c:v>2529.3491837583924</c:v>
                </c:pt>
                <c:pt idx="1">
                  <c:v>379.15322227916306</c:v>
                </c:pt>
                <c:pt idx="2">
                  <c:v>1183.4895714975682</c:v>
                </c:pt>
                <c:pt idx="3">
                  <c:v>625.12446920171487</c:v>
                </c:pt>
                <c:pt idx="4">
                  <c:v>1289.2112625572086</c:v>
                </c:pt>
                <c:pt idx="5">
                  <c:v>592.28979238645218</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(2,092,659)</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layout/>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 Visits-Visitors'!$B$12</c:f>
              <c:strCache>
                <c:ptCount val="1"/>
                <c:pt idx="0">
                  <c:v># Visits </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'Web Visits-Visitors'!$A$13:$A$24</c:f>
              <c:strCache>
                <c:ptCount val="12"/>
                <c:pt idx="0">
                  <c:v>ASDC</c:v>
                </c:pt>
                <c:pt idx="1">
                  <c:v>ASF</c:v>
                </c:pt>
                <c:pt idx="2">
                  <c:v>CDDIS</c:v>
                </c:pt>
                <c:pt idx="3">
                  <c:v>GES DISC</c:v>
                </c:pt>
                <c:pt idx="4">
                  <c:v>GHRC</c:v>
                </c:pt>
                <c:pt idx="5">
                  <c:v>LP DAAC</c:v>
                </c:pt>
                <c:pt idx="6">
                  <c:v>MODAPS</c:v>
                </c:pt>
                <c:pt idx="7">
                  <c:v>NSIDC</c:v>
                </c:pt>
                <c:pt idx="8">
                  <c:v>ORNL</c:v>
                </c:pt>
                <c:pt idx="9">
                  <c:v>PO.DAAC</c:v>
                </c:pt>
                <c:pt idx="10">
                  <c:v>SEDAC</c:v>
                </c:pt>
                <c:pt idx="11">
                  <c:v>Earthdata</c:v>
                </c:pt>
              </c:strCache>
            </c:strRef>
          </c:cat>
          <c:val>
            <c:numRef>
              <c:f>'Web Visits-Visitors'!$B$13:$B$24</c:f>
              <c:numCache>
                <c:formatCode>#,##0</c:formatCode>
                <c:ptCount val="12"/>
                <c:pt idx="0">
                  <c:v>55046</c:v>
                </c:pt>
                <c:pt idx="1">
                  <c:v>65720</c:v>
                </c:pt>
                <c:pt idx="2">
                  <c:v>10869</c:v>
                </c:pt>
                <c:pt idx="3">
                  <c:v>206088</c:v>
                </c:pt>
                <c:pt idx="4">
                  <c:v>17347</c:v>
                </c:pt>
                <c:pt idx="5">
                  <c:v>189171</c:v>
                </c:pt>
                <c:pt idx="6">
                  <c:v>412847</c:v>
                </c:pt>
                <c:pt idx="7">
                  <c:v>766328</c:v>
                </c:pt>
                <c:pt idx="8">
                  <c:v>31846</c:v>
                </c:pt>
                <c:pt idx="9">
                  <c:v>36216</c:v>
                </c:pt>
                <c:pt idx="10">
                  <c:v>88746</c:v>
                </c:pt>
                <c:pt idx="11">
                  <c:v>471312</c:v>
                </c:pt>
              </c:numCache>
            </c:numRef>
          </c:val>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'Web Visits-Visitors'!$D$36</c:f>
              <c:strCache>
                <c:ptCount val="1"/>
                <c:pt idx="0">
                  <c:v># Unique Visitors</c:v>
                </c:pt>
              </c:strCache>
            </c:strRef>
          </c:tx>
          <c:spPr>
            <a:ln w="25400">
              <a:noFill/>
            </a:ln>
          </c:spPr>
          <c:cat>
            <c:numRef>
              <c:f>'Web Visits-Visitors'!$A$37:$A$48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'Web Visits-Visitors'!$D$37:$D$48</c:f>
              <c:numCache>
                <c:formatCode>#,##0</c:formatCode>
                <c:ptCount val="12"/>
                <c:pt idx="0">
                  <c:v>103909</c:v>
                </c:pt>
                <c:pt idx="1">
                  <c:v>110974</c:v>
                </c:pt>
                <c:pt idx="2">
                  <c:v>99237</c:v>
                </c:pt>
                <c:pt idx="3">
                  <c:v>110724</c:v>
                </c:pt>
                <c:pt idx="4">
                  <c:v>106509</c:v>
                </c:pt>
                <c:pt idx="5">
                  <c:v>119205</c:v>
                </c:pt>
                <c:pt idx="6">
                  <c:v>132381</c:v>
                </c:pt>
                <c:pt idx="7">
                  <c:v>11647</c:v>
                </c:pt>
                <c:pt idx="8">
                  <c:v>95462</c:v>
                </c:pt>
                <c:pt idx="9">
                  <c:v>81296</c:v>
                </c:pt>
                <c:pt idx="10">
                  <c:v>93016</c:v>
                </c:pt>
                <c:pt idx="11">
                  <c:v>104636</c:v>
                </c:pt>
              </c:numCache>
            </c:numRef>
          </c:val>
        </c:ser>
        <c:ser>
          <c:idx val="0"/>
          <c:order val="1"/>
          <c:tx>
            <c:v># Visits </c:v>
          </c:tx>
          <c:cat>
            <c:numRef>
              <c:f>'Web Visits-Visitors'!$A$37:$A$48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Lit>
              <c:formatCode>General</c:formatCode>
              <c:ptCount val="12"/>
              <c:pt idx="0">
                <c:v>155269</c:v>
              </c:pt>
              <c:pt idx="1">
                <c:v>146333</c:v>
              </c:pt>
              <c:pt idx="2">
                <c:v>142301</c:v>
              </c:pt>
              <c:pt idx="3">
                <c:v>175643</c:v>
              </c:pt>
              <c:pt idx="4">
                <c:v>157054</c:v>
              </c:pt>
              <c:pt idx="5">
                <c:v>186929</c:v>
              </c:pt>
              <c:pt idx="6">
                <c:v>188548</c:v>
              </c:pt>
              <c:pt idx="7">
                <c:v>169621</c:v>
              </c:pt>
              <c:pt idx="8">
                <c:v>151519</c:v>
              </c:pt>
              <c:pt idx="9">
                <c:v>163187</c:v>
              </c:pt>
              <c:pt idx="10">
                <c:v>147278</c:v>
              </c:pt>
              <c:pt idx="11">
                <c:v>146116</c:v>
              </c:pt>
            </c:numLit>
          </c:val>
        </c:ser>
        <c:ser>
          <c:idx val="2"/>
          <c:order val="2"/>
          <c:tx>
            <c:strRef>
              <c:f>'Web Visits-Visitors'!$C$36</c:f>
              <c:strCache>
                <c:ptCount val="1"/>
                <c:pt idx="0">
                  <c:v># Views</c:v>
                </c:pt>
              </c:strCache>
            </c:strRef>
          </c:tx>
          <c:cat>
            <c:numRef>
              <c:f>'Web Visits-Visitors'!$A$37:$A$48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'Web Visits-Visitors'!$C$37:$C$48</c:f>
              <c:numCache>
                <c:formatCode>#,##0</c:formatCode>
                <c:ptCount val="12"/>
                <c:pt idx="0">
                  <c:v>1209510</c:v>
                </c:pt>
                <c:pt idx="1">
                  <c:v>1269661</c:v>
                </c:pt>
                <c:pt idx="2">
                  <c:v>1155508</c:v>
                </c:pt>
                <c:pt idx="3">
                  <c:v>1328906</c:v>
                </c:pt>
                <c:pt idx="4">
                  <c:v>1179489</c:v>
                </c:pt>
                <c:pt idx="5">
                  <c:v>1433019</c:v>
                </c:pt>
                <c:pt idx="6">
                  <c:v>1453285</c:v>
                </c:pt>
                <c:pt idx="7">
                  <c:v>1279077</c:v>
                </c:pt>
                <c:pt idx="8">
                  <c:v>1110339</c:v>
                </c:pt>
                <c:pt idx="9">
                  <c:v>985754</c:v>
                </c:pt>
                <c:pt idx="10">
                  <c:v>1025949</c:v>
                </c:pt>
                <c:pt idx="11">
                  <c:v>1080057</c:v>
                </c:pt>
              </c:numCache>
            </c:numRef>
          </c:val>
        </c:ser>
        <c:dLbls>
          <c:showLegendKey val="0"/>
          <c:showVal val="0"/>
          <c:showCatName val="0"/>
          <c:showSerName val="0"/>
          <c:showPercent val="0"/>
          <c:showBubbleSize val="0"/>
        </c:dLbls>
        <c:axId val="-280190896"/>
        <c:axId val="-280186000"/>
        <c:axId val="-372740320"/>
      </c:area3DChart>
      <c:dateAx>
        <c:axId val="-280190896"/>
        <c:scaling>
          <c:orientation val="minMax"/>
        </c:scaling>
        <c:delete val="0"/>
        <c:axPos val="b"/>
        <c:numFmt formatCode="mmm\-yy" sourceLinked="1"/>
        <c:majorTickMark val="out"/>
        <c:minorTickMark val="none"/>
        <c:tickLblPos val="nextTo"/>
        <c:crossAx val="-280186000"/>
        <c:crosses val="autoZero"/>
        <c:auto val="1"/>
        <c:lblOffset val="100"/>
        <c:baseTimeUnit val="months"/>
      </c:dateAx>
      <c:valAx>
        <c:axId val="-280186000"/>
        <c:scaling>
          <c:orientation val="minMax"/>
        </c:scaling>
        <c:delete val="0"/>
        <c:axPos val="l"/>
        <c:majorGridlines/>
        <c:numFmt formatCode="#,##0" sourceLinked="1"/>
        <c:majorTickMark val="out"/>
        <c:minorTickMark val="none"/>
        <c:tickLblPos val="nextTo"/>
        <c:crossAx val="-280190896"/>
        <c:crosses val="autoZero"/>
        <c:crossBetween val="midCat"/>
      </c:valAx>
      <c:serAx>
        <c:axId val="-372740320"/>
        <c:scaling>
          <c:orientation val="minMax"/>
        </c:scaling>
        <c:delete val="1"/>
        <c:axPos val="b"/>
        <c:majorTickMark val="out"/>
        <c:minorTickMark val="none"/>
        <c:tickLblPos val="none"/>
        <c:crossAx val="-280186000"/>
        <c:crosses val="autoZero"/>
      </c:serAx>
    </c:plotArea>
    <c:legend>
      <c:legendPos val="t"/>
      <c:layou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FY2016</a:t>
            </a:r>
          </a:p>
        </c:rich>
      </c:tx>
      <c:layout/>
      <c:overlay val="0"/>
    </c:title>
    <c:autoTitleDeleted val="0"/>
    <c:plotArea>
      <c:layout/>
      <c:barChart>
        <c:barDir val="col"/>
        <c:grouping val="stacked"/>
        <c:varyColors val="0"/>
        <c:ser>
          <c:idx val="0"/>
          <c:order val="0"/>
          <c:tx>
            <c:strRef>
              <c:f>'Web Repeat Visitors'!$A$5</c:f>
              <c:strCache>
                <c:ptCount val="1"/>
                <c:pt idx="0">
                  <c:v>ASDC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Visitors'!$B$5:$K$5</c:f>
              <c:numCache>
                <c:formatCode>#,##0</c:formatCode>
                <c:ptCount val="10"/>
                <c:pt idx="0">
                  <c:v>5296</c:v>
                </c:pt>
                <c:pt idx="1">
                  <c:v>1856</c:v>
                </c:pt>
                <c:pt idx="2">
                  <c:v>807</c:v>
                </c:pt>
                <c:pt idx="3">
                  <c:v>782</c:v>
                </c:pt>
                <c:pt idx="4">
                  <c:v>381</c:v>
                </c:pt>
                <c:pt idx="5">
                  <c:v>241</c:v>
                </c:pt>
                <c:pt idx="6">
                  <c:v>123</c:v>
                </c:pt>
                <c:pt idx="7">
                  <c:v>58</c:v>
                </c:pt>
                <c:pt idx="8">
                  <c:v>6</c:v>
                </c:pt>
                <c:pt idx="9">
                  <c:v>1</c:v>
                </c:pt>
              </c:numCache>
            </c:numRef>
          </c:val>
        </c:ser>
        <c:ser>
          <c:idx val="1"/>
          <c:order val="1"/>
          <c:tx>
            <c:strRef>
              <c:f>'Web Repeat Visitors'!$A$6</c:f>
              <c:strCache>
                <c:ptCount val="1"/>
                <c:pt idx="0">
                  <c:v>ASF</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Visitors'!$B$6:$K$6</c:f>
              <c:numCache>
                <c:formatCode>#,##0</c:formatCode>
                <c:ptCount val="10"/>
                <c:pt idx="0">
                  <c:v>2155</c:v>
                </c:pt>
                <c:pt idx="1">
                  <c:v>706</c:v>
                </c:pt>
                <c:pt idx="2">
                  <c:v>309</c:v>
                </c:pt>
                <c:pt idx="3">
                  <c:v>312</c:v>
                </c:pt>
                <c:pt idx="4">
                  <c:v>153</c:v>
                </c:pt>
                <c:pt idx="5">
                  <c:v>81</c:v>
                </c:pt>
                <c:pt idx="6">
                  <c:v>57</c:v>
                </c:pt>
                <c:pt idx="7">
                  <c:v>27</c:v>
                </c:pt>
                <c:pt idx="8">
                  <c:v>5</c:v>
                </c:pt>
              </c:numCache>
            </c:numRef>
          </c:val>
        </c:ser>
        <c:ser>
          <c:idx val="2"/>
          <c:order val="2"/>
          <c:tx>
            <c:strRef>
              <c:f>'Web Repeat Visitors'!$A$7</c:f>
              <c:strCache>
                <c:ptCount val="1"/>
                <c:pt idx="0">
                  <c:v>CDDIS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Visitors'!$B$7:$K$7</c:f>
              <c:numCache>
                <c:formatCode>#,##0</c:formatCode>
                <c:ptCount val="10"/>
                <c:pt idx="0">
                  <c:v>7379</c:v>
                </c:pt>
                <c:pt idx="1">
                  <c:v>849</c:v>
                </c:pt>
                <c:pt idx="2">
                  <c:v>232</c:v>
                </c:pt>
                <c:pt idx="3">
                  <c:v>71</c:v>
                </c:pt>
                <c:pt idx="4">
                  <c:v>63</c:v>
                </c:pt>
                <c:pt idx="5">
                  <c:v>26</c:v>
                </c:pt>
                <c:pt idx="6">
                  <c:v>14</c:v>
                </c:pt>
                <c:pt idx="7">
                  <c:v>4</c:v>
                </c:pt>
                <c:pt idx="8">
                  <c:v>2</c:v>
                </c:pt>
              </c:numCache>
            </c:numRef>
          </c:val>
        </c:ser>
        <c:ser>
          <c:idx val="3"/>
          <c:order val="3"/>
          <c:tx>
            <c:strRef>
              <c:f>'Web Repeat Visitors'!$A$8</c:f>
              <c:strCache>
                <c:ptCount val="1"/>
                <c:pt idx="0">
                  <c:v>GES DISC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Visitors'!$B$8:$K$8</c:f>
              <c:numCache>
                <c:formatCode>#,##0</c:formatCode>
                <c:ptCount val="10"/>
                <c:pt idx="0">
                  <c:v>15624</c:v>
                </c:pt>
                <c:pt idx="1">
                  <c:v>5626</c:v>
                </c:pt>
                <c:pt idx="2">
                  <c:v>2718</c:v>
                </c:pt>
                <c:pt idx="3">
                  <c:v>2464</c:v>
                </c:pt>
                <c:pt idx="4">
                  <c:v>1386</c:v>
                </c:pt>
                <c:pt idx="5">
                  <c:v>696</c:v>
                </c:pt>
                <c:pt idx="6">
                  <c:v>380</c:v>
                </c:pt>
                <c:pt idx="7">
                  <c:v>164</c:v>
                </c:pt>
                <c:pt idx="8">
                  <c:v>39</c:v>
                </c:pt>
                <c:pt idx="9">
                  <c:v>7</c:v>
                </c:pt>
              </c:numCache>
            </c:numRef>
          </c:val>
        </c:ser>
        <c:ser>
          <c:idx val="4"/>
          <c:order val="4"/>
          <c:tx>
            <c:strRef>
              <c:f>'Web Repeat Visitors'!$A$9</c:f>
              <c:strCache>
                <c:ptCount val="1"/>
                <c:pt idx="0">
                  <c:v>GHRC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Visitors'!$B$9:$K$9</c:f>
              <c:numCache>
                <c:formatCode>#,##0</c:formatCode>
                <c:ptCount val="10"/>
                <c:pt idx="0">
                  <c:v>939</c:v>
                </c:pt>
                <c:pt idx="1">
                  <c:v>286</c:v>
                </c:pt>
                <c:pt idx="2">
                  <c:v>146</c:v>
                </c:pt>
                <c:pt idx="3">
                  <c:v>117</c:v>
                </c:pt>
                <c:pt idx="4">
                  <c:v>63</c:v>
                </c:pt>
                <c:pt idx="5">
                  <c:v>45</c:v>
                </c:pt>
                <c:pt idx="6">
                  <c:v>37</c:v>
                </c:pt>
                <c:pt idx="7">
                  <c:v>29</c:v>
                </c:pt>
                <c:pt idx="8">
                  <c:v>3</c:v>
                </c:pt>
                <c:pt idx="9">
                  <c:v>1</c:v>
                </c:pt>
              </c:numCache>
            </c:numRef>
          </c:val>
        </c:ser>
        <c:ser>
          <c:idx val="5"/>
          <c:order val="5"/>
          <c:tx>
            <c:strRef>
              <c:f>'Web Repeat Visitors'!$A$10</c:f>
              <c:strCache>
                <c:ptCount val="1"/>
                <c:pt idx="0">
                  <c:v>LP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Visitors'!$B$10:$K$10</c:f>
              <c:numCache>
                <c:formatCode>#,##0</c:formatCode>
                <c:ptCount val="10"/>
                <c:pt idx="0">
                  <c:v>14850</c:v>
                </c:pt>
                <c:pt idx="1">
                  <c:v>4283</c:v>
                </c:pt>
                <c:pt idx="2">
                  <c:v>1746</c:v>
                </c:pt>
                <c:pt idx="3">
                  <c:v>1363</c:v>
                </c:pt>
                <c:pt idx="4">
                  <c:v>663</c:v>
                </c:pt>
                <c:pt idx="5">
                  <c:v>279</c:v>
                </c:pt>
                <c:pt idx="6">
                  <c:v>124</c:v>
                </c:pt>
                <c:pt idx="7">
                  <c:v>37</c:v>
                </c:pt>
                <c:pt idx="8">
                  <c:v>9</c:v>
                </c:pt>
              </c:numCache>
            </c:numRef>
          </c:val>
        </c:ser>
        <c:ser>
          <c:idx val="6"/>
          <c:order val="6"/>
          <c:tx>
            <c:strRef>
              <c:f>'Web Repeat Visitors'!$A$11</c:f>
              <c:strCache>
                <c:ptCount val="1"/>
                <c:pt idx="0">
                  <c:v>MODAPS</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Visitors'!$B$11:$K$11</c:f>
              <c:numCache>
                <c:formatCode>#,##0</c:formatCode>
                <c:ptCount val="10"/>
                <c:pt idx="0">
                  <c:v>26296</c:v>
                </c:pt>
                <c:pt idx="1">
                  <c:v>9586</c:v>
                </c:pt>
                <c:pt idx="2">
                  <c:v>4750</c:v>
                </c:pt>
                <c:pt idx="3">
                  <c:v>4734</c:v>
                </c:pt>
                <c:pt idx="4">
                  <c:v>2978</c:v>
                </c:pt>
                <c:pt idx="5">
                  <c:v>1950</c:v>
                </c:pt>
                <c:pt idx="6">
                  <c:v>1329</c:v>
                </c:pt>
                <c:pt idx="7">
                  <c:v>721</c:v>
                </c:pt>
                <c:pt idx="8">
                  <c:v>195</c:v>
                </c:pt>
                <c:pt idx="9">
                  <c:v>73</c:v>
                </c:pt>
              </c:numCache>
            </c:numRef>
          </c:val>
        </c:ser>
        <c:ser>
          <c:idx val="7"/>
          <c:order val="7"/>
          <c:tx>
            <c:strRef>
              <c:f>'Web Repeat Visitors'!$A$12</c:f>
              <c:strCache>
                <c:ptCount val="1"/>
                <c:pt idx="0">
                  <c:v>NSIDC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Visitors'!$B$12:$K$12</c:f>
              <c:numCache>
                <c:formatCode>#,##0</c:formatCode>
                <c:ptCount val="10"/>
                <c:pt idx="0">
                  <c:v>45625</c:v>
                </c:pt>
                <c:pt idx="1">
                  <c:v>14630</c:v>
                </c:pt>
                <c:pt idx="2">
                  <c:v>6968</c:v>
                </c:pt>
                <c:pt idx="3">
                  <c:v>6396</c:v>
                </c:pt>
                <c:pt idx="4">
                  <c:v>3741</c:v>
                </c:pt>
                <c:pt idx="5">
                  <c:v>2234</c:v>
                </c:pt>
                <c:pt idx="6">
                  <c:v>1364</c:v>
                </c:pt>
                <c:pt idx="7">
                  <c:v>685</c:v>
                </c:pt>
                <c:pt idx="8">
                  <c:v>218</c:v>
                </c:pt>
                <c:pt idx="9">
                  <c:v>61</c:v>
                </c:pt>
              </c:numCache>
            </c:numRef>
          </c:val>
        </c:ser>
        <c:ser>
          <c:idx val="8"/>
          <c:order val="8"/>
          <c:tx>
            <c:strRef>
              <c:f>'Web Repeat Visitors'!$A$13</c:f>
              <c:strCache>
                <c:ptCount val="1"/>
                <c:pt idx="0">
                  <c:v>ORNL</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Visitors'!$B$13:$K$13</c:f>
              <c:numCache>
                <c:formatCode>#,##0</c:formatCode>
                <c:ptCount val="10"/>
                <c:pt idx="0">
                  <c:v>2124</c:v>
                </c:pt>
                <c:pt idx="1">
                  <c:v>563</c:v>
                </c:pt>
                <c:pt idx="2">
                  <c:v>233</c:v>
                </c:pt>
                <c:pt idx="3">
                  <c:v>206</c:v>
                </c:pt>
                <c:pt idx="4">
                  <c:v>99</c:v>
                </c:pt>
                <c:pt idx="5">
                  <c:v>61</c:v>
                </c:pt>
                <c:pt idx="6">
                  <c:v>32</c:v>
                </c:pt>
                <c:pt idx="7">
                  <c:v>30</c:v>
                </c:pt>
                <c:pt idx="8">
                  <c:v>4</c:v>
                </c:pt>
                <c:pt idx="9">
                  <c:v>2</c:v>
                </c:pt>
              </c:numCache>
            </c:numRef>
          </c:val>
        </c:ser>
        <c:ser>
          <c:idx val="9"/>
          <c:order val="9"/>
          <c:tx>
            <c:strRef>
              <c:f>'Web Repeat Visitors'!$A$14</c:f>
              <c:strCache>
                <c:ptCount val="1"/>
                <c:pt idx="0">
                  <c:v>PO DAAC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Visitors'!$B$14:$K$14</c:f>
              <c:numCache>
                <c:formatCode>#,##0</c:formatCode>
                <c:ptCount val="10"/>
                <c:pt idx="0">
                  <c:v>2465</c:v>
                </c:pt>
                <c:pt idx="1">
                  <c:v>742</c:v>
                </c:pt>
                <c:pt idx="2">
                  <c:v>299</c:v>
                </c:pt>
                <c:pt idx="3">
                  <c:v>233</c:v>
                </c:pt>
                <c:pt idx="4">
                  <c:v>138</c:v>
                </c:pt>
                <c:pt idx="5">
                  <c:v>69</c:v>
                </c:pt>
                <c:pt idx="6">
                  <c:v>35</c:v>
                </c:pt>
                <c:pt idx="7">
                  <c:v>14</c:v>
                </c:pt>
                <c:pt idx="8">
                  <c:v>11</c:v>
                </c:pt>
                <c:pt idx="9">
                  <c:v>9</c:v>
                </c:pt>
              </c:numCache>
            </c:numRef>
          </c:val>
        </c:ser>
        <c:ser>
          <c:idx val="10"/>
          <c:order val="10"/>
          <c:tx>
            <c:strRef>
              <c:f>'Web Repeat Visitors'!$A$15</c:f>
              <c:strCache>
                <c:ptCount val="1"/>
                <c:pt idx="0">
                  <c:v>SEDAC</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Visitors'!$B$15:$K$15</c:f>
              <c:numCache>
                <c:formatCode>#,##0</c:formatCode>
                <c:ptCount val="10"/>
                <c:pt idx="0">
                  <c:v>6010</c:v>
                </c:pt>
                <c:pt idx="1">
                  <c:v>1465</c:v>
                </c:pt>
                <c:pt idx="2">
                  <c:v>514</c:v>
                </c:pt>
                <c:pt idx="3">
                  <c:v>359</c:v>
                </c:pt>
                <c:pt idx="4">
                  <c:v>149</c:v>
                </c:pt>
                <c:pt idx="5">
                  <c:v>70</c:v>
                </c:pt>
                <c:pt idx="6">
                  <c:v>31</c:v>
                </c:pt>
                <c:pt idx="7">
                  <c:v>21</c:v>
                </c:pt>
                <c:pt idx="8">
                  <c:v>7</c:v>
                </c:pt>
                <c:pt idx="9">
                  <c:v>2</c:v>
                </c:pt>
              </c:numCache>
            </c:numRef>
          </c:val>
        </c:ser>
        <c:ser>
          <c:idx val="11"/>
          <c:order val="11"/>
          <c:tx>
            <c:strRef>
              <c:f>'Web Repeat Visitors'!$A$16</c:f>
              <c:strCache>
                <c:ptCount val="1"/>
                <c:pt idx="0">
                  <c:v>Earthdata</c:v>
                </c:pt>
              </c:strCache>
            </c:strRef>
          </c:tx>
          <c:invertIfNegative val="0"/>
          <c:cat>
            <c:strRef>
              <c:f>'Web Repeat Visitors'!$B$4:$K$4</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'Web Repeat Visitors'!$B$16:$K$16</c:f>
              <c:numCache>
                <c:formatCode>#,##0</c:formatCode>
                <c:ptCount val="10"/>
                <c:pt idx="0">
                  <c:v>30795</c:v>
                </c:pt>
                <c:pt idx="1">
                  <c:v>9189</c:v>
                </c:pt>
                <c:pt idx="2">
                  <c:v>4001</c:v>
                </c:pt>
                <c:pt idx="3">
                  <c:v>3469</c:v>
                </c:pt>
                <c:pt idx="4">
                  <c:v>1844</c:v>
                </c:pt>
                <c:pt idx="5">
                  <c:v>1183</c:v>
                </c:pt>
                <c:pt idx="6">
                  <c:v>682</c:v>
                </c:pt>
                <c:pt idx="7">
                  <c:v>340</c:v>
                </c:pt>
                <c:pt idx="8">
                  <c:v>154</c:v>
                </c:pt>
                <c:pt idx="9">
                  <c:v>75</c:v>
                </c:pt>
              </c:numCache>
            </c:numRef>
          </c:val>
        </c:ser>
        <c:dLbls>
          <c:showLegendKey val="0"/>
          <c:showVal val="0"/>
          <c:showCatName val="0"/>
          <c:showSerName val="0"/>
          <c:showPercent val="0"/>
          <c:showBubbleSize val="0"/>
        </c:dLbls>
        <c:gapWidth val="75"/>
        <c:overlap val="100"/>
        <c:axId val="-280184912"/>
        <c:axId val="-280188720"/>
      </c:barChart>
      <c:catAx>
        <c:axId val="-280184912"/>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280188720"/>
        <c:crosses val="autoZero"/>
        <c:auto val="1"/>
        <c:lblAlgn val="ctr"/>
        <c:lblOffset val="100"/>
        <c:noMultiLvlLbl val="0"/>
      </c:catAx>
      <c:valAx>
        <c:axId val="-280188720"/>
        <c:scaling>
          <c:orientation val="minMax"/>
        </c:scaling>
        <c:delete val="0"/>
        <c:axPos val="l"/>
        <c:majorGridlines/>
        <c:numFmt formatCode="#,##0" sourceLinked="1"/>
        <c:majorTickMark val="none"/>
        <c:minorTickMark val="none"/>
        <c:tickLblPos val="nextTo"/>
        <c:txPr>
          <a:bodyPr rot="0" vert="horz"/>
          <a:lstStyle/>
          <a:p>
            <a:pPr>
              <a:defRPr/>
            </a:pPr>
            <a:endParaRPr lang="en-US"/>
          </a:p>
        </c:txPr>
        <c:crossAx val="-280184912"/>
        <c:crosses val="autoZero"/>
        <c:crossBetween val="between"/>
      </c:valAx>
      <c:spPr>
        <a:ln>
          <a:solidFill>
            <a:schemeClr val="tx1"/>
          </a:solidFill>
        </a:ln>
      </c:spPr>
    </c:plotArea>
    <c:legend>
      <c:legendPos val="b"/>
      <c:layout/>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64775730536039178"/>
          <c:y val="1.4446951911178167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5528421335297712"/>
          <c:y val="0.22629493194096389"/>
          <c:w val="0.82380750137508962"/>
          <c:h val="0.75487033063733966"/>
        </c:manualLayout>
      </c:layout>
      <c:pie3DChart>
        <c:varyColors val="1"/>
        <c:ser>
          <c:idx val="0"/>
          <c:order val="0"/>
          <c:tx>
            <c:strRef>
              <c:f>'Web Activity by Domain'!$C$3</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1.313475768834832E-4"/>
                  <c:y val="0.11125413379507718"/>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6"/>
              <c:layout>
                <c:manualLayout>
                  <c:x val="-1.0674715087631933E-2"/>
                  <c:y val="-2.14290055115177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7"/>
              <c:layout>
                <c:manualLayout>
                  <c:x val="-6.5960712088287451E-2"/>
                  <c:y val="-6.1294209400277681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8"/>
              <c:layout>
                <c:manualLayout>
                  <c:x val="-5.3946647528272856E-2"/>
                  <c:y val="-7.44475626687775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0"/>
              <c:layout>
                <c:manualLayout>
                  <c:x val="-0.10718527797981589"/>
                  <c:y val="-0.11769669766306619"/>
                </c:manualLayout>
              </c:layout>
              <c:showLegendKey val="0"/>
              <c:showVal val="1"/>
              <c:showCatName val="1"/>
              <c:showSerName val="0"/>
              <c:showPercent val="0"/>
              <c:showBubbleSize val="0"/>
              <c:extLst>
                <c:ext xmlns:c15="http://schemas.microsoft.com/office/drawing/2012/chart" uri="{CE6537A1-D6FC-4f65-9D91-7224C49458BB}">
                  <c15:layout/>
                </c:ext>
              </c:extLst>
            </c:dLbl>
            <c:dLbl>
              <c:idx val="12"/>
              <c:layout>
                <c:manualLayout>
                  <c:x val="-6.6251419797145897E-2"/>
                  <c:y val="-0.1635578350970086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5"/>
              <c:layout>
                <c:manualLayout>
                  <c:x val="0.17708243829993184"/>
                  <c:y val="-0.218533836397779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'Web Activity by Domain'!$B$4:$B$23</c:f>
              <c:strCache>
                <c:ptCount val="20"/>
                <c:pt idx="0">
                  <c:v>Unresolved</c:v>
                </c:pt>
                <c:pt idx="1">
                  <c:v>Network (.net)</c:v>
                </c:pt>
                <c:pt idx="2">
                  <c:v>Commercial (.com)</c:v>
                </c:pt>
                <c:pt idx="3">
                  <c:v>Other</c:v>
                </c:pt>
                <c:pt idx="4">
                  <c:v>United States Educational</c:v>
                </c:pt>
                <c:pt idx="5">
                  <c:v>Germany</c:v>
                </c:pt>
                <c:pt idx="6">
                  <c:v>Russian Federation</c:v>
                </c:pt>
                <c:pt idx="7">
                  <c:v>Australia</c:v>
                </c:pt>
                <c:pt idx="8">
                  <c:v>Canada</c:v>
                </c:pt>
                <c:pt idx="9">
                  <c:v>Italy</c:v>
                </c:pt>
                <c:pt idx="10">
                  <c:v>United States Government</c:v>
                </c:pt>
                <c:pt idx="11">
                  <c:v>France</c:v>
                </c:pt>
                <c:pt idx="12">
                  <c:v>United Kingdom</c:v>
                </c:pt>
                <c:pt idx="13">
                  <c:v>Finland</c:v>
                </c:pt>
                <c:pt idx="14">
                  <c:v>Brazil</c:v>
                </c:pt>
                <c:pt idx="15">
                  <c:v>Mexico</c:v>
                </c:pt>
                <c:pt idx="16">
                  <c:v>India</c:v>
                </c:pt>
                <c:pt idx="17">
                  <c:v>Japan</c:v>
                </c:pt>
                <c:pt idx="18">
                  <c:v>Colombia</c:v>
                </c:pt>
                <c:pt idx="19">
                  <c:v>Argentina</c:v>
                </c:pt>
              </c:strCache>
            </c:strRef>
          </c:cat>
          <c:val>
            <c:numRef>
              <c:f>'Web Activity by Domain'!$C$4:$C$23</c:f>
              <c:numCache>
                <c:formatCode>#,##0</c:formatCode>
                <c:ptCount val="20"/>
                <c:pt idx="0">
                  <c:v>374660</c:v>
                </c:pt>
                <c:pt idx="1">
                  <c:v>212596</c:v>
                </c:pt>
                <c:pt idx="2">
                  <c:v>104312</c:v>
                </c:pt>
                <c:pt idx="3">
                  <c:v>96392</c:v>
                </c:pt>
                <c:pt idx="4">
                  <c:v>44497</c:v>
                </c:pt>
                <c:pt idx="5">
                  <c:v>26426</c:v>
                </c:pt>
                <c:pt idx="6">
                  <c:v>17252</c:v>
                </c:pt>
                <c:pt idx="7">
                  <c:v>17115</c:v>
                </c:pt>
                <c:pt idx="8">
                  <c:v>17101</c:v>
                </c:pt>
                <c:pt idx="9">
                  <c:v>16611</c:v>
                </c:pt>
                <c:pt idx="10">
                  <c:v>15181</c:v>
                </c:pt>
                <c:pt idx="11">
                  <c:v>12797</c:v>
                </c:pt>
                <c:pt idx="12">
                  <c:v>12672</c:v>
                </c:pt>
                <c:pt idx="13">
                  <c:v>10400</c:v>
                </c:pt>
                <c:pt idx="14">
                  <c:v>10376</c:v>
                </c:pt>
                <c:pt idx="15">
                  <c:v>10274</c:v>
                </c:pt>
                <c:pt idx="16">
                  <c:v>9517</c:v>
                </c:pt>
                <c:pt idx="17">
                  <c:v>9322</c:v>
                </c:pt>
                <c:pt idx="18">
                  <c:v>8747</c:v>
                </c:pt>
                <c:pt idx="19">
                  <c:v>8572</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'Earthdata WebMetrics'!$C$34</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3.0250139890864992E-2"/>
                  <c:y val="1.3048221254619416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7"/>
              <c:layout>
                <c:manualLayout>
                  <c:x val="-6.5960787317149064E-2"/>
                  <c:y val="-9.839989472884774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9"/>
              <c:layout>
                <c:manualLayout>
                  <c:x val="-5.2260200326982552E-2"/>
                  <c:y val="-0.23072127674977211"/>
                </c:manualLayout>
              </c:layout>
              <c:showLegendKey val="0"/>
              <c:showVal val="1"/>
              <c:showCatName val="1"/>
              <c:showSerName val="0"/>
              <c:showPercent val="0"/>
              <c:showBubbleSize val="0"/>
              <c:extLst>
                <c:ext xmlns:c15="http://schemas.microsoft.com/office/drawing/2012/chart" uri="{CE6537A1-D6FC-4f65-9D91-7224C49458BB}">
                  <c15:layout/>
                </c:ext>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'Earthdata WebMetrics'!$B$35:$B$54</c:f>
              <c:strCache>
                <c:ptCount val="20"/>
                <c:pt idx="0">
                  <c:v>Unresolved</c:v>
                </c:pt>
                <c:pt idx="1">
                  <c:v>Network (.net)</c:v>
                </c:pt>
                <c:pt idx="2">
                  <c:v>Commercial (.com)</c:v>
                </c:pt>
                <c:pt idx="3">
                  <c:v>Other</c:v>
                </c:pt>
                <c:pt idx="4">
                  <c:v>United States Educational</c:v>
                </c:pt>
                <c:pt idx="5">
                  <c:v>United States Government</c:v>
                </c:pt>
                <c:pt idx="6">
                  <c:v>Germany</c:v>
                </c:pt>
                <c:pt idx="7">
                  <c:v>Canada</c:v>
                </c:pt>
                <c:pt idx="8">
                  <c:v>Italy</c:v>
                </c:pt>
                <c:pt idx="9">
                  <c:v>Russian Federation</c:v>
                </c:pt>
                <c:pt idx="10">
                  <c:v>Brazil</c:v>
                </c:pt>
                <c:pt idx="11">
                  <c:v>Argentina</c:v>
                </c:pt>
                <c:pt idx="12">
                  <c:v>Colombia</c:v>
                </c:pt>
                <c:pt idx="13">
                  <c:v>Japan</c:v>
                </c:pt>
                <c:pt idx="14">
                  <c:v>Mexico</c:v>
                </c:pt>
                <c:pt idx="15">
                  <c:v>France</c:v>
                </c:pt>
                <c:pt idx="16">
                  <c:v>Portugal</c:v>
                </c:pt>
                <c:pt idx="17">
                  <c:v>Australia</c:v>
                </c:pt>
                <c:pt idx="18">
                  <c:v>India</c:v>
                </c:pt>
                <c:pt idx="19">
                  <c:v>United Kingdom</c:v>
                </c:pt>
              </c:strCache>
            </c:strRef>
          </c:cat>
          <c:val>
            <c:numRef>
              <c:f>'Earthdata WebMetrics'!$C$35:$C$54</c:f>
              <c:numCache>
                <c:formatCode>#,##0</c:formatCode>
                <c:ptCount val="20"/>
                <c:pt idx="0">
                  <c:v>110882</c:v>
                </c:pt>
                <c:pt idx="1">
                  <c:v>46602</c:v>
                </c:pt>
                <c:pt idx="2">
                  <c:v>20657</c:v>
                </c:pt>
                <c:pt idx="3">
                  <c:v>20437</c:v>
                </c:pt>
                <c:pt idx="4">
                  <c:v>10981</c:v>
                </c:pt>
                <c:pt idx="5">
                  <c:v>8738</c:v>
                </c:pt>
                <c:pt idx="6">
                  <c:v>7524</c:v>
                </c:pt>
                <c:pt idx="7">
                  <c:v>6683</c:v>
                </c:pt>
                <c:pt idx="8">
                  <c:v>5846</c:v>
                </c:pt>
                <c:pt idx="9">
                  <c:v>5277</c:v>
                </c:pt>
                <c:pt idx="10">
                  <c:v>4875</c:v>
                </c:pt>
                <c:pt idx="11">
                  <c:v>4369</c:v>
                </c:pt>
                <c:pt idx="12">
                  <c:v>4265</c:v>
                </c:pt>
                <c:pt idx="13">
                  <c:v>3908</c:v>
                </c:pt>
                <c:pt idx="14">
                  <c:v>3519</c:v>
                </c:pt>
                <c:pt idx="15">
                  <c:v>3448</c:v>
                </c:pt>
                <c:pt idx="16">
                  <c:v>3196</c:v>
                </c:pt>
                <c:pt idx="17">
                  <c:v>3104</c:v>
                </c:pt>
                <c:pt idx="18">
                  <c:v>2705</c:v>
                </c:pt>
                <c:pt idx="19">
                  <c:v>2677</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'Earthdata WebMetrics'!$D$10</c:f>
              <c:strCache>
                <c:ptCount val="1"/>
                <c:pt idx="0">
                  <c:v># Unique Visitors</c:v>
                </c:pt>
              </c:strCache>
            </c:strRef>
          </c:tx>
          <c:cat>
            <c:numRef>
              <c:f>'Earthdata WebMetrics'!$A$11:$A$22</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'Earthdata WebMetrics'!$D$11:$D$22</c:f>
              <c:numCache>
                <c:formatCode>#,##0</c:formatCode>
                <c:ptCount val="12"/>
                <c:pt idx="0">
                  <c:v>25788</c:v>
                </c:pt>
                <c:pt idx="1">
                  <c:v>23792</c:v>
                </c:pt>
                <c:pt idx="2">
                  <c:v>22987</c:v>
                </c:pt>
                <c:pt idx="3">
                  <c:v>25038</c:v>
                </c:pt>
                <c:pt idx="4">
                  <c:v>22994</c:v>
                </c:pt>
                <c:pt idx="5">
                  <c:v>26842</c:v>
                </c:pt>
                <c:pt idx="6">
                  <c:v>34722</c:v>
                </c:pt>
                <c:pt idx="7">
                  <c:v>36819</c:v>
                </c:pt>
                <c:pt idx="8">
                  <c:v>26011</c:v>
                </c:pt>
                <c:pt idx="9">
                  <c:v>27709</c:v>
                </c:pt>
                <c:pt idx="10">
                  <c:v>34985</c:v>
                </c:pt>
                <c:pt idx="11">
                  <c:v>31549</c:v>
                </c:pt>
              </c:numCache>
            </c:numRef>
          </c:val>
        </c:ser>
        <c:ser>
          <c:idx val="0"/>
          <c:order val="1"/>
          <c:tx>
            <c:strRef>
              <c:f>'Earthdata WebMetrics'!$B$10</c:f>
              <c:strCache>
                <c:ptCount val="1"/>
                <c:pt idx="0">
                  <c:v># Visits </c:v>
                </c:pt>
              </c:strCache>
            </c:strRef>
          </c:tx>
          <c:spPr>
            <a:ln w="25400">
              <a:noFill/>
            </a:ln>
          </c:spPr>
          <c:cat>
            <c:numRef>
              <c:f>'Earthdata WebMetrics'!$A$11:$A$22</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'Earthdata WebMetrics'!$B$11:$B$22</c:f>
              <c:numCache>
                <c:formatCode>#,##0</c:formatCode>
                <c:ptCount val="12"/>
                <c:pt idx="0">
                  <c:v>34330</c:v>
                </c:pt>
                <c:pt idx="1">
                  <c:v>31566</c:v>
                </c:pt>
                <c:pt idx="2">
                  <c:v>29807</c:v>
                </c:pt>
                <c:pt idx="3">
                  <c:v>33429</c:v>
                </c:pt>
                <c:pt idx="4">
                  <c:v>30454</c:v>
                </c:pt>
                <c:pt idx="5">
                  <c:v>37598</c:v>
                </c:pt>
                <c:pt idx="6">
                  <c:v>49124</c:v>
                </c:pt>
                <c:pt idx="7">
                  <c:v>52856</c:v>
                </c:pt>
                <c:pt idx="8">
                  <c:v>36502</c:v>
                </c:pt>
                <c:pt idx="9">
                  <c:v>37928</c:v>
                </c:pt>
                <c:pt idx="10">
                  <c:v>51358</c:v>
                </c:pt>
                <c:pt idx="11">
                  <c:v>46360</c:v>
                </c:pt>
              </c:numCache>
            </c:numRef>
          </c:val>
        </c:ser>
        <c:ser>
          <c:idx val="1"/>
          <c:order val="2"/>
          <c:tx>
            <c:strRef>
              <c:f>'Earthdata WebMetrics'!$C$10</c:f>
              <c:strCache>
                <c:ptCount val="1"/>
                <c:pt idx="0">
                  <c:v># Views</c:v>
                </c:pt>
              </c:strCache>
            </c:strRef>
          </c:tx>
          <c:spPr>
            <a:ln w="25400">
              <a:noFill/>
            </a:ln>
          </c:spPr>
          <c:cat>
            <c:numRef>
              <c:f>'Earthdata WebMetrics'!$A$11:$A$22</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'Earthdata WebMetrics'!$C$11:$C$22</c:f>
              <c:numCache>
                <c:formatCode>#,##0</c:formatCode>
                <c:ptCount val="12"/>
                <c:pt idx="0">
                  <c:v>236986</c:v>
                </c:pt>
                <c:pt idx="1">
                  <c:v>228489</c:v>
                </c:pt>
                <c:pt idx="2">
                  <c:v>209711</c:v>
                </c:pt>
                <c:pt idx="3">
                  <c:v>235532</c:v>
                </c:pt>
                <c:pt idx="4">
                  <c:v>227291</c:v>
                </c:pt>
                <c:pt idx="5">
                  <c:v>281752</c:v>
                </c:pt>
                <c:pt idx="6">
                  <c:v>412894</c:v>
                </c:pt>
                <c:pt idx="7">
                  <c:v>461338</c:v>
                </c:pt>
                <c:pt idx="8">
                  <c:v>322006</c:v>
                </c:pt>
                <c:pt idx="9">
                  <c:v>297326</c:v>
                </c:pt>
                <c:pt idx="10">
                  <c:v>397909</c:v>
                </c:pt>
                <c:pt idx="11">
                  <c:v>366962</c:v>
                </c:pt>
              </c:numCache>
            </c:numRef>
          </c:val>
        </c:ser>
        <c:dLbls>
          <c:showLegendKey val="0"/>
          <c:showVal val="0"/>
          <c:showCatName val="0"/>
          <c:showSerName val="0"/>
          <c:showPercent val="0"/>
          <c:showBubbleSize val="0"/>
        </c:dLbls>
        <c:gapDepth val="6"/>
        <c:axId val="-280196336"/>
        <c:axId val="-280388128"/>
        <c:axId val="-372749680"/>
      </c:area3DChart>
      <c:dateAx>
        <c:axId val="-280196336"/>
        <c:scaling>
          <c:orientation val="minMax"/>
        </c:scaling>
        <c:delete val="0"/>
        <c:axPos val="b"/>
        <c:numFmt formatCode="mmm\-yy" sourceLinked="1"/>
        <c:majorTickMark val="out"/>
        <c:minorTickMark val="none"/>
        <c:tickLblPos val="nextTo"/>
        <c:crossAx val="-280388128"/>
        <c:crosses val="autoZero"/>
        <c:auto val="1"/>
        <c:lblOffset val="100"/>
        <c:baseTimeUnit val="months"/>
      </c:dateAx>
      <c:valAx>
        <c:axId val="-280388128"/>
        <c:scaling>
          <c:orientation val="minMax"/>
        </c:scaling>
        <c:delete val="0"/>
        <c:axPos val="l"/>
        <c:majorGridlines/>
        <c:numFmt formatCode="#,##0" sourceLinked="1"/>
        <c:majorTickMark val="out"/>
        <c:minorTickMark val="none"/>
        <c:tickLblPos val="nextTo"/>
        <c:crossAx val="-280196336"/>
        <c:crosses val="autoZero"/>
        <c:crossBetween val="midCat"/>
      </c:valAx>
      <c:serAx>
        <c:axId val="-372749680"/>
        <c:scaling>
          <c:orientation val="minMax"/>
        </c:scaling>
        <c:delete val="1"/>
        <c:axPos val="b"/>
        <c:majorTickMark val="out"/>
        <c:minorTickMark val="none"/>
        <c:tickLblPos val="none"/>
        <c:crossAx val="-280388128"/>
        <c:crosses val="autoZero"/>
      </c:serAx>
    </c:plotArea>
    <c:legend>
      <c:legendPos val="t"/>
      <c:layou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FY2016</a:t>
            </a:r>
            <a:r>
              <a:rPr lang="en-US" baseline="0"/>
              <a:t> </a:t>
            </a:r>
            <a:r>
              <a:rPr lang="en-US"/>
              <a:t>Repeat Web Visitors for Earthdata Website</a:t>
            </a:r>
          </a:p>
        </c:rich>
      </c:tx>
      <c:layout/>
      <c:overlay val="0"/>
    </c:title>
    <c:autoTitleDeleted val="0"/>
    <c:plotArea>
      <c:layout/>
      <c:barChart>
        <c:barDir val="col"/>
        <c:grouping val="stacked"/>
        <c:varyColors val="0"/>
        <c:ser>
          <c:idx val="0"/>
          <c:order val="0"/>
          <c:tx>
            <c:v>Earthdata</c:v>
          </c:tx>
          <c:invertIfNegative val="0"/>
          <c:cat>
            <c:strRef>
              <c:f>'Earthdata WebMetrics'!$C$27:$L$27</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'Earthdata WebMetrics'!$C$28:$L$28</c:f>
              <c:numCache>
                <c:formatCode>#,##0</c:formatCode>
                <c:ptCount val="10"/>
                <c:pt idx="0">
                  <c:v>30795</c:v>
                </c:pt>
                <c:pt idx="1">
                  <c:v>9189</c:v>
                </c:pt>
                <c:pt idx="2">
                  <c:v>4001</c:v>
                </c:pt>
                <c:pt idx="3">
                  <c:v>3469</c:v>
                </c:pt>
                <c:pt idx="4">
                  <c:v>1844</c:v>
                </c:pt>
                <c:pt idx="5">
                  <c:v>1183</c:v>
                </c:pt>
                <c:pt idx="6">
                  <c:v>682</c:v>
                </c:pt>
                <c:pt idx="7">
                  <c:v>340</c:v>
                </c:pt>
                <c:pt idx="8">
                  <c:v>154</c:v>
                </c:pt>
                <c:pt idx="9">
                  <c:v>75</c:v>
                </c:pt>
              </c:numCache>
            </c:numRef>
          </c:val>
        </c:ser>
        <c:dLbls>
          <c:showLegendKey val="0"/>
          <c:showVal val="0"/>
          <c:showCatName val="0"/>
          <c:showSerName val="0"/>
          <c:showPercent val="0"/>
          <c:showBubbleSize val="0"/>
        </c:dLbls>
        <c:gapWidth val="150"/>
        <c:overlap val="100"/>
        <c:axId val="-280383232"/>
        <c:axId val="-280387040"/>
      </c:barChart>
      <c:catAx>
        <c:axId val="-280383232"/>
        <c:scaling>
          <c:orientation val="minMax"/>
        </c:scaling>
        <c:delete val="0"/>
        <c:axPos val="b"/>
        <c:numFmt formatCode="General" sourceLinked="0"/>
        <c:majorTickMark val="out"/>
        <c:minorTickMark val="none"/>
        <c:tickLblPos val="nextTo"/>
        <c:crossAx val="-280387040"/>
        <c:crosses val="autoZero"/>
        <c:auto val="1"/>
        <c:lblAlgn val="ctr"/>
        <c:lblOffset val="100"/>
        <c:noMultiLvlLbl val="0"/>
      </c:catAx>
      <c:valAx>
        <c:axId val="-280387040"/>
        <c:scaling>
          <c:orientation val="minMax"/>
        </c:scaling>
        <c:delete val="0"/>
        <c:axPos val="l"/>
        <c:majorGridlines/>
        <c:numFmt formatCode="#,##0" sourceLinked="1"/>
        <c:majorTickMark val="out"/>
        <c:minorTickMark val="none"/>
        <c:tickLblPos val="nextTo"/>
        <c:crossAx val="-28038323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FY2016</a:t>
            </a:r>
            <a:r>
              <a:rPr lang="en-US" baseline="0"/>
              <a:t> </a:t>
            </a:r>
            <a:r>
              <a:rPr lang="en-US"/>
              <a:t>Repeat Web Visitors for LANCE</a:t>
            </a:r>
          </a:p>
        </c:rich>
      </c:tx>
      <c:layout/>
      <c:overlay val="0"/>
    </c:title>
    <c:autoTitleDeleted val="0"/>
    <c:plotArea>
      <c:layout/>
      <c:barChart>
        <c:barDir val="col"/>
        <c:grouping val="stacked"/>
        <c:varyColors val="0"/>
        <c:ser>
          <c:idx val="0"/>
          <c:order val="0"/>
          <c:invertIfNegative val="0"/>
          <c:cat>
            <c:strRef>
              <c:f>LANCE_WebMetrics!$C$28:$L$28</c:f>
              <c:strCache>
                <c:ptCount val="10"/>
                <c:pt idx="0">
                  <c:v>2</c:v>
                </c:pt>
                <c:pt idx="1">
                  <c:v>3</c:v>
                </c:pt>
                <c:pt idx="2">
                  <c:v>4</c:v>
                </c:pt>
                <c:pt idx="3">
                  <c:v>5-6</c:v>
                </c:pt>
                <c:pt idx="4">
                  <c:v>7-9</c:v>
                </c:pt>
                <c:pt idx="5">
                  <c:v>10 - 14</c:v>
                </c:pt>
                <c:pt idx="6">
                  <c:v>15 - 24</c:v>
                </c:pt>
                <c:pt idx="7">
                  <c:v>25 - 49</c:v>
                </c:pt>
                <c:pt idx="8">
                  <c:v>50 - 99</c:v>
                </c:pt>
                <c:pt idx="9">
                  <c:v>100+</c:v>
                </c:pt>
              </c:strCache>
            </c:strRef>
          </c:cat>
          <c:val>
            <c:numRef>
              <c:f>LANCE_WebMetrics!$C$29:$L$29</c:f>
              <c:numCache>
                <c:formatCode>#,##0</c:formatCode>
                <c:ptCount val="10"/>
                <c:pt idx="0">
                  <c:v>18426</c:v>
                </c:pt>
                <c:pt idx="1">
                  <c:v>6354</c:v>
                </c:pt>
                <c:pt idx="2">
                  <c:v>3100</c:v>
                </c:pt>
                <c:pt idx="3">
                  <c:v>2989</c:v>
                </c:pt>
                <c:pt idx="4">
                  <c:v>1913</c:v>
                </c:pt>
                <c:pt idx="5">
                  <c:v>1234</c:v>
                </c:pt>
                <c:pt idx="6">
                  <c:v>893</c:v>
                </c:pt>
                <c:pt idx="7">
                  <c:v>495</c:v>
                </c:pt>
                <c:pt idx="8">
                  <c:v>151</c:v>
                </c:pt>
                <c:pt idx="9">
                  <c:v>64</c:v>
                </c:pt>
              </c:numCache>
            </c:numRef>
          </c:val>
        </c:ser>
        <c:dLbls>
          <c:showLegendKey val="0"/>
          <c:showVal val="0"/>
          <c:showCatName val="0"/>
          <c:showSerName val="0"/>
          <c:showPercent val="0"/>
          <c:showBubbleSize val="0"/>
        </c:dLbls>
        <c:gapWidth val="150"/>
        <c:overlap val="100"/>
        <c:axId val="-280384320"/>
        <c:axId val="-280383776"/>
      </c:barChart>
      <c:catAx>
        <c:axId val="-280384320"/>
        <c:scaling>
          <c:orientation val="minMax"/>
        </c:scaling>
        <c:delete val="0"/>
        <c:axPos val="b"/>
        <c:numFmt formatCode="General" sourceLinked="0"/>
        <c:majorTickMark val="out"/>
        <c:minorTickMark val="none"/>
        <c:tickLblPos val="nextTo"/>
        <c:crossAx val="-280383776"/>
        <c:crosses val="autoZero"/>
        <c:auto val="1"/>
        <c:lblAlgn val="ctr"/>
        <c:lblOffset val="100"/>
        <c:noMultiLvlLbl val="0"/>
      </c:catAx>
      <c:valAx>
        <c:axId val="-280383776"/>
        <c:scaling>
          <c:orientation val="minMax"/>
        </c:scaling>
        <c:delete val="0"/>
        <c:axPos val="l"/>
        <c:majorGridlines/>
        <c:numFmt formatCode="#,##0" sourceLinked="1"/>
        <c:majorTickMark val="out"/>
        <c:minorTickMark val="none"/>
        <c:tickLblPos val="nextTo"/>
        <c:crossAx val="-280384320"/>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v># Unique Visitors</c:v>
          </c:tx>
          <c:spPr>
            <a:solidFill>
              <a:srgbClr val="C00000"/>
            </a:solidFill>
          </c:spPr>
          <c:cat>
            <c:numRef>
              <c:f>LANCE_WebMetrics!$A$10:$A$21</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Lit>
              <c:formatCode>General</c:formatCode>
              <c:ptCount val="12"/>
              <c:pt idx="0">
                <c:v>18955</c:v>
              </c:pt>
              <c:pt idx="1">
                <c:v>21224</c:v>
              </c:pt>
              <c:pt idx="2">
                <c:v>20340</c:v>
              </c:pt>
              <c:pt idx="3">
                <c:v>27878</c:v>
              </c:pt>
              <c:pt idx="4">
                <c:v>23402</c:v>
              </c:pt>
              <c:pt idx="5">
                <c:v>28505</c:v>
              </c:pt>
              <c:pt idx="6">
                <c:v>20410</c:v>
              </c:pt>
              <c:pt idx="7">
                <c:v>20716</c:v>
              </c:pt>
              <c:pt idx="8">
                <c:v>16123</c:v>
              </c:pt>
              <c:pt idx="9">
                <c:v>18032</c:v>
              </c:pt>
              <c:pt idx="10">
                <c:v>16040</c:v>
              </c:pt>
              <c:pt idx="11">
                <c:v>14821</c:v>
              </c:pt>
            </c:numLit>
          </c:val>
        </c:ser>
        <c:ser>
          <c:idx val="0"/>
          <c:order val="1"/>
          <c:tx>
            <c:v># Visits </c:v>
          </c:tx>
          <c:cat>
            <c:numRef>
              <c:f>LANCE_WebMetrics!$A$10:$A$21</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Lit>
              <c:formatCode>General</c:formatCode>
              <c:ptCount val="12"/>
              <c:pt idx="0">
                <c:v>30798</c:v>
              </c:pt>
              <c:pt idx="1">
                <c:v>31813</c:v>
              </c:pt>
              <c:pt idx="2">
                <c:v>31397</c:v>
              </c:pt>
              <c:pt idx="3">
                <c:v>43117</c:v>
              </c:pt>
              <c:pt idx="4">
                <c:v>36981</c:v>
              </c:pt>
              <c:pt idx="5">
                <c:v>46161</c:v>
              </c:pt>
              <c:pt idx="6">
                <c:v>33767</c:v>
              </c:pt>
              <c:pt idx="7">
                <c:v>34893</c:v>
              </c:pt>
              <c:pt idx="8">
                <c:v>28300</c:v>
              </c:pt>
              <c:pt idx="9">
                <c:v>31612</c:v>
              </c:pt>
              <c:pt idx="10">
                <c:v>27099</c:v>
              </c:pt>
              <c:pt idx="11">
                <c:v>23098</c:v>
              </c:pt>
            </c:numLit>
          </c:val>
        </c:ser>
        <c:ser>
          <c:idx val="1"/>
          <c:order val="2"/>
          <c:tx>
            <c:strRef>
              <c:f>LANCE_WebMetrics!$C$9</c:f>
              <c:strCache>
                <c:ptCount val="1"/>
                <c:pt idx="0">
                  <c:v># Views</c:v>
                </c:pt>
              </c:strCache>
            </c:strRef>
          </c:tx>
          <c:spPr>
            <a:solidFill>
              <a:srgbClr val="92D050"/>
            </a:solidFill>
          </c:spPr>
          <c:cat>
            <c:numRef>
              <c:f>LANCE_WebMetrics!$A$10:$A$21</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LANCE_WebMetrics!$C$10:$C$21</c:f>
              <c:numCache>
                <c:formatCode>#,##0</c:formatCode>
                <c:ptCount val="12"/>
                <c:pt idx="0">
                  <c:v>189646</c:v>
                </c:pt>
                <c:pt idx="1">
                  <c:v>216590</c:v>
                </c:pt>
                <c:pt idx="2">
                  <c:v>223590</c:v>
                </c:pt>
                <c:pt idx="3">
                  <c:v>319464</c:v>
                </c:pt>
                <c:pt idx="4">
                  <c:v>258919</c:v>
                </c:pt>
                <c:pt idx="5">
                  <c:v>304186</c:v>
                </c:pt>
                <c:pt idx="6">
                  <c:v>293179</c:v>
                </c:pt>
                <c:pt idx="7">
                  <c:v>316240</c:v>
                </c:pt>
                <c:pt idx="8">
                  <c:v>253577</c:v>
                </c:pt>
                <c:pt idx="9">
                  <c:v>244844</c:v>
                </c:pt>
                <c:pt idx="10">
                  <c:v>256786</c:v>
                </c:pt>
                <c:pt idx="11">
                  <c:v>199642</c:v>
                </c:pt>
              </c:numCache>
            </c:numRef>
          </c:val>
        </c:ser>
        <c:dLbls>
          <c:showLegendKey val="0"/>
          <c:showVal val="0"/>
          <c:showCatName val="0"/>
          <c:showSerName val="0"/>
          <c:showPercent val="0"/>
          <c:showBubbleSize val="0"/>
        </c:dLbls>
        <c:axId val="-280382144"/>
        <c:axId val="-280385408"/>
        <c:axId val="-372741568"/>
      </c:area3DChart>
      <c:dateAx>
        <c:axId val="-280382144"/>
        <c:scaling>
          <c:orientation val="minMax"/>
        </c:scaling>
        <c:delete val="0"/>
        <c:axPos val="b"/>
        <c:numFmt formatCode="mmm\-yy" sourceLinked="1"/>
        <c:majorTickMark val="out"/>
        <c:minorTickMark val="none"/>
        <c:tickLblPos val="nextTo"/>
        <c:crossAx val="-280385408"/>
        <c:crosses val="autoZero"/>
        <c:auto val="1"/>
        <c:lblOffset val="100"/>
        <c:baseTimeUnit val="months"/>
      </c:dateAx>
      <c:valAx>
        <c:axId val="-280385408"/>
        <c:scaling>
          <c:orientation val="minMax"/>
        </c:scaling>
        <c:delete val="0"/>
        <c:axPos val="l"/>
        <c:majorGridlines/>
        <c:numFmt formatCode="General" sourceLinked="1"/>
        <c:majorTickMark val="out"/>
        <c:minorTickMark val="none"/>
        <c:tickLblPos val="nextTo"/>
        <c:crossAx val="-280382144"/>
        <c:crosses val="autoZero"/>
        <c:crossBetween val="midCat"/>
      </c:valAx>
      <c:serAx>
        <c:axId val="-372741568"/>
        <c:scaling>
          <c:orientation val="minMax"/>
        </c:scaling>
        <c:delete val="1"/>
        <c:axPos val="b"/>
        <c:majorTickMark val="out"/>
        <c:minorTickMark val="none"/>
        <c:tickLblPos val="none"/>
        <c:crossAx val="-280385408"/>
        <c:crosses val="autoZero"/>
      </c:serAx>
    </c:plotArea>
    <c:legend>
      <c:legendPos val="t"/>
      <c:layou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64"/>
          <c:y val="0.63022508038587155"/>
          <c:w val="0.20161343249494595"/>
          <c:h val="0.24115755627009647"/>
        </c:manualLayout>
      </c:layout>
      <c:pieChart>
        <c:varyColors val="1"/>
        <c:ser>
          <c:idx val="0"/>
          <c:order val="0"/>
          <c:tx>
            <c:strRef>
              <c:f>'Total Archive Size'!$B$4</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9"/>
            <c:bubble3D val="0"/>
            <c:spPr>
              <a:solidFill>
                <a:schemeClr val="tx1"/>
              </a:solidFill>
              <a:ln w="25400">
                <a:noFill/>
              </a:ln>
              <a:effectLst>
                <a:outerShdw dist="35921" dir="2700000" algn="br">
                  <a:srgbClr val="000000"/>
                </a:outerShdw>
              </a:effectLst>
            </c:spPr>
          </c:dPt>
          <c:dLbls>
            <c:dLbl>
              <c:idx val="0"/>
              <c:layout>
                <c:manualLayout>
                  <c:x val="7.1427906265778357E-2"/>
                  <c:y val="3.60609330438294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2835675295818242E-2"/>
                  <c:y val="-4.263743308736041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1819578453566593E-2"/>
                  <c:y val="2.68821484920226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27399882211265E-2"/>
                  <c:y val="-4.612651996232581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679493157633442"/>
                  <c:y val="-9.461097670688556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993036913647632"/>
                  <c:y val="-2.391112787866159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1544954800241395E-2"/>
                  <c:y val="-0.20091501138405291"/>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4294655047062624"/>
                  <c:y val="-0.14315842169275458"/>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Size'!$B$5:$B$15</c:f>
              <c:numCache>
                <c:formatCode>#,##0.00</c:formatCode>
                <c:ptCount val="11"/>
                <c:pt idx="0">
                  <c:v>4159.7939453125</c:v>
                </c:pt>
                <c:pt idx="1">
                  <c:v>2656.0791894531249</c:v>
                </c:pt>
                <c:pt idx="2">
                  <c:v>17.5</c:v>
                </c:pt>
                <c:pt idx="3">
                  <c:v>1425.640654296875</c:v>
                </c:pt>
                <c:pt idx="4">
                  <c:v>13.584150390625</c:v>
                </c:pt>
                <c:pt idx="5">
                  <c:v>2933.262939453125</c:v>
                </c:pt>
                <c:pt idx="6">
                  <c:v>6075.106201171875</c:v>
                </c:pt>
                <c:pt idx="7">
                  <c:v>277.42061523437502</c:v>
                </c:pt>
                <c:pt idx="8">
                  <c:v>197.0810546875</c:v>
                </c:pt>
                <c:pt idx="9">
                  <c:v>164.003359375</c:v>
                </c:pt>
                <c:pt idx="10">
                  <c:v>3.7205468750000001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7308663702958758"/>
          <c:y val="3.094233473980309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893E-2"/>
          <c:y val="0.23384926507274653"/>
          <c:w val="0.82380750137508962"/>
          <c:h val="0.75487033063734021"/>
        </c:manualLayout>
      </c:layout>
      <c:pie3DChart>
        <c:varyColors val="1"/>
        <c:ser>
          <c:idx val="0"/>
          <c:order val="0"/>
          <c:tx>
            <c:strRef>
              <c:f>LANCE_WebMetrics!$C$35</c:f>
              <c:strCache>
                <c:ptCount val="1"/>
                <c:pt idx="0">
                  <c:v>Visitors</c:v>
                </c:pt>
              </c:strCache>
            </c:strRef>
          </c:tx>
          <c:dLbls>
            <c:dLbl>
              <c:idx val="0"/>
              <c:layout>
                <c:manualLayout>
                  <c:x val="-0.16348089822105569"/>
                  <c:y val="6.0946734599351564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0.12616981851627521"/>
                  <c:y val="-0.22588259996912147"/>
                </c:manualLayout>
              </c:layou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0.16143840994234773"/>
                  <c:y val="-0.19364446503010654"/>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9.8053256163493072E-2"/>
                  <c:y val="-0.14883903041531651"/>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4.3764289986248088E-2"/>
                  <c:y val="6.6730899143936121E-3"/>
                </c:manualLayout>
              </c:layout>
              <c:showLegendKey val="0"/>
              <c:showVal val="1"/>
              <c:showCatName val="1"/>
              <c:showSerName val="0"/>
              <c:showPercent val="0"/>
              <c:showBubbleSize val="0"/>
              <c:extLst>
                <c:ext xmlns:c15="http://schemas.microsoft.com/office/drawing/2012/chart" uri="{CE6537A1-D6FC-4f65-9D91-7224C49458BB}">
                  <c15:layout/>
                </c:ext>
              </c:extLst>
            </c:dLbl>
            <c:dLbl>
              <c:idx val="6"/>
              <c:layout>
                <c:manualLayout>
                  <c:x val="4.0470993375465222E-4"/>
                  <c:y val="-3.0363799461776139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7"/>
              <c:layout>
                <c:manualLayout>
                  <c:x val="-2.1975637660677217E-2"/>
                  <c:y val="-3.8792033348772577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9"/>
              <c:layout>
                <c:manualLayout>
                  <c:x val="-8.5723841849231833E-2"/>
                  <c:y val="-7.8265280131122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0"/>
              <c:layout>
                <c:manualLayout>
                  <c:x val="-8.4534092164459118E-2"/>
                  <c:y val="-0.10884614106780956"/>
                </c:manualLayout>
              </c:layout>
              <c:showLegendKey val="0"/>
              <c:showVal val="1"/>
              <c:showCatName val="1"/>
              <c:showSerName val="0"/>
              <c:showPercent val="0"/>
              <c:showBubbleSize val="0"/>
              <c:extLst>
                <c:ext xmlns:c15="http://schemas.microsoft.com/office/drawing/2012/chart" uri="{CE6537A1-D6FC-4f65-9D91-7224C49458BB}">
                  <c15:layout/>
                </c:ext>
              </c:extLst>
            </c:dLbl>
            <c:dLbl>
              <c:idx val="11"/>
              <c:layout>
                <c:manualLayout>
                  <c:x val="-0.12433828935388883"/>
                  <c:y val="-0.14759250030455054"/>
                </c:manualLayout>
              </c:layout>
              <c:showLegendKey val="0"/>
              <c:showVal val="1"/>
              <c:showCatName val="1"/>
              <c:showSerName val="0"/>
              <c:showPercent val="0"/>
              <c:showBubbleSize val="0"/>
              <c:extLst>
                <c:ext xmlns:c15="http://schemas.microsoft.com/office/drawing/2012/chart" uri="{CE6537A1-D6FC-4f65-9D91-7224C49458BB}">
                  <c15:layout/>
                </c:ext>
              </c:extLst>
            </c:dLbl>
            <c:dLbl>
              <c:idx val="12"/>
              <c:layout>
                <c:manualLayout>
                  <c:x val="-0.14707686212663185"/>
                  <c:y val="-0.18387432583585281"/>
                </c:manualLayout>
              </c:layout>
              <c:showLegendKey val="0"/>
              <c:showVal val="1"/>
              <c:showCatName val="1"/>
              <c:showSerName val="0"/>
              <c:showPercent val="0"/>
              <c:showBubbleSize val="0"/>
              <c:extLst>
                <c:ext xmlns:c15="http://schemas.microsoft.com/office/drawing/2012/chart" uri="{CE6537A1-D6FC-4f65-9D91-7224C49458BB}">
                  <c15:layout/>
                </c:ext>
              </c:extLst>
            </c:dLbl>
            <c:dLbl>
              <c:idx val="13"/>
              <c:layout>
                <c:manualLayout>
                  <c:x val="5.5633902075738354E-3"/>
                  <c:y val="-0.1531805043356922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4"/>
              <c:layout>
                <c:manualLayout>
                  <c:x val="1.3969197246570558E-2"/>
                  <c:y val="-0.20424798166052027"/>
                </c:manualLayout>
              </c:layout>
              <c:showLegendKey val="0"/>
              <c:showVal val="1"/>
              <c:showCatName val="1"/>
              <c:showSerName val="0"/>
              <c:showPercent val="0"/>
              <c:showBubbleSize val="0"/>
              <c:extLst>
                <c:ext xmlns:c15="http://schemas.microsoft.com/office/drawing/2012/chart" uri="{CE6537A1-D6FC-4f65-9D91-7224C49458BB}">
                  <c15:layout/>
                </c:ext>
              </c:extLst>
            </c:dLbl>
            <c:dLbl>
              <c:idx val="15"/>
              <c:layout>
                <c:manualLayout>
                  <c:x val="0.15666708569991886"/>
                  <c:y val="-0.17353023909985935"/>
                </c:manualLayout>
              </c:layout>
              <c:showLegendKey val="0"/>
              <c:showVal val="1"/>
              <c:showCatName val="1"/>
              <c:showSerName val="0"/>
              <c:showPercent val="0"/>
              <c:showBubbleSize val="0"/>
              <c:extLst>
                <c:ext xmlns:c15="http://schemas.microsoft.com/office/drawing/2012/chart" uri="{CE6537A1-D6FC-4f65-9D91-7224C49458BB}">
                  <c15:layout/>
                </c:ext>
              </c:extLst>
            </c:dLbl>
            <c:dLbl>
              <c:idx val="16"/>
              <c:layout>
                <c:manualLayout>
                  <c:x val="0.32191658190766792"/>
                  <c:y val="-0.17019546607306998"/>
                </c:manualLayout>
              </c:layout>
              <c:showLegendKey val="0"/>
              <c:showVal val="1"/>
              <c:showCatName val="1"/>
              <c:showSerName val="0"/>
              <c:showPercent val="0"/>
              <c:showBubbleSize val="0"/>
              <c:extLst>
                <c:ext xmlns:c15="http://schemas.microsoft.com/office/drawing/2012/chart" uri="{CE6537A1-D6FC-4f65-9D91-7224C49458BB}">
                  <c15:layout/>
                </c:ext>
              </c:extLst>
            </c:dLbl>
            <c:dLbl>
              <c:idx val="17"/>
              <c:layout>
                <c:manualLayout>
                  <c:x val="0.33342033987406144"/>
                  <c:y val="-0.11487380533129563"/>
                </c:manualLayout>
              </c:layout>
              <c:showLegendKey val="0"/>
              <c:showVal val="1"/>
              <c:showCatName val="1"/>
              <c:showSerName val="0"/>
              <c:showPercent val="0"/>
              <c:showBubbleSize val="0"/>
              <c:extLst>
                <c:ext xmlns:c15="http://schemas.microsoft.com/office/drawing/2012/chart" uri="{CE6537A1-D6FC-4f65-9D91-7224C49458BB}">
                  <c15:layout/>
                </c:ext>
              </c:extLst>
            </c:dLbl>
            <c:dLbl>
              <c:idx val="18"/>
              <c:layout>
                <c:manualLayout>
                  <c:x val="0.28905888940950597"/>
                  <c:y val="-6.6589587693943325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19"/>
              <c:layout>
                <c:manualLayout>
                  <c:x val="0.27872491990750792"/>
                  <c:y val="-1.7123492474833051E-3"/>
                </c:manualLayout>
              </c:layout>
              <c:showLegendKey val="0"/>
              <c:showVal val="1"/>
              <c:showCatName val="1"/>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multiLvlStrRef>
              <c:f>LANCE_WebMetrics!$A$36:$B$55</c:f>
              <c:multiLvlStrCache>
                <c:ptCount val="20"/>
                <c:lvl>
                  <c:pt idx="0">
                    <c:v>Unresolved</c:v>
                  </c:pt>
                  <c:pt idx="1">
                    <c:v>Network (.net)</c:v>
                  </c:pt>
                  <c:pt idx="2">
                    <c:v>Russian Federation</c:v>
                  </c:pt>
                  <c:pt idx="3">
                    <c:v>Commercial (.com)</c:v>
                  </c:pt>
                  <c:pt idx="4">
                    <c:v>Other</c:v>
                  </c:pt>
                  <c:pt idx="5">
                    <c:v>Italy</c:v>
                  </c:pt>
                  <c:pt idx="6">
                    <c:v>Germany</c:v>
                  </c:pt>
                  <c:pt idx="7">
                    <c:v>Finland</c:v>
                  </c:pt>
                  <c:pt idx="8">
                    <c:v>Argentina</c:v>
                  </c:pt>
                  <c:pt idx="9">
                    <c:v>France</c:v>
                  </c:pt>
                  <c:pt idx="10">
                    <c:v>Canada</c:v>
                  </c:pt>
                  <c:pt idx="11">
                    <c:v>Japan</c:v>
                  </c:pt>
                  <c:pt idx="12">
                    <c:v>Greece</c:v>
                  </c:pt>
                  <c:pt idx="13">
                    <c:v>Poland</c:v>
                  </c:pt>
                  <c:pt idx="14">
                    <c:v>Australia</c:v>
                  </c:pt>
                  <c:pt idx="15">
                    <c:v>United States Government</c:v>
                  </c:pt>
                  <c:pt idx="16">
                    <c:v>United States Educational</c:v>
                  </c:pt>
                  <c:pt idx="17">
                    <c:v>Mexico</c:v>
                  </c:pt>
                  <c:pt idx="18">
                    <c:v>Spain</c:v>
                  </c:pt>
                  <c:pt idx="19">
                    <c:v>Estonia</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lvl>
              </c:multiLvlStrCache>
            </c:multiLvlStrRef>
          </c:cat>
          <c:val>
            <c:numRef>
              <c:f>LANCE_WebMetrics!$C$36:$C$55</c:f>
              <c:numCache>
                <c:formatCode>_(* #,##0_);_(* \(#,##0\);_(* "-"??_);_(@_)</c:formatCode>
                <c:ptCount val="20"/>
                <c:pt idx="0">
                  <c:v>63380</c:v>
                </c:pt>
                <c:pt idx="1">
                  <c:v>25030</c:v>
                </c:pt>
                <c:pt idx="2">
                  <c:v>12665</c:v>
                </c:pt>
                <c:pt idx="3">
                  <c:v>10883</c:v>
                </c:pt>
                <c:pt idx="4">
                  <c:v>9163</c:v>
                </c:pt>
                <c:pt idx="5">
                  <c:v>6886</c:v>
                </c:pt>
                <c:pt idx="6">
                  <c:v>4746</c:v>
                </c:pt>
                <c:pt idx="7">
                  <c:v>4506</c:v>
                </c:pt>
                <c:pt idx="8">
                  <c:v>3479</c:v>
                </c:pt>
                <c:pt idx="9">
                  <c:v>2825</c:v>
                </c:pt>
                <c:pt idx="10">
                  <c:v>2679</c:v>
                </c:pt>
                <c:pt idx="11">
                  <c:v>2394</c:v>
                </c:pt>
                <c:pt idx="12">
                  <c:v>2344</c:v>
                </c:pt>
                <c:pt idx="13">
                  <c:v>2158</c:v>
                </c:pt>
                <c:pt idx="14">
                  <c:v>2066</c:v>
                </c:pt>
                <c:pt idx="15">
                  <c:v>2005</c:v>
                </c:pt>
                <c:pt idx="16">
                  <c:v>1830</c:v>
                </c:pt>
                <c:pt idx="17">
                  <c:v>1742</c:v>
                </c:pt>
                <c:pt idx="18">
                  <c:v>1593</c:v>
                </c:pt>
                <c:pt idx="19">
                  <c:v>1445</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2016 Monthly Number of Visitors Accessing Worldview</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Worldview_WebMetrics!$D$6</c:f>
              <c:strCache>
                <c:ptCount val="1"/>
                <c:pt idx="0">
                  <c:v>Unique Visitors</c:v>
                </c:pt>
              </c:strCache>
            </c:strRef>
          </c:tx>
          <c:spPr>
            <a:solidFill>
              <a:schemeClr val="accent1"/>
            </a:solidFill>
            <a:ln>
              <a:noFill/>
            </a:ln>
            <a:effectLst/>
            <a:sp3d/>
          </c:spPr>
          <c:invertIfNegative val="0"/>
          <c:cat>
            <c:numRef>
              <c:f>Worldview_WebMetrics!$C$7:$C$18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Worldview_WebMetrics!$D$7:$D$18</c:f>
              <c:numCache>
                <c:formatCode>#,##0</c:formatCode>
                <c:ptCount val="12"/>
                <c:pt idx="0">
                  <c:v>45579</c:v>
                </c:pt>
                <c:pt idx="1">
                  <c:v>41117</c:v>
                </c:pt>
                <c:pt idx="2">
                  <c:v>56386</c:v>
                </c:pt>
                <c:pt idx="3">
                  <c:v>52134</c:v>
                </c:pt>
                <c:pt idx="4">
                  <c:v>34533</c:v>
                </c:pt>
                <c:pt idx="5">
                  <c:v>39032</c:v>
                </c:pt>
                <c:pt idx="6">
                  <c:v>44050</c:v>
                </c:pt>
                <c:pt idx="7">
                  <c:v>65255</c:v>
                </c:pt>
                <c:pt idx="8">
                  <c:v>44094</c:v>
                </c:pt>
                <c:pt idx="9">
                  <c:v>101667</c:v>
                </c:pt>
                <c:pt idx="10">
                  <c:v>79653</c:v>
                </c:pt>
                <c:pt idx="11">
                  <c:v>47249</c:v>
                </c:pt>
              </c:numCache>
            </c:numRef>
          </c:val>
        </c:ser>
        <c:dLbls>
          <c:showLegendKey val="0"/>
          <c:showVal val="0"/>
          <c:showCatName val="0"/>
          <c:showSerName val="0"/>
          <c:showPercent val="0"/>
          <c:showBubbleSize val="0"/>
        </c:dLbls>
        <c:gapWidth val="150"/>
        <c:shape val="box"/>
        <c:axId val="-278643216"/>
        <c:axId val="-278629616"/>
        <c:axId val="0"/>
      </c:bar3DChart>
      <c:dateAx>
        <c:axId val="-278643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29616"/>
        <c:crosses val="autoZero"/>
        <c:auto val="1"/>
        <c:lblOffset val="100"/>
        <c:baseTimeUnit val="months"/>
      </c:dateAx>
      <c:valAx>
        <c:axId val="-278629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Unique Visitors</a:t>
                </a:r>
              </a:p>
            </c:rich>
          </c:tx>
          <c:layout>
            <c:manualLayout>
              <c:xMode val="edge"/>
              <c:yMode val="edge"/>
              <c:x val="1.7395669291338602E-2"/>
              <c:y val="0.1938980023330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4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2016 Monthly Users (Visits) who Download Data  from Worldview</a:t>
            </a:r>
            <a:r>
              <a:rPr lang="en-US" sz="1400" b="1" i="0" u="none" strike="noStrike" baseline="0">
                <a:effectLst/>
              </a:rPr>
              <a:t> </a:t>
            </a:r>
            <a:endParaRPr 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Worldview_WebMetrics!$D$45</c:f>
              <c:strCache>
                <c:ptCount val="1"/>
                <c:pt idx="0">
                  <c:v>Events</c:v>
                </c:pt>
              </c:strCache>
            </c:strRef>
          </c:tx>
          <c:spPr>
            <a:solidFill>
              <a:schemeClr val="accent1"/>
            </a:solidFill>
            <a:ln>
              <a:noFill/>
            </a:ln>
            <a:effectLst/>
            <a:sp3d/>
          </c:spPr>
          <c:invertIfNegative val="0"/>
          <c:cat>
            <c:numRef>
              <c:f>Worldview_WebMetrics!$C$46:$C$57</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Worldview_WebMetrics!$D$46:$D$57</c:f>
              <c:numCache>
                <c:formatCode>#,##0</c:formatCode>
                <c:ptCount val="12"/>
                <c:pt idx="0">
                  <c:v>4123</c:v>
                </c:pt>
                <c:pt idx="1">
                  <c:v>4928</c:v>
                </c:pt>
                <c:pt idx="2">
                  <c:v>4013</c:v>
                </c:pt>
                <c:pt idx="3">
                  <c:v>4269</c:v>
                </c:pt>
                <c:pt idx="4">
                  <c:v>2463</c:v>
                </c:pt>
                <c:pt idx="5">
                  <c:v>3363</c:v>
                </c:pt>
                <c:pt idx="6">
                  <c:v>4231</c:v>
                </c:pt>
                <c:pt idx="7">
                  <c:v>4759</c:v>
                </c:pt>
                <c:pt idx="8">
                  <c:v>2768</c:v>
                </c:pt>
                <c:pt idx="9">
                  <c:v>2579</c:v>
                </c:pt>
                <c:pt idx="10">
                  <c:v>3933</c:v>
                </c:pt>
                <c:pt idx="11">
                  <c:v>4779</c:v>
                </c:pt>
              </c:numCache>
            </c:numRef>
          </c:val>
        </c:ser>
        <c:ser>
          <c:idx val="1"/>
          <c:order val="1"/>
          <c:tx>
            <c:strRef>
              <c:f>Worldview_WebMetrics!$E$45</c:f>
              <c:strCache>
                <c:ptCount val="1"/>
                <c:pt idx="0">
                  <c:v>Users (Visits)</c:v>
                </c:pt>
              </c:strCache>
            </c:strRef>
          </c:tx>
          <c:spPr>
            <a:solidFill>
              <a:schemeClr val="accent2"/>
            </a:solidFill>
            <a:ln>
              <a:noFill/>
            </a:ln>
            <a:effectLst/>
            <a:sp3d/>
          </c:spPr>
          <c:invertIfNegative val="0"/>
          <c:cat>
            <c:numRef>
              <c:f>Worldview_WebMetrics!$C$46:$C$57</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Worldview_WebMetrics!$E$46:$E$57</c:f>
              <c:numCache>
                <c:formatCode>General</c:formatCode>
                <c:ptCount val="12"/>
                <c:pt idx="0">
                  <c:v>810</c:v>
                </c:pt>
                <c:pt idx="1">
                  <c:v>756</c:v>
                </c:pt>
                <c:pt idx="2">
                  <c:v>879</c:v>
                </c:pt>
                <c:pt idx="3">
                  <c:v>982</c:v>
                </c:pt>
                <c:pt idx="4">
                  <c:v>624</c:v>
                </c:pt>
                <c:pt idx="5">
                  <c:v>680</c:v>
                </c:pt>
                <c:pt idx="6">
                  <c:v>968</c:v>
                </c:pt>
                <c:pt idx="7" formatCode="#,##0">
                  <c:v>1074</c:v>
                </c:pt>
                <c:pt idx="8">
                  <c:v>596</c:v>
                </c:pt>
                <c:pt idx="9">
                  <c:v>669</c:v>
                </c:pt>
                <c:pt idx="10" formatCode="#,##0">
                  <c:v>1093</c:v>
                </c:pt>
                <c:pt idx="11">
                  <c:v>1398</c:v>
                </c:pt>
              </c:numCache>
            </c:numRef>
          </c:val>
        </c:ser>
        <c:dLbls>
          <c:showLegendKey val="0"/>
          <c:showVal val="0"/>
          <c:showCatName val="0"/>
          <c:showSerName val="0"/>
          <c:showPercent val="0"/>
          <c:showBubbleSize val="0"/>
        </c:dLbls>
        <c:gapWidth val="150"/>
        <c:shape val="box"/>
        <c:axId val="-278629072"/>
        <c:axId val="-278626352"/>
        <c:axId val="0"/>
      </c:bar3DChart>
      <c:dateAx>
        <c:axId val="-278629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26352"/>
        <c:crosses val="autoZero"/>
        <c:auto val="1"/>
        <c:lblOffset val="100"/>
        <c:baseTimeUnit val="months"/>
      </c:dateAx>
      <c:valAx>
        <c:axId val="-27862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Events/Users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29072"/>
        <c:crosses val="autoZero"/>
        <c:crossBetween val="between"/>
      </c:valAx>
      <c:spPr>
        <a:noFill/>
        <a:ln>
          <a:noFill/>
        </a:ln>
        <a:effectLst/>
      </c:spPr>
    </c:plotArea>
    <c:legend>
      <c:legendPos val="b"/>
      <c:layout>
        <c:manualLayout>
          <c:xMode val="edge"/>
          <c:yMode val="edge"/>
          <c:x val="0.65566382327209105"/>
          <c:y val="0.18576334208223999"/>
          <c:w val="0.30399475065616799"/>
          <c:h val="7.81255468066491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2016 Monthly Mobile</a:t>
            </a:r>
            <a:r>
              <a:rPr lang="en-US" b="1" baseline="0"/>
              <a:t> Devices Accessing Worldview</a:t>
            </a:r>
            <a:endParaRPr 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Worldview_WebMetrics!$D$26</c:f>
              <c:strCache>
                <c:ptCount val="1"/>
                <c:pt idx="0">
                  <c:v>Unique Visitors</c:v>
                </c:pt>
              </c:strCache>
            </c:strRef>
          </c:tx>
          <c:spPr>
            <a:solidFill>
              <a:schemeClr val="accent1"/>
            </a:solidFill>
            <a:ln>
              <a:noFill/>
            </a:ln>
            <a:effectLst/>
            <a:sp3d/>
          </c:spPr>
          <c:invertIfNegative val="0"/>
          <c:cat>
            <c:numRef>
              <c:f>Worldview_WebMetrics!$C$27:$C$38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Worldview_WebMetrics!$D$27:$D$38</c:f>
              <c:numCache>
                <c:formatCode>#,##0</c:formatCode>
                <c:ptCount val="12"/>
                <c:pt idx="0">
                  <c:v>16798</c:v>
                </c:pt>
                <c:pt idx="1">
                  <c:v>15430</c:v>
                </c:pt>
                <c:pt idx="2">
                  <c:v>22861</c:v>
                </c:pt>
                <c:pt idx="3">
                  <c:v>21704</c:v>
                </c:pt>
                <c:pt idx="4">
                  <c:v>15989</c:v>
                </c:pt>
                <c:pt idx="5">
                  <c:v>18174</c:v>
                </c:pt>
                <c:pt idx="6">
                  <c:v>21075</c:v>
                </c:pt>
                <c:pt idx="7">
                  <c:v>38997</c:v>
                </c:pt>
                <c:pt idx="8">
                  <c:v>21228</c:v>
                </c:pt>
                <c:pt idx="9">
                  <c:v>60868</c:v>
                </c:pt>
                <c:pt idx="10">
                  <c:v>36940</c:v>
                </c:pt>
                <c:pt idx="11">
                  <c:v>20557</c:v>
                </c:pt>
              </c:numCache>
            </c:numRef>
          </c:val>
        </c:ser>
        <c:ser>
          <c:idx val="1"/>
          <c:order val="1"/>
          <c:tx>
            <c:strRef>
              <c:f>Worldview_WebMetrics!$E$26</c:f>
              <c:strCache>
                <c:ptCount val="1"/>
                <c:pt idx="0">
                  <c:v>Visits</c:v>
                </c:pt>
              </c:strCache>
            </c:strRef>
          </c:tx>
          <c:spPr>
            <a:solidFill>
              <a:schemeClr val="accent2"/>
            </a:solidFill>
            <a:ln>
              <a:noFill/>
            </a:ln>
            <a:effectLst/>
            <a:sp3d/>
          </c:spPr>
          <c:invertIfNegative val="0"/>
          <c:cat>
            <c:numRef>
              <c:f>Worldview_WebMetrics!$C$27:$C$38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Worldview_WebMetrics!$E$27:$E$38</c:f>
              <c:numCache>
                <c:formatCode>#,##0</c:formatCode>
                <c:ptCount val="12"/>
                <c:pt idx="0">
                  <c:v>13402</c:v>
                </c:pt>
                <c:pt idx="1">
                  <c:v>12423</c:v>
                </c:pt>
                <c:pt idx="2">
                  <c:v>19200</c:v>
                </c:pt>
                <c:pt idx="3">
                  <c:v>17433</c:v>
                </c:pt>
                <c:pt idx="4">
                  <c:v>12786</c:v>
                </c:pt>
                <c:pt idx="5">
                  <c:v>14351</c:v>
                </c:pt>
                <c:pt idx="6">
                  <c:v>15996</c:v>
                </c:pt>
                <c:pt idx="7">
                  <c:v>29673</c:v>
                </c:pt>
                <c:pt idx="8">
                  <c:v>16855</c:v>
                </c:pt>
                <c:pt idx="9">
                  <c:v>51794</c:v>
                </c:pt>
                <c:pt idx="10">
                  <c:v>30371</c:v>
                </c:pt>
                <c:pt idx="11">
                  <c:v>16691</c:v>
                </c:pt>
              </c:numCache>
            </c:numRef>
          </c:val>
        </c:ser>
        <c:ser>
          <c:idx val="2"/>
          <c:order val="2"/>
          <c:tx>
            <c:strRef>
              <c:f>Worldview_WebMetrics!$F$26</c:f>
              <c:strCache>
                <c:ptCount val="1"/>
                <c:pt idx="0">
                  <c:v>Views</c:v>
                </c:pt>
              </c:strCache>
            </c:strRef>
          </c:tx>
          <c:spPr>
            <a:solidFill>
              <a:schemeClr val="accent3"/>
            </a:solidFill>
            <a:ln>
              <a:noFill/>
            </a:ln>
            <a:effectLst/>
            <a:sp3d/>
          </c:spPr>
          <c:invertIfNegative val="0"/>
          <c:cat>
            <c:numRef>
              <c:f>Worldview_WebMetrics!$C$27:$C$38</c:f>
              <c:numCache>
                <c:formatCode>mmm\-yy</c:formatCode>
                <c:ptCount val="1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numCache>
            </c:numRef>
          </c:cat>
          <c:val>
            <c:numRef>
              <c:f>Worldview_WebMetrics!$F$27:$F$38</c:f>
              <c:numCache>
                <c:formatCode>#,##0</c:formatCode>
                <c:ptCount val="12"/>
                <c:pt idx="0">
                  <c:v>10906</c:v>
                </c:pt>
                <c:pt idx="1">
                  <c:v>10088</c:v>
                </c:pt>
                <c:pt idx="2">
                  <c:v>16691</c:v>
                </c:pt>
                <c:pt idx="3">
                  <c:v>13534</c:v>
                </c:pt>
                <c:pt idx="4">
                  <c:v>9919</c:v>
                </c:pt>
                <c:pt idx="5">
                  <c:v>10405</c:v>
                </c:pt>
                <c:pt idx="6">
                  <c:v>10776</c:v>
                </c:pt>
                <c:pt idx="7">
                  <c:v>20539</c:v>
                </c:pt>
                <c:pt idx="8">
                  <c:v>12864</c:v>
                </c:pt>
                <c:pt idx="9">
                  <c:v>47389</c:v>
                </c:pt>
                <c:pt idx="10">
                  <c:v>25232</c:v>
                </c:pt>
                <c:pt idx="11">
                  <c:v>13445</c:v>
                </c:pt>
              </c:numCache>
            </c:numRef>
          </c:val>
        </c:ser>
        <c:dLbls>
          <c:showLegendKey val="0"/>
          <c:showVal val="0"/>
          <c:showCatName val="0"/>
          <c:showSerName val="0"/>
          <c:showPercent val="0"/>
          <c:showBubbleSize val="0"/>
        </c:dLbls>
        <c:gapWidth val="150"/>
        <c:shape val="box"/>
        <c:axId val="-278641040"/>
        <c:axId val="-278640496"/>
        <c:axId val="0"/>
      </c:bar3DChart>
      <c:dateAx>
        <c:axId val="-278641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40496"/>
        <c:crosses val="autoZero"/>
        <c:auto val="1"/>
        <c:lblOffset val="100"/>
        <c:baseTimeUnit val="months"/>
      </c:dateAx>
      <c:valAx>
        <c:axId val="-278640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41040"/>
        <c:crosses val="autoZero"/>
        <c:crossBetween val="between"/>
      </c:valAx>
      <c:spPr>
        <a:noFill/>
        <a:ln>
          <a:noFill/>
        </a:ln>
        <a:effectLst/>
      </c:spPr>
    </c:plotArea>
    <c:legend>
      <c:legendPos val="b"/>
      <c:layout>
        <c:manualLayout>
          <c:xMode val="edge"/>
          <c:yMode val="edge"/>
          <c:x val="0.23954133858267701"/>
          <c:y val="0.26909667541557297"/>
          <c:w val="0.420917322834646"/>
          <c:h val="7.81255468066491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layout/>
      <c:overlay val="0"/>
    </c:title>
    <c:autoTitleDeleted val="0"/>
    <c:plotArea>
      <c:layout/>
      <c:barChart>
        <c:barDir val="col"/>
        <c:grouping val="clustered"/>
        <c:varyColors val="0"/>
        <c:ser>
          <c:idx val="0"/>
          <c:order val="0"/>
          <c:tx>
            <c:strRef>
              <c:f>'Total Archive Trend'!$B$5</c:f>
              <c:strCache>
                <c:ptCount val="1"/>
                <c:pt idx="0">
                  <c:v>Total Volume (PBs)</c:v>
                </c:pt>
              </c:strCache>
            </c:strRef>
          </c:tx>
          <c:invertIfNegative val="0"/>
          <c:cat>
            <c:strRef>
              <c:f>'Total Archive Trend'!$A$6:$A$22</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'Total Archive Trend'!$B$6:$B$22</c:f>
              <c:numCache>
                <c:formatCode>#,##0.00</c:formatCode>
                <c:ptCount val="17"/>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numCache>
            </c:numRef>
          </c:val>
        </c:ser>
        <c:dLbls>
          <c:showLegendKey val="0"/>
          <c:showVal val="0"/>
          <c:showCatName val="0"/>
          <c:showSerName val="0"/>
          <c:showPercent val="0"/>
          <c:showBubbleSize val="0"/>
        </c:dLbls>
        <c:gapWidth val="150"/>
        <c:axId val="-278627984"/>
        <c:axId val="-278642672"/>
      </c:barChart>
      <c:catAx>
        <c:axId val="-278627984"/>
        <c:scaling>
          <c:orientation val="minMax"/>
        </c:scaling>
        <c:delete val="0"/>
        <c:axPos val="b"/>
        <c:numFmt formatCode="General" sourceLinked="0"/>
        <c:majorTickMark val="out"/>
        <c:minorTickMark val="none"/>
        <c:tickLblPos val="nextTo"/>
        <c:txPr>
          <a:bodyPr/>
          <a:lstStyle/>
          <a:p>
            <a:pPr>
              <a:defRPr sz="1050" b="1" baseline="0"/>
            </a:pPr>
            <a:endParaRPr lang="en-US"/>
          </a:p>
        </c:txPr>
        <c:crossAx val="-278642672"/>
        <c:crosses val="autoZero"/>
        <c:auto val="1"/>
        <c:lblAlgn val="ctr"/>
        <c:lblOffset val="100"/>
        <c:noMultiLvlLbl val="0"/>
      </c:catAx>
      <c:valAx>
        <c:axId val="-278642672"/>
        <c:scaling>
          <c:orientation val="minMax"/>
        </c:scaling>
        <c:delete val="0"/>
        <c:axPos val="l"/>
        <c:majorGridlines/>
        <c:title>
          <c:tx>
            <c:rich>
              <a:bodyPr rot="-5400000" vert="horz"/>
              <a:lstStyle/>
              <a:p>
                <a:pPr>
                  <a:defRPr sz="1400" baseline="0"/>
                </a:pPr>
                <a:r>
                  <a:rPr lang="en-US" sz="1400" baseline="0"/>
                  <a:t>Volume (PBs)</a:t>
                </a:r>
              </a:p>
            </c:rich>
          </c:tx>
          <c:layout/>
          <c:overlay val="0"/>
        </c:title>
        <c:numFmt formatCode="#,##0.00" sourceLinked="1"/>
        <c:majorTickMark val="out"/>
        <c:minorTickMark val="none"/>
        <c:tickLblPos val="nextTo"/>
        <c:crossAx val="-278627984"/>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Trend'!$A$28:$A$44</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Trend'!$B$28:$B$44</c:f>
              <c:numCache>
                <c:formatCode>#,##0.00</c:formatCode>
                <c:ptCount val="17"/>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numCache>
            </c:numRef>
          </c:val>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Trend'!$A$28:$A$44</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Trend'!$C$28:$C$44</c:f>
              <c:numCache>
                <c:formatCode>#,##0.00</c:formatCode>
                <c:ptCount val="17"/>
                <c:pt idx="0">
                  <c:v>0</c:v>
                </c:pt>
                <c:pt idx="10">
                  <c:v>17.264521999999999</c:v>
                </c:pt>
                <c:pt idx="11">
                  <c:v>22.105111999999998</c:v>
                </c:pt>
                <c:pt idx="12">
                  <c:v>65.958472999999998</c:v>
                </c:pt>
                <c:pt idx="13">
                  <c:v>89.748705000000001</c:v>
                </c:pt>
                <c:pt idx="14">
                  <c:v>69.865531000000004</c:v>
                </c:pt>
                <c:pt idx="15">
                  <c:v>72.539675000000003</c:v>
                </c:pt>
                <c:pt idx="16">
                  <c:v>76.334549999999993</c:v>
                </c:pt>
              </c:numCache>
            </c:numRef>
          </c:val>
        </c:ser>
        <c:dLbls>
          <c:showLegendKey val="0"/>
          <c:showVal val="0"/>
          <c:showCatName val="0"/>
          <c:showSerName val="0"/>
          <c:showPercent val="0"/>
          <c:showBubbleSize val="0"/>
        </c:dLbls>
        <c:gapWidth val="150"/>
        <c:overlap val="100"/>
        <c:axId val="-278642128"/>
        <c:axId val="-278637776"/>
      </c:barChart>
      <c:catAx>
        <c:axId val="-278642128"/>
        <c:scaling>
          <c:orientation val="minMax"/>
        </c:scaling>
        <c:delete val="0"/>
        <c:axPos val="b"/>
        <c:numFmt formatCode="General" sourceLinked="1"/>
        <c:majorTickMark val="none"/>
        <c:minorTickMark val="none"/>
        <c:tickLblPos val="nextTo"/>
        <c:txPr>
          <a:bodyPr rot="0" vert="horz"/>
          <a:lstStyle/>
          <a:p>
            <a:pPr>
              <a:defRPr/>
            </a:pPr>
            <a:endParaRPr lang="en-US"/>
          </a:p>
        </c:txPr>
        <c:crossAx val="-278637776"/>
        <c:crosses val="autoZero"/>
        <c:auto val="1"/>
        <c:lblAlgn val="ctr"/>
        <c:lblOffset val="100"/>
        <c:noMultiLvlLbl val="0"/>
      </c:catAx>
      <c:valAx>
        <c:axId val="-278637776"/>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278642128"/>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Trend'!$B$52</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Trend'!$B$53:$B$69</c:f>
              <c:numCache>
                <c:formatCode>#,##0.00</c:formatCode>
                <c:ptCount val="17"/>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numCache>
            </c:numRef>
          </c:val>
        </c:ser>
        <c:ser>
          <c:idx val="1"/>
          <c:order val="1"/>
          <c:tx>
            <c:strRef>
              <c:f>'Product Distribution Trend'!$C$52</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Trend'!$C$53:$C$69</c:f>
              <c:numCache>
                <c:formatCode>#,##0.00</c:formatCode>
                <c:ptCount val="17"/>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numCache>
            </c:numRef>
          </c:val>
        </c:ser>
        <c:ser>
          <c:idx val="2"/>
          <c:order val="2"/>
          <c:tx>
            <c:strRef>
              <c:f>'Product Distribution Trend'!$D$52</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Trend'!$D$53:$D$69</c:f>
              <c:numCache>
                <c:formatCode>#,##0.00</c:formatCode>
                <c:ptCount val="17"/>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numCache>
            </c:numRef>
          </c:val>
        </c:ser>
        <c:ser>
          <c:idx val="3"/>
          <c:order val="3"/>
          <c:tx>
            <c:strRef>
              <c:f>'Product Distribution Trend'!$E$52</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Trend'!$E$53:$E$69</c:f>
              <c:numCache>
                <c:formatCode>#,##0.00</c:formatCode>
                <c:ptCount val="17"/>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numCache>
            </c:numRef>
          </c:val>
        </c:ser>
        <c:ser>
          <c:idx val="4"/>
          <c:order val="4"/>
          <c:tx>
            <c:strRef>
              <c:f>'Product Distribution Trend'!$F$52</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Trend'!$F$53:$F$69</c:f>
              <c:numCache>
                <c:formatCode>#,##0.00</c:formatCode>
                <c:ptCount val="17"/>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numCache>
            </c:numRef>
          </c:val>
        </c:ser>
        <c:ser>
          <c:idx val="5"/>
          <c:order val="5"/>
          <c:tx>
            <c:strRef>
              <c:f>'Product Distribution Trend'!$G$52</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Trend'!$G$53:$G$69</c:f>
              <c:numCache>
                <c:formatCode>#,##0.00</c:formatCode>
                <c:ptCount val="17"/>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numCache>
            </c:numRef>
          </c:val>
        </c:ser>
        <c:ser>
          <c:idx val="6"/>
          <c:order val="6"/>
          <c:tx>
            <c:strRef>
              <c:f>'Product Distribution Trend'!$H$52</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Trend'!$H$53:$H$69</c:f>
              <c:numCache>
                <c:formatCode>#,##0.00</c:formatCode>
                <c:ptCount val="17"/>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numCache>
            </c:numRef>
          </c:val>
        </c:ser>
        <c:ser>
          <c:idx val="7"/>
          <c:order val="7"/>
          <c:tx>
            <c:strRef>
              <c:f>'Product Distribution Trend'!$I$52</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Trend'!$I$53:$I$69</c:f>
              <c:numCache>
                <c:formatCode>#,##0.00</c:formatCode>
                <c:ptCount val="17"/>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numCache>
            </c:numRef>
          </c:val>
        </c:ser>
        <c:ser>
          <c:idx val="8"/>
          <c:order val="8"/>
          <c:tx>
            <c:strRef>
              <c:f>'Product Distribution Trend'!$J$52</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Trend'!$J$53:$J$69</c:f>
              <c:numCache>
                <c:formatCode>#,##0.00</c:formatCode>
                <c:ptCount val="17"/>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numCache>
            </c:numRef>
          </c:val>
        </c:ser>
        <c:ser>
          <c:idx val="9"/>
          <c:order val="9"/>
          <c:tx>
            <c:strRef>
              <c:f>'Product Distribution Trend'!$K$52</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Trend'!$K$53:$K$69</c:f>
              <c:numCache>
                <c:formatCode>#,##0.00</c:formatCode>
                <c:ptCount val="17"/>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numCache>
            </c:numRef>
          </c:val>
        </c:ser>
        <c:ser>
          <c:idx val="10"/>
          <c:order val="10"/>
          <c:tx>
            <c:strRef>
              <c:f>'Product Distribution Trend'!$L$52</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Trend'!$L$53:$L$69</c:f>
              <c:numCache>
                <c:formatCode>#,##0.00</c:formatCode>
                <c:ptCount val="17"/>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numCache>
            </c:numRef>
          </c:val>
        </c:ser>
        <c:ser>
          <c:idx val="11"/>
          <c:order val="11"/>
          <c:tx>
            <c:strRef>
              <c:f>'Product Distribution Trend'!$M$52</c:f>
              <c:strCache>
                <c:ptCount val="1"/>
                <c:pt idx="0">
                  <c:v>SEDAC</c:v>
                </c:pt>
              </c:strCache>
            </c:strRef>
          </c:tx>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Trend'!$M$53:$M$69</c:f>
              <c:numCache>
                <c:formatCode>#,##0.00</c:formatCode>
                <c:ptCount val="17"/>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numCache>
            </c:numRef>
          </c:val>
        </c:ser>
        <c:ser>
          <c:idx val="13"/>
          <c:order val="13"/>
          <c:tx>
            <c:strRef>
              <c:f>'Product Distribution Trend'!$O$52</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 Distribution Trend'!$O$53:$O$69</c:f>
              <c:numCache>
                <c:formatCode>#,##0.00</c:formatCode>
                <c:ptCount val="17"/>
                <c:pt idx="10">
                  <c:v>17.264521999999999</c:v>
                </c:pt>
                <c:pt idx="11">
                  <c:v>22.105111999999998</c:v>
                </c:pt>
                <c:pt idx="12">
                  <c:v>65.958472999999998</c:v>
                </c:pt>
                <c:pt idx="13">
                  <c:v>89.748705000000001</c:v>
                </c:pt>
                <c:pt idx="14">
                  <c:v>69.865531000000004</c:v>
                </c:pt>
                <c:pt idx="15">
                  <c:v>72.539675000000003</c:v>
                </c:pt>
                <c:pt idx="16">
                  <c:v>76.334549999999993</c:v>
                </c:pt>
              </c:numCache>
            </c:numRef>
          </c:val>
        </c:ser>
        <c:dLbls>
          <c:showLegendKey val="0"/>
          <c:showVal val="0"/>
          <c:showCatName val="0"/>
          <c:showSerName val="0"/>
          <c:showPercent val="0"/>
          <c:showBubbleSize val="0"/>
        </c:dLbls>
        <c:gapWidth val="55"/>
        <c:overlap val="100"/>
        <c:axId val="-278628528"/>
        <c:axId val="-278647024"/>
        <c:extLst>
          <c:ext xmlns:c15="http://schemas.microsoft.com/office/drawing/2012/chart" uri="{02D57815-91ED-43cb-92C2-25804820EDAC}">
            <c15:filteredBarSeries>
              <c15:ser>
                <c:idx val="12"/>
                <c:order val="12"/>
                <c:tx>
                  <c:strRef>
                    <c:extLst>
                      <c:ext uri="{02D57815-91ED-43cb-92C2-25804820EDAC}">
                        <c15:formulaRef>
                          <c15:sqref>'Product Distribution Trend'!$N$52</c15:sqref>
                        </c15:formulaRef>
                      </c:ext>
                    </c:extLst>
                    <c:strCache>
                      <c:ptCount val="1"/>
                      <c:pt idx="0">
                        <c:v>Total Products</c:v>
                      </c:pt>
                    </c:strCache>
                  </c:strRef>
                </c:tx>
                <c:invertIfNegative val="0"/>
                <c:cat>
                  <c:strRef>
                    <c:extLst>
                      <c:ext uri="{02D57815-91ED-43cb-92C2-25804820EDAC}">
                        <c15:formulaRef>
                          <c15:sqref>'Product Distribution Trend'!$A$53:$A$69</c15:sqref>
                        </c15:formulaRef>
                      </c:ext>
                    </c:extLst>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extLst>
                      <c:ext uri="{02D57815-91ED-43cb-92C2-25804820EDAC}">
                        <c15:formulaRef>
                          <c15:sqref>'Product Distribution Trend'!$N$53:$N$69</c15:sqref>
                        </c15:formulaRef>
                      </c:ext>
                    </c:extLst>
                    <c:numCache>
                      <c:formatCode>#,##0.00</c:formatCode>
                      <c:ptCount val="17"/>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numCache>
                  </c:numRef>
                </c:val>
              </c15:ser>
            </c15:filteredBarSeries>
          </c:ext>
        </c:extLst>
      </c:barChart>
      <c:catAx>
        <c:axId val="-27862852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278647024"/>
        <c:crosses val="autoZero"/>
        <c:auto val="1"/>
        <c:lblAlgn val="ctr"/>
        <c:lblOffset val="100"/>
        <c:noMultiLvlLbl val="0"/>
      </c:catAx>
      <c:valAx>
        <c:axId val="-27864702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278628528"/>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layout/>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Trend'!$A$30:$A$46</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Trend'!$B$30:$B$46</c:f>
              <c:numCache>
                <c:formatCode>#,##0.00</c:formatCode>
                <c:ptCount val="17"/>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numCache>
            </c:numRef>
          </c:val>
        </c:ser>
        <c:ser>
          <c:idx val="1"/>
          <c:order val="1"/>
          <c:tx>
            <c:strRef>
              <c:f>'Volume Distribution Trend'!$C$29</c:f>
              <c:strCache>
                <c:ptCount val="1"/>
                <c:pt idx="0">
                  <c:v>LANCE Volume</c:v>
                </c:pt>
              </c:strCache>
            </c:strRef>
          </c:tx>
          <c:spPr>
            <a:solidFill>
              <a:schemeClr val="accent3"/>
            </a:solidFill>
          </c:spPr>
          <c:invertIfNegative val="0"/>
          <c:cat>
            <c:strRef>
              <c:f>'Volume Distribution Trend'!$A$30:$A$46</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Trend'!$C$30:$C$46</c:f>
              <c:numCache>
                <c:formatCode>#,##0.00</c:formatCode>
                <c:ptCount val="17"/>
                <c:pt idx="0">
                  <c:v>0</c:v>
                </c:pt>
                <c:pt idx="10">
                  <c:v>239.357451171875</c:v>
                </c:pt>
                <c:pt idx="11">
                  <c:v>475.84899414062494</c:v>
                </c:pt>
                <c:pt idx="12">
                  <c:v>833.81921875</c:v>
                </c:pt>
                <c:pt idx="13">
                  <c:v>856.63578125000004</c:v>
                </c:pt>
                <c:pt idx="14">
                  <c:v>891.62641206054695</c:v>
                </c:pt>
                <c:pt idx="15">
                  <c:v>786.36682507619889</c:v>
                </c:pt>
                <c:pt idx="16">
                  <c:v>763.04763924963061</c:v>
                </c:pt>
              </c:numCache>
            </c:numRef>
          </c:val>
        </c:ser>
        <c:dLbls>
          <c:showLegendKey val="0"/>
          <c:showVal val="0"/>
          <c:showCatName val="0"/>
          <c:showSerName val="0"/>
          <c:showPercent val="0"/>
          <c:showBubbleSize val="0"/>
        </c:dLbls>
        <c:gapWidth val="150"/>
        <c:overlap val="100"/>
        <c:axId val="-278644848"/>
        <c:axId val="-278645936"/>
      </c:barChart>
      <c:catAx>
        <c:axId val="-278644848"/>
        <c:scaling>
          <c:orientation val="minMax"/>
        </c:scaling>
        <c:delete val="0"/>
        <c:axPos val="b"/>
        <c:numFmt formatCode="General" sourceLinked="1"/>
        <c:majorTickMark val="none"/>
        <c:minorTickMark val="none"/>
        <c:tickLblPos val="nextTo"/>
        <c:txPr>
          <a:bodyPr rot="0" vert="horz"/>
          <a:lstStyle/>
          <a:p>
            <a:pPr>
              <a:defRPr/>
            </a:pPr>
            <a:endParaRPr lang="en-US"/>
          </a:p>
        </c:txPr>
        <c:crossAx val="-278645936"/>
        <c:crosses val="autoZero"/>
        <c:auto val="1"/>
        <c:lblAlgn val="ctr"/>
        <c:lblOffset val="100"/>
        <c:tickLblSkip val="1"/>
        <c:tickMarkSkip val="1"/>
        <c:noMultiLvlLbl val="0"/>
      </c:catAx>
      <c:valAx>
        <c:axId val="-278645936"/>
        <c:scaling>
          <c:orientation val="minMax"/>
        </c:scaling>
        <c:delete val="0"/>
        <c:axPos val="l"/>
        <c:majorGridlines/>
        <c:title>
          <c:tx>
            <c:rich>
              <a:bodyPr rot="-5400000" vert="horz"/>
              <a:lstStyle/>
              <a:p>
                <a:pPr>
                  <a:defRPr/>
                </a:pPr>
                <a:r>
                  <a:rPr lang="en-US"/>
                  <a:t>Volume (TBs)</a:t>
                </a:r>
              </a:p>
            </c:rich>
          </c:tx>
          <c:layout/>
          <c:overlay val="0"/>
        </c:title>
        <c:numFmt formatCode="#,##0" sourceLinked="0"/>
        <c:majorTickMark val="none"/>
        <c:minorTickMark val="none"/>
        <c:tickLblPos val="nextTo"/>
        <c:txPr>
          <a:bodyPr rot="0" vert="horz"/>
          <a:lstStyle/>
          <a:p>
            <a:pPr>
              <a:defRPr/>
            </a:pPr>
            <a:endParaRPr lang="en-US"/>
          </a:p>
        </c:txPr>
        <c:crossAx val="-278644848"/>
        <c:crosses val="autoZero"/>
        <c:crossBetween val="between"/>
      </c:valAx>
      <c:spPr>
        <a:ln>
          <a:solidFill>
            <a:sysClr val="windowText" lastClr="000000"/>
          </a:solidFill>
        </a:ln>
      </c:spPr>
    </c:plotArea>
    <c:legend>
      <c:legendPos val="r"/>
      <c:layout/>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layout/>
      <c:overlay val="0"/>
      <c:spPr>
        <a:noFill/>
        <a:ln w="25400">
          <a:noFill/>
        </a:ln>
      </c:spPr>
    </c:title>
    <c:autoTitleDeleted val="0"/>
    <c:plotArea>
      <c:layout/>
      <c:barChart>
        <c:barDir val="col"/>
        <c:grouping val="stacked"/>
        <c:varyColors val="0"/>
        <c:ser>
          <c:idx val="0"/>
          <c:order val="0"/>
          <c:tx>
            <c:strRef>
              <c:f>'Volume Distribution Trend'!$B$52</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Trend'!$B$53:$B$69</c:f>
              <c:numCache>
                <c:formatCode>#,##0.00</c:formatCode>
                <c:ptCount val="17"/>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numCache>
            </c:numRef>
          </c:val>
        </c:ser>
        <c:ser>
          <c:idx val="1"/>
          <c:order val="1"/>
          <c:tx>
            <c:strRef>
              <c:f>'Volume Distribution Trend'!$C$52</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Trend'!$C$53:$C$69</c:f>
              <c:numCache>
                <c:formatCode>#,##0.00</c:formatCode>
                <c:ptCount val="17"/>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numCache>
            </c:numRef>
          </c:val>
        </c:ser>
        <c:ser>
          <c:idx val="2"/>
          <c:order val="2"/>
          <c:tx>
            <c:strRef>
              <c:f>'Volume Distribution Trend'!$D$52</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Trend'!$D$53:$D$69</c:f>
              <c:numCache>
                <c:formatCode>#,##0.00</c:formatCode>
                <c:ptCount val="17"/>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numCache>
            </c:numRef>
          </c:val>
        </c:ser>
        <c:ser>
          <c:idx val="3"/>
          <c:order val="3"/>
          <c:tx>
            <c:strRef>
              <c:f>'Volume Distribution Trend'!$E$52</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Trend'!$E$53:$E$69</c:f>
              <c:numCache>
                <c:formatCode>#,##0.00</c:formatCode>
                <c:ptCount val="17"/>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numCache>
            </c:numRef>
          </c:val>
        </c:ser>
        <c:ser>
          <c:idx val="4"/>
          <c:order val="4"/>
          <c:tx>
            <c:strRef>
              <c:f>'Volume Distribution Trend'!$F$52</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Trend'!$F$53:$F$69</c:f>
              <c:numCache>
                <c:formatCode>#,##0.00</c:formatCode>
                <c:ptCount val="17"/>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numCache>
            </c:numRef>
          </c:val>
        </c:ser>
        <c:ser>
          <c:idx val="5"/>
          <c:order val="5"/>
          <c:tx>
            <c:strRef>
              <c:f>'Volume Distribution Trend'!$G$52</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Trend'!$G$53:$G$69</c:f>
              <c:numCache>
                <c:formatCode>#,##0.00</c:formatCode>
                <c:ptCount val="17"/>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numCache>
            </c:numRef>
          </c:val>
        </c:ser>
        <c:ser>
          <c:idx val="6"/>
          <c:order val="6"/>
          <c:tx>
            <c:strRef>
              <c:f>'Volume Distribution Trend'!$H$52</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Trend'!$H$53:$H$69</c:f>
              <c:numCache>
                <c:formatCode>#,##0.00</c:formatCode>
                <c:ptCount val="17"/>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numCache>
            </c:numRef>
          </c:val>
        </c:ser>
        <c:ser>
          <c:idx val="7"/>
          <c:order val="7"/>
          <c:tx>
            <c:strRef>
              <c:f>'Volume Distribution Trend'!$I$52</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Trend'!$I$53:$I$69</c:f>
              <c:numCache>
                <c:formatCode>#,##0.00</c:formatCode>
                <c:ptCount val="17"/>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numCache>
            </c:numRef>
          </c:val>
        </c:ser>
        <c:ser>
          <c:idx val="8"/>
          <c:order val="8"/>
          <c:tx>
            <c:strRef>
              <c:f>'Volume Distribution Trend'!$J$52</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Trend'!$J$53:$J$69</c:f>
              <c:numCache>
                <c:formatCode>#,##0.00</c:formatCode>
                <c:ptCount val="17"/>
                <c:pt idx="0">
                  <c:v>0</c:v>
                </c:pt>
                <c:pt idx="1">
                  <c:v>0</c:v>
                </c:pt>
                <c:pt idx="2">
                  <c:v>0</c:v>
                </c:pt>
                <c:pt idx="3">
                  <c:v>0</c:v>
                </c:pt>
                <c:pt idx="4">
                  <c:v>2.8958511352539063</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numCache>
            </c:numRef>
          </c:val>
        </c:ser>
        <c:ser>
          <c:idx val="9"/>
          <c:order val="9"/>
          <c:tx>
            <c:strRef>
              <c:f>'Volume Distribution Trend'!$K$52</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Trend'!$K$53:$K$69</c:f>
              <c:numCache>
                <c:formatCode>#,##0.00</c:formatCode>
                <c:ptCount val="17"/>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numCache>
            </c:numRef>
          </c:val>
        </c:ser>
        <c:ser>
          <c:idx val="10"/>
          <c:order val="10"/>
          <c:tx>
            <c:strRef>
              <c:f>'Volume Distribution Trend'!$L$52</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Trend'!$L$53:$L$69</c:f>
              <c:numCache>
                <c:formatCode>#,##0.00</c:formatCode>
                <c:ptCount val="17"/>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numCache>
            </c:numRef>
          </c:val>
        </c:ser>
        <c:ser>
          <c:idx val="11"/>
          <c:order val="11"/>
          <c:tx>
            <c:strRef>
              <c:f>'Volume Distribution Trend'!$M$52</c:f>
              <c:strCache>
                <c:ptCount val="1"/>
                <c:pt idx="0">
                  <c:v>SEDAC</c:v>
                </c:pt>
              </c:strCache>
            </c:strRef>
          </c:tx>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Trend'!$M$53:$M$69</c:f>
              <c:numCache>
                <c:formatCode>#,##0.00</c:formatCode>
                <c:ptCount val="17"/>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numCache>
            </c:numRef>
          </c:val>
        </c:ser>
        <c:ser>
          <c:idx val="13"/>
          <c:order val="13"/>
          <c:tx>
            <c:strRef>
              <c:f>'Volume Distribution Trend'!$O$52</c:f>
              <c:strCache>
                <c:ptCount val="1"/>
                <c:pt idx="0">
                  <c:v>LANCE</c:v>
                </c:pt>
              </c:strCache>
            </c:strRef>
          </c:tx>
          <c:spPr>
            <a:solidFill>
              <a:schemeClr val="accent3"/>
            </a:solidFill>
          </c:spPr>
          <c:invertIfNegative val="0"/>
          <c:cat>
            <c:strRef>
              <c:f>'Volume Distribution Trend'!$A$53:$A$69</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'Volume Distribution Trend'!$O$53:$O$69</c:f>
              <c:numCache>
                <c:formatCode>#,##0.00</c:formatCode>
                <c:ptCount val="17"/>
                <c:pt idx="10">
                  <c:v>239.357451171875</c:v>
                </c:pt>
                <c:pt idx="11">
                  <c:v>475.84899414062494</c:v>
                </c:pt>
                <c:pt idx="12">
                  <c:v>833.81921875</c:v>
                </c:pt>
                <c:pt idx="13">
                  <c:v>856.63578125000004</c:v>
                </c:pt>
                <c:pt idx="14">
                  <c:v>891.62641206054695</c:v>
                </c:pt>
                <c:pt idx="15">
                  <c:v>786.36682507619889</c:v>
                </c:pt>
                <c:pt idx="16">
                  <c:v>763.04763924963061</c:v>
                </c:pt>
              </c:numCache>
            </c:numRef>
          </c:val>
        </c:ser>
        <c:dLbls>
          <c:showLegendKey val="0"/>
          <c:showVal val="0"/>
          <c:showCatName val="0"/>
          <c:showSerName val="0"/>
          <c:showPercent val="0"/>
          <c:showBubbleSize val="0"/>
        </c:dLbls>
        <c:gapWidth val="55"/>
        <c:overlap val="100"/>
        <c:axId val="-278623632"/>
        <c:axId val="-278632336"/>
        <c:extLst>
          <c:ext xmlns:c15="http://schemas.microsoft.com/office/drawing/2012/chart" uri="{02D57815-91ED-43cb-92C2-25804820EDAC}">
            <c15:filteredBarSeries>
              <c15:ser>
                <c:idx val="12"/>
                <c:order val="12"/>
                <c:tx>
                  <c:strRef>
                    <c:extLst>
                      <c:ext uri="{02D57815-91ED-43cb-92C2-25804820EDAC}">
                        <c15:formulaRef>
                          <c15:sqref>'Volume Distribution Trend'!$N$52</c15:sqref>
                        </c15:formulaRef>
                      </c:ext>
                    </c:extLst>
                    <c:strCache>
                      <c:ptCount val="1"/>
                      <c:pt idx="0">
                        <c:v>Total</c:v>
                      </c:pt>
                    </c:strCache>
                  </c:strRef>
                </c:tx>
                <c:invertIfNegative val="0"/>
                <c:cat>
                  <c:strRef>
                    <c:extLst>
                      <c:ext uri="{02D57815-91ED-43cb-92C2-25804820EDAC}">
                        <c15:formulaRef>
                          <c15:sqref>'Volume Distribution Trend'!$A$53:$A$69</c15:sqref>
                        </c15:formulaRef>
                      </c:ext>
                    </c:extLst>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extLst>
                      <c:ext uri="{02D57815-91ED-43cb-92C2-25804820EDAC}">
                        <c15:formulaRef>
                          <c15:sqref>'Volume Distribution Trend'!$N$53:$N$69</c15:sqref>
                        </c15:formulaRef>
                      </c:ext>
                    </c:extLst>
                    <c:numCache>
                      <c:formatCode>#,##0.00</c:formatCode>
                      <c:ptCount val="17"/>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numCache>
                  </c:numRef>
                </c:val>
              </c15:ser>
            </c15:filteredBarSeries>
          </c:ext>
        </c:extLst>
      </c:barChart>
      <c:catAx>
        <c:axId val="-27862363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278632336"/>
        <c:crosses val="autoZero"/>
        <c:auto val="1"/>
        <c:lblAlgn val="ctr"/>
        <c:lblOffset val="100"/>
        <c:noMultiLvlLbl val="0"/>
      </c:catAx>
      <c:valAx>
        <c:axId val="-27863233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layout/>
          <c:overlay val="0"/>
        </c:title>
        <c:numFmt formatCode="#,##0" sourceLinked="0"/>
        <c:majorTickMark val="none"/>
        <c:minorTickMark val="none"/>
        <c:tickLblPos val="nextTo"/>
        <c:spPr>
          <a:ln w="3175">
            <a:solidFill>
              <a:srgbClr val="808080"/>
            </a:solidFill>
            <a:prstDash val="solid"/>
          </a:ln>
        </c:spPr>
        <c:crossAx val="-278623632"/>
        <c:crosses val="autoZero"/>
        <c:crossBetween val="between"/>
      </c:valAx>
      <c:spPr>
        <a:solidFill>
          <a:srgbClr val="FFFFFF"/>
        </a:solidFill>
        <a:ln w="25400">
          <a:solidFill>
            <a:sysClr val="window" lastClr="FFFFFF">
              <a:lumMod val="50000"/>
            </a:sysClr>
          </a:solidFill>
        </a:ln>
        <a:effectLst/>
      </c:spPr>
    </c:plotArea>
    <c:legend>
      <c:legendPos val="t"/>
      <c:layou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2295873778958098"/>
          <c:y val="2.0247652499170307E-2"/>
        </c:manualLayout>
      </c:layout>
      <c:overlay val="0"/>
    </c:title>
    <c:autoTitleDeleted val="0"/>
    <c:plotArea>
      <c:layout>
        <c:manualLayout>
          <c:layoutTarget val="inner"/>
          <c:xMode val="edge"/>
          <c:yMode val="edge"/>
          <c:x val="0.15315966940742237"/>
          <c:y val="0.13910068767537054"/>
          <c:w val="0.81552041210286785"/>
          <c:h val="0.72441636552535538"/>
        </c:manualLayout>
      </c:layout>
      <c:barChart>
        <c:barDir val="col"/>
        <c:grouping val="stacked"/>
        <c:varyColors val="0"/>
        <c:ser>
          <c:idx val="4"/>
          <c:order val="0"/>
          <c:tx>
            <c:strRef>
              <c:f>Product_level_Trend!$B$16</c:f>
              <c:strCache>
                <c:ptCount val="1"/>
                <c:pt idx="0">
                  <c:v>Level 0</c:v>
                </c:pt>
              </c:strCache>
            </c:strRef>
          </c:tx>
          <c:spPr>
            <a:ln w="6350">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Product_level_Trend!$B$17:$B$33</c:f>
              <c:numCache>
                <c:formatCode>_(* #,##0.0_);_(* \(#,##0.0\);_(* "-"??_);_(@_)</c:formatCode>
                <c:ptCount val="17"/>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numCache>
            </c:numRef>
          </c:val>
        </c:ser>
        <c:ser>
          <c:idx val="5"/>
          <c:order val="1"/>
          <c:tx>
            <c:strRef>
              <c:f>Product_level_Trend!$C$16</c:f>
              <c:strCache>
                <c:ptCount val="1"/>
                <c:pt idx="0">
                  <c:v>Level 1</c:v>
                </c:pt>
              </c:strCache>
            </c:strRef>
          </c:tx>
          <c:spPr>
            <a:ln w="6350">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Product_level_Trend!$C$17:$C$33</c:f>
              <c:numCache>
                <c:formatCode>_(* #,##0.0_);_(* \(#,##0.0\);_(* "-"??_);_(@_)</c:formatCode>
                <c:ptCount val="17"/>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numCache>
            </c:numRef>
          </c:val>
        </c:ser>
        <c:ser>
          <c:idx val="0"/>
          <c:order val="2"/>
          <c:tx>
            <c:strRef>
              <c:f>Product_level_Trend!$D$16</c:f>
              <c:strCache>
                <c:ptCount val="1"/>
                <c:pt idx="0">
                  <c:v>Level 2</c:v>
                </c:pt>
              </c:strCache>
            </c:strRef>
          </c:tx>
          <c:spPr>
            <a:ln w="6350">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Product_level_Trend!$D$17:$D$33</c:f>
              <c:numCache>
                <c:formatCode>_(* #,##0.0_);_(* \(#,##0.0\);_(* "-"??_);_(@_)</c:formatCode>
                <c:ptCount val="17"/>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numCache>
            </c:numRef>
          </c:val>
        </c:ser>
        <c:ser>
          <c:idx val="1"/>
          <c:order val="3"/>
          <c:tx>
            <c:strRef>
              <c:f>Product_level_Trend!$E$16</c:f>
              <c:strCache>
                <c:ptCount val="1"/>
                <c:pt idx="0">
                  <c:v>Level 3</c:v>
                </c:pt>
              </c:strCache>
            </c:strRef>
          </c:tx>
          <c:spPr>
            <a:ln>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Product_level_Trend!$E$17:$E$33</c:f>
              <c:numCache>
                <c:formatCode>_(* #,##0.0_);_(* \(#,##0.0\);_(* "-"??_);_(@_)</c:formatCode>
                <c:ptCount val="17"/>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numCache>
            </c:numRef>
          </c:val>
        </c:ser>
        <c:ser>
          <c:idx val="2"/>
          <c:order val="4"/>
          <c:tx>
            <c:strRef>
              <c:f>Product_level_Trend!$F$16</c:f>
              <c:strCache>
                <c:ptCount val="1"/>
                <c:pt idx="0">
                  <c:v>Level 4</c:v>
                </c:pt>
              </c:strCache>
            </c:strRef>
          </c:tx>
          <c:spPr>
            <a:ln w="12700">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Product_level_Trend!$F$17:$F$33</c:f>
              <c:numCache>
                <c:formatCode>_(* #,##0.0_);_(* \(#,##0.0\);_(* "-"??_);_(@_)</c:formatCode>
                <c:ptCount val="17"/>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numCache>
            </c:numRef>
          </c:val>
        </c:ser>
        <c:ser>
          <c:idx val="6"/>
          <c:order val="5"/>
          <c:tx>
            <c:strRef>
              <c:f>Product_level_Trend!$G$16</c:f>
              <c:strCache>
                <c:ptCount val="1"/>
                <c:pt idx="0">
                  <c:v>Other1</c:v>
                </c:pt>
              </c:strCache>
            </c:strRef>
          </c:tx>
          <c:spPr>
            <a:solidFill>
              <a:srgbClr val="FFFF00"/>
            </a:solidFill>
            <a:ln w="12700">
              <a:solidFill>
                <a:prstClr val="black"/>
              </a:solidFill>
            </a:ln>
          </c:spPr>
          <c:invertIfNegative val="0"/>
          <c:cat>
            <c:strRef>
              <c:f>Product_level_Trend!$A$17:$A$33</c:f>
              <c:strCache>
                <c:ptCount val="17"/>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strCache>
            </c:strRef>
          </c:cat>
          <c:val>
            <c:numRef>
              <c:f>Product_level_Trend!$G$17:$G$33</c:f>
              <c:numCache>
                <c:formatCode>_(* #,##0.0_);_(* \(#,##0.0\);_(* "-"??_);_(@_)</c:formatCode>
                <c:ptCount val="17"/>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numCache>
            </c:numRef>
          </c:val>
        </c:ser>
        <c:dLbls>
          <c:showLegendKey val="0"/>
          <c:showVal val="0"/>
          <c:showCatName val="0"/>
          <c:showSerName val="0"/>
          <c:showPercent val="0"/>
          <c:showBubbleSize val="0"/>
        </c:dLbls>
        <c:gapWidth val="150"/>
        <c:overlap val="100"/>
        <c:axId val="-278639408"/>
        <c:axId val="-278622544"/>
      </c:barChart>
      <c:catAx>
        <c:axId val="-278639408"/>
        <c:scaling>
          <c:orientation val="minMax"/>
        </c:scaling>
        <c:delete val="0"/>
        <c:axPos val="b"/>
        <c:numFmt formatCode="General" sourceLinked="1"/>
        <c:majorTickMark val="out"/>
        <c:minorTickMark val="none"/>
        <c:tickLblPos val="nextTo"/>
        <c:txPr>
          <a:bodyPr/>
          <a:lstStyle/>
          <a:p>
            <a:pPr>
              <a:defRPr sz="1200"/>
            </a:pPr>
            <a:endParaRPr lang="en-US"/>
          </a:p>
        </c:txPr>
        <c:crossAx val="-278622544"/>
        <c:crosses val="autoZero"/>
        <c:auto val="1"/>
        <c:lblAlgn val="ctr"/>
        <c:lblOffset val="100"/>
        <c:noMultiLvlLbl val="0"/>
      </c:catAx>
      <c:valAx>
        <c:axId val="-278622544"/>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5.010608507997167E-2"/>
              <c:y val="0.20612985380408491"/>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278639408"/>
        <c:crosses val="autoZero"/>
        <c:crossBetween val="between"/>
      </c:valAx>
      <c:spPr>
        <a:ln w="12700">
          <a:solidFill>
            <a:prstClr val="black"/>
          </a:solidFill>
        </a:ln>
      </c:spPr>
    </c:plotArea>
    <c:legend>
      <c:legendPos val="r"/>
      <c:layout>
        <c:manualLayout>
          <c:xMode val="edge"/>
          <c:yMode val="edge"/>
          <c:x val="0.22758775692944372"/>
          <c:y val="0.1512047298759501"/>
          <c:w val="0.61570939104656586"/>
          <c:h val="7.4692600172881554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87"/>
          <c:y val="0.63022508038587199"/>
          <c:w val="0.20161343249494601"/>
          <c:h val="0.24115755627009647"/>
        </c:manualLayout>
      </c:layout>
      <c:pieChart>
        <c:varyColors val="1"/>
        <c:ser>
          <c:idx val="0"/>
          <c:order val="0"/>
          <c:tx>
            <c:strRef>
              <c:f>'Total Archive Size'!$C$4</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solidFill>
                <a:schemeClr val="tx1"/>
              </a:solidFill>
              <a:ln w="25400">
                <a:noFill/>
              </a:ln>
              <a:effectLst>
                <a:outerShdw dist="35921" dir="2700000" algn="br">
                  <a:srgbClr val="000000"/>
                </a:outerShdw>
              </a:effectLst>
            </c:spPr>
          </c:dPt>
          <c:dLbls>
            <c:dLbl>
              <c:idx val="0"/>
              <c:layout>
                <c:manualLayout>
                  <c:x val="0.14618434800255575"/>
                  <c:y val="-0.127685080996225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927141228646941E-2"/>
                  <c:y val="-8.8138529357015567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97575579537303E-2"/>
                  <c:y val="2.297659767876758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9171858865801292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8522872666794563E-2"/>
                  <c:y val="3.8049080713173748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837526389447892E-2"/>
                  <c:y val="-3.940195385368772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2.5538847554889794E-2"/>
                  <c:y val="-0.19727440969638971"/>
                </c:manualLayout>
              </c:layou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7.6793321671883324E-2"/>
                  <c:y val="-7.3318487916938097E-2"/>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'Total Archive Size'!$A$5:$A$15</c:f>
              <c:strCache>
                <c:ptCount val="11"/>
                <c:pt idx="0">
                  <c:v>ASDC</c:v>
                </c:pt>
                <c:pt idx="1">
                  <c:v>ASF </c:v>
                </c:pt>
                <c:pt idx="2">
                  <c:v>CDDIS</c:v>
                </c:pt>
                <c:pt idx="3">
                  <c:v>GESDISC</c:v>
                </c:pt>
                <c:pt idx="4">
                  <c:v>GHRC</c:v>
                </c:pt>
                <c:pt idx="5">
                  <c:v>LPDAAC</c:v>
                </c:pt>
                <c:pt idx="6">
                  <c:v>MODAPS</c:v>
                </c:pt>
                <c:pt idx="7">
                  <c:v>NSIDC</c:v>
                </c:pt>
                <c:pt idx="8">
                  <c:v>ORNL</c:v>
                </c:pt>
                <c:pt idx="9">
                  <c:v>PODAAC</c:v>
                </c:pt>
                <c:pt idx="10">
                  <c:v>SEDAC</c:v>
                </c:pt>
              </c:strCache>
            </c:strRef>
          </c:cat>
          <c:val>
            <c:numRef>
              <c:f>'Total Archive Size'!$C$5:$C$15</c:f>
              <c:numCache>
                <c:formatCode>#,##0.00</c:formatCode>
                <c:ptCount val="11"/>
                <c:pt idx="0">
                  <c:v>170.246881</c:v>
                </c:pt>
                <c:pt idx="1">
                  <c:v>14.911612</c:v>
                </c:pt>
                <c:pt idx="2">
                  <c:v>185</c:v>
                </c:pt>
                <c:pt idx="3">
                  <c:v>84.542788000000002</c:v>
                </c:pt>
                <c:pt idx="4">
                  <c:v>3.1803309999999998</c:v>
                </c:pt>
                <c:pt idx="5">
                  <c:v>160.29168300000001</c:v>
                </c:pt>
                <c:pt idx="6">
                  <c:v>542.71633099999997</c:v>
                </c:pt>
                <c:pt idx="7">
                  <c:v>52.541397000000003</c:v>
                </c:pt>
                <c:pt idx="8">
                  <c:v>60.038846999999997</c:v>
                </c:pt>
                <c:pt idx="9">
                  <c:v>10.466905000000001</c:v>
                </c:pt>
                <c:pt idx="10">
                  <c:v>5.1999999999999995E-4</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FY16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Product_level_Trend!$A$12</c:f>
              <c:strCache>
                <c:ptCount val="1"/>
                <c:pt idx="0">
                  <c:v>FY16</c:v>
                </c:pt>
              </c:strCache>
            </c:strRef>
          </c:tx>
          <c:spPr>
            <a:solidFill>
              <a:schemeClr val="accent1"/>
            </a:solidFill>
            <a:ln>
              <a:solidFill>
                <a:schemeClr val="tx1"/>
              </a:solidFill>
            </a:ln>
            <a:effectLst/>
          </c:spPr>
          <c:invertIfNegative val="0"/>
          <c:cat>
            <c:strRef>
              <c:f>Product_level_Trend!$B$11:$G$11</c:f>
              <c:strCache>
                <c:ptCount val="6"/>
                <c:pt idx="0">
                  <c:v>Level 0</c:v>
                </c:pt>
                <c:pt idx="1">
                  <c:v>Level 1</c:v>
                </c:pt>
                <c:pt idx="2">
                  <c:v>Level 2</c:v>
                </c:pt>
                <c:pt idx="3">
                  <c:v>Level 3</c:v>
                </c:pt>
                <c:pt idx="4">
                  <c:v>Level 4</c:v>
                </c:pt>
                <c:pt idx="5">
                  <c:v>Other1</c:v>
                </c:pt>
              </c:strCache>
            </c:strRef>
          </c:cat>
          <c:val>
            <c:numRef>
              <c:f>Product_level_Trend!$B$12:$G$12</c:f>
              <c:numCache>
                <c:formatCode>_(* #,##0.0_);_(* \(#,##0.0\);_(* "-"??_);_(@_)</c:formatCode>
                <c:ptCount val="6"/>
                <c:pt idx="0">
                  <c:v>3.290146</c:v>
                </c:pt>
                <c:pt idx="1">
                  <c:v>302.96056800000002</c:v>
                </c:pt>
                <c:pt idx="2">
                  <c:v>498.03322900000001</c:v>
                </c:pt>
                <c:pt idx="3">
                  <c:v>272.22255000000001</c:v>
                </c:pt>
                <c:pt idx="4">
                  <c:v>340.935565</c:v>
                </c:pt>
                <c:pt idx="5">
                  <c:v>95.439993999999999</c:v>
                </c:pt>
              </c:numCache>
            </c:numRef>
          </c:val>
        </c:ser>
        <c:dLbls>
          <c:showLegendKey val="0"/>
          <c:showVal val="0"/>
          <c:showCatName val="0"/>
          <c:showSerName val="0"/>
          <c:showPercent val="0"/>
          <c:showBubbleSize val="0"/>
        </c:dLbls>
        <c:gapWidth val="150"/>
        <c:axId val="-278623088"/>
        <c:axId val="-278635056"/>
      </c:barChart>
      <c:catAx>
        <c:axId val="-27862308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35056"/>
        <c:crosses val="autoZero"/>
        <c:auto val="1"/>
        <c:lblAlgn val="ctr"/>
        <c:lblOffset val="100"/>
        <c:noMultiLvlLbl val="0"/>
      </c:catAx>
      <c:valAx>
        <c:axId val="-27863505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23088"/>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layout/>
      <c:overlay val="0"/>
      <c:spPr>
        <a:noFill/>
        <a:ln w="25400">
          <a:noFill/>
        </a:ln>
      </c:spPr>
    </c:title>
    <c:autoTitleDeleted val="0"/>
    <c:plotArea>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Trend'!$B$17:$K$17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Trend'!$B$18:$K$18</c:f>
              <c:numCache>
                <c:formatCode>#,##0</c:formatCode>
                <c:ptCount val="10"/>
                <c:pt idx="0">
                  <c:v>35960845</c:v>
                </c:pt>
                <c:pt idx="1">
                  <c:v>56769710</c:v>
                </c:pt>
                <c:pt idx="2">
                  <c:v>120843195</c:v>
                </c:pt>
                <c:pt idx="3">
                  <c:v>152842193</c:v>
                </c:pt>
                <c:pt idx="4">
                  <c:v>189496476</c:v>
                </c:pt>
                <c:pt idx="5">
                  <c:v>259717671</c:v>
                </c:pt>
                <c:pt idx="6">
                  <c:v>360372707</c:v>
                </c:pt>
                <c:pt idx="7">
                  <c:v>477031976</c:v>
                </c:pt>
                <c:pt idx="8">
                  <c:v>680428098.00000012</c:v>
                </c:pt>
                <c:pt idx="9">
                  <c:v>744358007</c:v>
                </c:pt>
              </c:numCache>
            </c:numRef>
          </c:val>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Trend'!$B$17:$K$17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Trend'!$B$19:$K$19</c:f>
              <c:numCache>
                <c:formatCode>#,##0</c:formatCode>
                <c:ptCount val="10"/>
                <c:pt idx="0">
                  <c:v>65563006</c:v>
                </c:pt>
                <c:pt idx="1">
                  <c:v>69857119</c:v>
                </c:pt>
                <c:pt idx="2">
                  <c:v>113052619</c:v>
                </c:pt>
                <c:pt idx="3">
                  <c:v>242093094</c:v>
                </c:pt>
                <c:pt idx="4">
                  <c:v>262304205</c:v>
                </c:pt>
                <c:pt idx="5">
                  <c:v>272259607</c:v>
                </c:pt>
                <c:pt idx="6">
                  <c:v>372244590</c:v>
                </c:pt>
                <c:pt idx="7">
                  <c:v>447127605</c:v>
                </c:pt>
                <c:pt idx="8">
                  <c:v>625925258</c:v>
                </c:pt>
                <c:pt idx="9">
                  <c:v>633525572</c:v>
                </c:pt>
              </c:numCache>
            </c:numRef>
          </c:val>
        </c:ser>
        <c:ser>
          <c:idx val="2"/>
          <c:order val="2"/>
          <c:tx>
            <c:strRef>
              <c:f>'US - Foreign Trend'!$A$20</c:f>
              <c:strCache>
                <c:ptCount val="1"/>
                <c:pt idx="0">
                  <c:v>Unknown*</c:v>
                </c:pt>
              </c:strCache>
            </c:strRef>
          </c:tx>
          <c:invertIfNegative val="0"/>
          <c:cat>
            <c:strRef>
              <c:f>'US - Foreign Trend'!$B$17:$K$17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Trend'!$B$20:$K$20</c:f>
              <c:numCache>
                <c:formatCode>#,##0</c:formatCode>
                <c:ptCount val="10"/>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numCache>
            </c:numRef>
          </c:val>
        </c:ser>
        <c:dLbls>
          <c:showLegendKey val="0"/>
          <c:showVal val="0"/>
          <c:showCatName val="0"/>
          <c:showSerName val="0"/>
          <c:showPercent val="0"/>
          <c:showBubbleSize val="0"/>
        </c:dLbls>
        <c:gapWidth val="150"/>
        <c:axId val="-278631792"/>
        <c:axId val="-278652464"/>
        <c:extLst/>
      </c:barChart>
      <c:catAx>
        <c:axId val="-27863179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78652464"/>
        <c:crosses val="autoZero"/>
        <c:auto val="1"/>
        <c:lblAlgn val="ctr"/>
        <c:lblOffset val="100"/>
        <c:noMultiLvlLbl val="0"/>
      </c:catAx>
      <c:valAx>
        <c:axId val="-278652464"/>
        <c:scaling>
          <c:orientation val="minMax"/>
        </c:scaling>
        <c:delete val="0"/>
        <c:axPos val="l"/>
        <c:majorGridlines>
          <c:spPr>
            <a:ln w="3175">
              <a:solidFill>
                <a:schemeClr val="bg1">
                  <a:lumMod val="5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78631792"/>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layout/>
      <c:overlay val="0"/>
      <c:spPr>
        <a:noFill/>
        <a:ln w="25400">
          <a:noFill/>
        </a:ln>
      </c:spPr>
    </c:title>
    <c:autoTitleDeleted val="0"/>
    <c:plotArea>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Trend'!$B$22:$K$22</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Trend'!$B$23:$K$23</c:f>
              <c:numCache>
                <c:formatCode>#,##0.0</c:formatCode>
                <c:ptCount val="10"/>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numCache>
            </c:numRef>
          </c:val>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Trend'!$B$22:$K$22</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Trend'!$B$24:$K$24</c:f>
              <c:numCache>
                <c:formatCode>#,##0.0</c:formatCode>
                <c:ptCount val="10"/>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numCache>
            </c:numRef>
          </c:val>
        </c:ser>
        <c:ser>
          <c:idx val="2"/>
          <c:order val="2"/>
          <c:tx>
            <c:strRef>
              <c:f>'US - Foreign Trend'!$A$25</c:f>
              <c:strCache>
                <c:ptCount val="1"/>
                <c:pt idx="0">
                  <c:v>Unknown*</c:v>
                </c:pt>
              </c:strCache>
            </c:strRef>
          </c:tx>
          <c:invertIfNegative val="0"/>
          <c:cat>
            <c:strRef>
              <c:f>'US - Foreign Trend'!$B$22:$K$22</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'US - Foreign Trend'!$B$25:$K$25</c:f>
              <c:numCache>
                <c:formatCode>_(* #,##0.0_);_(* \(#,##0.0\);_(* "-"??_);_(@_)</c:formatCode>
                <c:ptCount val="10"/>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numCache>
            </c:numRef>
          </c:val>
        </c:ser>
        <c:dLbls>
          <c:showLegendKey val="0"/>
          <c:showVal val="0"/>
          <c:showCatName val="0"/>
          <c:showSerName val="0"/>
          <c:showPercent val="0"/>
          <c:showBubbleSize val="0"/>
        </c:dLbls>
        <c:gapWidth val="150"/>
        <c:axId val="-278633424"/>
        <c:axId val="-278634512"/>
      </c:barChart>
      <c:catAx>
        <c:axId val="-278633424"/>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278634512"/>
        <c:crosses val="autoZero"/>
        <c:auto val="1"/>
        <c:lblAlgn val="ctr"/>
        <c:lblOffset val="100"/>
        <c:noMultiLvlLbl val="0"/>
      </c:catAx>
      <c:valAx>
        <c:axId val="-278634512"/>
        <c:scaling>
          <c:orientation val="minMax"/>
          <c:min val="0"/>
        </c:scaling>
        <c:delete val="0"/>
        <c:axPos val="l"/>
        <c:majorGridlines>
          <c:spPr>
            <a:ln w="3175">
              <a:solidFill>
                <a:schemeClr val="bg1">
                  <a:lumMod val="50000"/>
                </a:schemeClr>
              </a:solidFill>
              <a:prstDash val="solid"/>
            </a:ln>
          </c:spPr>
        </c:majorGridlines>
        <c:title>
          <c:tx>
            <c:rich>
              <a:bodyPr rot="-5400000" vert="horz"/>
              <a:lstStyle/>
              <a:p>
                <a:pPr>
                  <a:defRPr/>
                </a:pPr>
                <a:r>
                  <a:rPr lang="en-US"/>
                  <a:t>Volume (TBs)</a:t>
                </a:r>
              </a:p>
            </c:rich>
          </c:tx>
          <c:layout/>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278633424"/>
        <c:crosses val="autoZero"/>
        <c:crossBetween val="between"/>
      </c:valAx>
      <c:spPr>
        <a:solidFill>
          <a:srgbClr val="FFFFFF"/>
        </a:solidFill>
        <a:ln w="25400">
          <a:solidFill>
            <a:srgbClr val="000000"/>
          </a:solidFill>
        </a:ln>
      </c:spPr>
    </c:plotArea>
    <c:legend>
      <c:legendPos val="r"/>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overlay val="0"/>
      <c:spPr>
        <a:noFill/>
        <a:ln w="25400">
          <a:noFill/>
        </a:ln>
      </c:spPr>
    </c:title>
    <c:autoTitleDeleted val="0"/>
    <c:plotArea>
      <c:layout>
        <c:manualLayout>
          <c:layoutTarget val="inner"/>
          <c:xMode val="edge"/>
          <c:yMode val="edge"/>
          <c:x val="0.15283842794759844"/>
          <c:y val="0.25926063163673169"/>
          <c:w val="0.74368678672506849"/>
          <c:h val="0.55547066517675359"/>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Trend'!$A$5:$A$14</c:f>
              <c:strCache>
                <c:ptCount val="10"/>
                <c:pt idx="0">
                  <c:v>FY07</c:v>
                </c:pt>
                <c:pt idx="1">
                  <c:v>FY08</c:v>
                </c:pt>
                <c:pt idx="2">
                  <c:v>FY09</c:v>
                </c:pt>
                <c:pt idx="3">
                  <c:v>FY10</c:v>
                </c:pt>
                <c:pt idx="4">
                  <c:v>FY11</c:v>
                </c:pt>
                <c:pt idx="5">
                  <c:v>FY12</c:v>
                </c:pt>
                <c:pt idx="6">
                  <c:v>FY13</c:v>
                </c:pt>
                <c:pt idx="7">
                  <c:v>FY14</c:v>
                </c:pt>
                <c:pt idx="8">
                  <c:v>FY15</c:v>
                </c:pt>
                <c:pt idx="9">
                  <c:v>FY16</c:v>
                </c:pt>
              </c:strCache>
            </c:strRef>
          </c:cat>
          <c:val>
            <c:numRef>
              <c:f>'Public - Science User Trend'!$B$5:$B$14</c:f>
              <c:numCache>
                <c:formatCode>General</c:formatCode>
                <c:ptCount val="10"/>
                <c:pt idx="0">
                  <c:v>72</c:v>
                </c:pt>
                <c:pt idx="1">
                  <c:v>168</c:v>
                </c:pt>
                <c:pt idx="2">
                  <c:v>167</c:v>
                </c:pt>
                <c:pt idx="3">
                  <c:v>124</c:v>
                </c:pt>
                <c:pt idx="4" formatCode="#,##0">
                  <c:v>64</c:v>
                </c:pt>
                <c:pt idx="5" formatCode="#,##0">
                  <c:v>107</c:v>
                </c:pt>
                <c:pt idx="6" formatCode="#,##0">
                  <c:v>139</c:v>
                </c:pt>
                <c:pt idx="7" formatCode="#,##0">
                  <c:v>93</c:v>
                </c:pt>
                <c:pt idx="8" formatCode="#,##0">
                  <c:v>94</c:v>
                </c:pt>
                <c:pt idx="9" formatCode="#,##0">
                  <c:v>32</c:v>
                </c:pt>
              </c:numCache>
            </c:numRef>
          </c:val>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Trend'!$A$5:$A$14</c:f>
              <c:strCache>
                <c:ptCount val="10"/>
                <c:pt idx="0">
                  <c:v>FY07</c:v>
                </c:pt>
                <c:pt idx="1">
                  <c:v>FY08</c:v>
                </c:pt>
                <c:pt idx="2">
                  <c:v>FY09</c:v>
                </c:pt>
                <c:pt idx="3">
                  <c:v>FY10</c:v>
                </c:pt>
                <c:pt idx="4">
                  <c:v>FY11</c:v>
                </c:pt>
                <c:pt idx="5">
                  <c:v>FY12</c:v>
                </c:pt>
                <c:pt idx="6">
                  <c:v>FY13</c:v>
                </c:pt>
                <c:pt idx="7">
                  <c:v>FY14</c:v>
                </c:pt>
                <c:pt idx="8">
                  <c:v>FY15</c:v>
                </c:pt>
                <c:pt idx="9">
                  <c:v>FY16</c:v>
                </c:pt>
              </c:strCache>
            </c:strRef>
          </c:cat>
          <c:val>
            <c:numRef>
              <c:f>'Public - Science User Trend'!$C$5:$C$14</c:f>
              <c:numCache>
                <c:formatCode>General</c:formatCode>
                <c:ptCount val="10"/>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numCache>
            </c:numRef>
          </c:val>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Trend'!$A$5:$A$14</c:f>
              <c:strCache>
                <c:ptCount val="10"/>
                <c:pt idx="0">
                  <c:v>FY07</c:v>
                </c:pt>
                <c:pt idx="1">
                  <c:v>FY08</c:v>
                </c:pt>
                <c:pt idx="2">
                  <c:v>FY09</c:v>
                </c:pt>
                <c:pt idx="3">
                  <c:v>FY10</c:v>
                </c:pt>
                <c:pt idx="4">
                  <c:v>FY11</c:v>
                </c:pt>
                <c:pt idx="5">
                  <c:v>FY12</c:v>
                </c:pt>
                <c:pt idx="6">
                  <c:v>FY13</c:v>
                </c:pt>
                <c:pt idx="7">
                  <c:v>FY14</c:v>
                </c:pt>
                <c:pt idx="8">
                  <c:v>FY15</c:v>
                </c:pt>
                <c:pt idx="9">
                  <c:v>FY16</c:v>
                </c:pt>
              </c:strCache>
            </c:strRef>
          </c:cat>
          <c:val>
            <c:numRef>
              <c:f>'Public - Science User Trend'!$D$5:$D$14</c:f>
              <c:numCache>
                <c:formatCode>General</c:formatCode>
                <c:ptCount val="10"/>
                <c:pt idx="0">
                  <c:v>51</c:v>
                </c:pt>
                <c:pt idx="1">
                  <c:v>41</c:v>
                </c:pt>
                <c:pt idx="2">
                  <c:v>27</c:v>
                </c:pt>
                <c:pt idx="3">
                  <c:v>18</c:v>
                </c:pt>
                <c:pt idx="4" formatCode="#,##0">
                  <c:v>26</c:v>
                </c:pt>
                <c:pt idx="5" formatCode="#,##0">
                  <c:v>12</c:v>
                </c:pt>
                <c:pt idx="6" formatCode="#,##0">
                  <c:v>78</c:v>
                </c:pt>
                <c:pt idx="7" formatCode="#,##0">
                  <c:v>159</c:v>
                </c:pt>
                <c:pt idx="8" formatCode="#,##0">
                  <c:v>126</c:v>
                </c:pt>
                <c:pt idx="9" formatCode="#,##0">
                  <c:v>55</c:v>
                </c:pt>
              </c:numCache>
            </c:numRef>
          </c:val>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Trend'!$A$5:$A$14</c:f>
              <c:strCache>
                <c:ptCount val="10"/>
                <c:pt idx="0">
                  <c:v>FY07</c:v>
                </c:pt>
                <c:pt idx="1">
                  <c:v>FY08</c:v>
                </c:pt>
                <c:pt idx="2">
                  <c:v>FY09</c:v>
                </c:pt>
                <c:pt idx="3">
                  <c:v>FY10</c:v>
                </c:pt>
                <c:pt idx="4">
                  <c:v>FY11</c:v>
                </c:pt>
                <c:pt idx="5">
                  <c:v>FY12</c:v>
                </c:pt>
                <c:pt idx="6">
                  <c:v>FY13</c:v>
                </c:pt>
                <c:pt idx="7">
                  <c:v>FY14</c:v>
                </c:pt>
                <c:pt idx="8">
                  <c:v>FY15</c:v>
                </c:pt>
                <c:pt idx="9">
                  <c:v>FY16</c:v>
                </c:pt>
              </c:strCache>
            </c:strRef>
          </c:cat>
          <c:val>
            <c:numRef>
              <c:f>'Public - Science User Trend'!$E$5:$E$14</c:f>
              <c:numCache>
                <c:formatCode>General</c:formatCode>
                <c:ptCount val="10"/>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numCache>
            </c:numRef>
          </c:val>
        </c:ser>
        <c:dLbls>
          <c:showLegendKey val="0"/>
          <c:showVal val="0"/>
          <c:showCatName val="0"/>
          <c:showSerName val="0"/>
          <c:showPercent val="0"/>
          <c:showBubbleSize val="0"/>
        </c:dLbls>
        <c:gapWidth val="150"/>
        <c:overlap val="100"/>
        <c:axId val="-278622000"/>
        <c:axId val="-278631248"/>
      </c:barChart>
      <c:catAx>
        <c:axId val="-278622000"/>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278631248"/>
        <c:crosses val="autoZero"/>
        <c:auto val="1"/>
        <c:lblAlgn val="ctr"/>
        <c:lblOffset val="100"/>
        <c:noMultiLvlLbl val="0"/>
      </c:catAx>
      <c:valAx>
        <c:axId val="-278631248"/>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overlay val="0"/>
          <c:spPr>
            <a:noFill/>
            <a:ln w="25400">
              <a:noFill/>
            </a:ln>
          </c:spPr>
        </c:title>
        <c:numFmt formatCode="General" sourceLinked="1"/>
        <c:majorTickMark val="out"/>
        <c:minorTickMark val="none"/>
        <c:tickLblPos val="nextTo"/>
        <c:spPr>
          <a:ln w="3175">
            <a:solidFill>
              <a:srgbClr val="808080"/>
            </a:solidFill>
            <a:prstDash val="solid"/>
          </a:ln>
        </c:spPr>
        <c:crossAx val="-278622000"/>
        <c:crosses val="autoZero"/>
        <c:crossBetween val="between"/>
      </c:valAx>
      <c:spPr>
        <a:ln>
          <a:solidFill>
            <a:schemeClr val="tx1"/>
          </a:solidFill>
        </a:ln>
      </c:spPr>
    </c:plotArea>
    <c:legend>
      <c:legendPos val="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overlay val="0"/>
      <c:spPr>
        <a:noFill/>
        <a:ln w="25400">
          <a:noFill/>
        </a:ln>
      </c:spPr>
    </c:title>
    <c:autoTitleDeleted val="0"/>
    <c:plotArea>
      <c:layout>
        <c:manualLayout>
          <c:layoutTarget val="inner"/>
          <c:xMode val="edge"/>
          <c:yMode val="edge"/>
          <c:x val="0.27325581395348836"/>
          <c:y val="0.25926063163673169"/>
          <c:w val="0.68313953488372092"/>
          <c:h val="0.56427152488290078"/>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Trend'!$A$5:$A$14</c:f>
              <c:strCache>
                <c:ptCount val="10"/>
                <c:pt idx="0">
                  <c:v>FY07</c:v>
                </c:pt>
                <c:pt idx="1">
                  <c:v>FY08</c:v>
                </c:pt>
                <c:pt idx="2">
                  <c:v>FY09</c:v>
                </c:pt>
                <c:pt idx="3">
                  <c:v>FY10</c:v>
                </c:pt>
                <c:pt idx="4">
                  <c:v>FY11</c:v>
                </c:pt>
                <c:pt idx="5">
                  <c:v>FY12</c:v>
                </c:pt>
                <c:pt idx="6">
                  <c:v>FY13</c:v>
                </c:pt>
                <c:pt idx="7">
                  <c:v>FY14</c:v>
                </c:pt>
                <c:pt idx="8">
                  <c:v>FY15</c:v>
                </c:pt>
                <c:pt idx="9">
                  <c:v>FY16</c:v>
                </c:pt>
              </c:strCache>
            </c:strRef>
          </c:cat>
          <c:val>
            <c:numRef>
              <c:f>'Public - Science User Trend'!$F$5:$F$14</c:f>
              <c:numCache>
                <c:formatCode>#,##0</c:formatCode>
                <c:ptCount val="10"/>
                <c:pt idx="0">
                  <c:v>179703</c:v>
                </c:pt>
                <c:pt idx="1">
                  <c:v>147847</c:v>
                </c:pt>
                <c:pt idx="2">
                  <c:v>280987</c:v>
                </c:pt>
                <c:pt idx="3">
                  <c:v>481872</c:v>
                </c:pt>
                <c:pt idx="4">
                  <c:v>407039</c:v>
                </c:pt>
                <c:pt idx="5">
                  <c:v>460597</c:v>
                </c:pt>
                <c:pt idx="6">
                  <c:v>728724</c:v>
                </c:pt>
                <c:pt idx="7">
                  <c:v>999738</c:v>
                </c:pt>
                <c:pt idx="8">
                  <c:v>1346891</c:v>
                </c:pt>
                <c:pt idx="9">
                  <c:v>1730430</c:v>
                </c:pt>
              </c:numCache>
            </c:numRef>
          </c:val>
        </c:ser>
        <c:dLbls>
          <c:showLegendKey val="0"/>
          <c:showVal val="0"/>
          <c:showCatName val="0"/>
          <c:showSerName val="0"/>
          <c:showPercent val="0"/>
          <c:showBubbleSize val="0"/>
        </c:dLbls>
        <c:gapWidth val="150"/>
        <c:axId val="-278630160"/>
        <c:axId val="-278624176"/>
      </c:barChart>
      <c:catAx>
        <c:axId val="-278630160"/>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278624176"/>
        <c:crosses val="autoZero"/>
        <c:auto val="1"/>
        <c:lblAlgn val="ctr"/>
        <c:lblOffset val="100"/>
        <c:noMultiLvlLbl val="0"/>
      </c:catAx>
      <c:valAx>
        <c:axId val="-27862417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overlay val="0"/>
          <c:spPr>
            <a:noFill/>
            <a:ln w="25400">
              <a:noFill/>
            </a:ln>
          </c:spPr>
        </c:title>
        <c:numFmt formatCode="#,##0" sourceLinked="1"/>
        <c:majorTickMark val="out"/>
        <c:minorTickMark val="none"/>
        <c:tickLblPos val="nextTo"/>
        <c:spPr>
          <a:ln w="3175">
            <a:solidFill>
              <a:srgbClr val="808080"/>
            </a:solidFill>
            <a:prstDash val="solid"/>
          </a:ln>
        </c:spPr>
        <c:crossAx val="-278630160"/>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a:t>
            </a:r>
            <a:endParaRPr lang="en-US"/>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1"/>
          <c:tx>
            <c:strRef>
              <c:f>'Web Trends'!$C$137</c:f>
              <c:strCache>
                <c:ptCount val="1"/>
                <c:pt idx="0">
                  <c:v>Visits</c:v>
                </c:pt>
              </c:strCache>
            </c:strRef>
          </c:tx>
          <c:invertIfNegative val="0"/>
          <c:cat>
            <c:strRef>
              <c:f>'Web Trends'!$A$138:$A$147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'Web Trends'!$C$138:$C$147</c:f>
              <c:numCache>
                <c:formatCode>#,##0</c:formatCode>
                <c:ptCount val="10"/>
                <c:pt idx="0">
                  <c:v>707365</c:v>
                </c:pt>
                <c:pt idx="1">
                  <c:v>827714</c:v>
                </c:pt>
                <c:pt idx="2">
                  <c:v>1079317</c:v>
                </c:pt>
                <c:pt idx="3">
                  <c:v>1108858</c:v>
                </c:pt>
                <c:pt idx="4">
                  <c:v>1318598</c:v>
                </c:pt>
                <c:pt idx="5">
                  <c:v>1973920</c:v>
                </c:pt>
                <c:pt idx="6">
                  <c:v>1929798</c:v>
                </c:pt>
                <c:pt idx="7">
                  <c:v>1688096</c:v>
                </c:pt>
                <c:pt idx="8">
                  <c:v>1803274</c:v>
                </c:pt>
                <c:pt idx="9">
                  <c:v>1880224</c:v>
                </c:pt>
              </c:numCache>
            </c:numRef>
          </c:val>
        </c:ser>
        <c:ser>
          <c:idx val="3"/>
          <c:order val="2"/>
          <c:tx>
            <c:strRef>
              <c:f>'Web Trends'!$D$137</c:f>
              <c:strCache>
                <c:ptCount val="1"/>
                <c:pt idx="0">
                  <c:v>Visitors</c:v>
                </c:pt>
              </c:strCache>
            </c:strRef>
          </c:tx>
          <c:invertIfNegative val="0"/>
          <c:cat>
            <c:strRef>
              <c:f>'Web Trends'!$A$138:$A$147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'Web Trends'!$D$138:$D$147</c:f>
              <c:numCache>
                <c:formatCode>#,##0</c:formatCode>
                <c:ptCount val="10"/>
                <c:pt idx="0">
                  <c:v>443079</c:v>
                </c:pt>
                <c:pt idx="1">
                  <c:v>523416</c:v>
                </c:pt>
                <c:pt idx="2">
                  <c:v>702058</c:v>
                </c:pt>
                <c:pt idx="3">
                  <c:v>718944</c:v>
                </c:pt>
                <c:pt idx="4">
                  <c:v>855976</c:v>
                </c:pt>
                <c:pt idx="5">
                  <c:v>1248743</c:v>
                </c:pt>
                <c:pt idx="6">
                  <c:v>1183040</c:v>
                </c:pt>
                <c:pt idx="7">
                  <c:v>1080386</c:v>
                </c:pt>
                <c:pt idx="8">
                  <c:v>1161968</c:v>
                </c:pt>
                <c:pt idx="9">
                  <c:v>1239024</c:v>
                </c:pt>
              </c:numCache>
            </c:numRef>
          </c:val>
        </c:ser>
        <c:ser>
          <c:idx val="1"/>
          <c:order val="3"/>
          <c:tx>
            <c:strRef>
              <c:f>'Web Trends'!$E$137</c:f>
              <c:strCache>
                <c:ptCount val="1"/>
                <c:pt idx="0">
                  <c:v>Repeat Visitors</c:v>
                </c:pt>
              </c:strCache>
            </c:strRef>
          </c:tx>
          <c:invertIfNegative val="0"/>
          <c:cat>
            <c:strRef>
              <c:f>'Web Trends'!$A$138:$A$147</c:f>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f>'Web Trends'!$E$138:$E$147</c:f>
              <c:numCache>
                <c:formatCode>#,##0</c:formatCode>
                <c:ptCount val="10"/>
                <c:pt idx="0">
                  <c:v>77731</c:v>
                </c:pt>
                <c:pt idx="1">
                  <c:v>91801</c:v>
                </c:pt>
                <c:pt idx="2">
                  <c:v>116886</c:v>
                </c:pt>
                <c:pt idx="3">
                  <c:v>205378</c:v>
                </c:pt>
                <c:pt idx="4">
                  <c:v>150076</c:v>
                </c:pt>
                <c:pt idx="5">
                  <c:v>339566</c:v>
                </c:pt>
                <c:pt idx="6">
                  <c:v>226968</c:v>
                </c:pt>
                <c:pt idx="7">
                  <c:v>308670</c:v>
                </c:pt>
                <c:pt idx="8">
                  <c:v>332088</c:v>
                </c:pt>
                <c:pt idx="9">
                  <c:v>352623</c:v>
                </c:pt>
              </c:numCache>
            </c:numRef>
          </c:val>
        </c:ser>
        <c:dLbls>
          <c:showLegendKey val="0"/>
          <c:showVal val="0"/>
          <c:showCatName val="0"/>
          <c:showSerName val="0"/>
          <c:showPercent val="0"/>
          <c:showBubbleSize val="0"/>
        </c:dLbls>
        <c:gapWidth val="150"/>
        <c:axId val="-278648656"/>
        <c:axId val="-278218256"/>
        <c:extLst>
          <c:ext xmlns:c15="http://schemas.microsoft.com/office/drawing/2012/chart" uri="{02D57815-91ED-43cb-92C2-25804820EDAC}">
            <c15:filteredBarSeries>
              <c15:ser>
                <c:idx val="0"/>
                <c:order val="0"/>
                <c:tx>
                  <c:strRef>
                    <c:extLst>
                      <c:ext uri="{02D57815-91ED-43cb-92C2-25804820EDAC}">
                        <c15:formulaRef>
                          <c15:sqref>'Web Trends'!$B$137</c15:sqref>
                        </c15:formulaRef>
                      </c:ext>
                    </c:extLst>
                    <c:strCache>
                      <c:ptCount val="1"/>
                      <c:pt idx="0">
                        <c:v>Views</c:v>
                      </c:pt>
                    </c:strCache>
                  </c:strRef>
                </c:tx>
                <c:invertIfNegative val="0"/>
                <c:cat>
                  <c:strRef>
                    <c:extLst>
                      <c:ext uri="{02D57815-91ED-43cb-92C2-25804820EDAC}">
                        <c15:formulaRef>
                          <c15:sqref>'Web Trends'!$A$138:$A$147</c15:sqref>
                        </c15:formulaRef>
                      </c:ext>
                    </c:extLst>
                    <c:strCache>
                      <c:ptCount val="10"/>
                      <c:pt idx="0">
                        <c:v>FY2007</c:v>
                      </c:pt>
                      <c:pt idx="1">
                        <c:v>FY2008</c:v>
                      </c:pt>
                      <c:pt idx="2">
                        <c:v>FY2009</c:v>
                      </c:pt>
                      <c:pt idx="3">
                        <c:v>FY2010</c:v>
                      </c:pt>
                      <c:pt idx="4">
                        <c:v>FY2011</c:v>
                      </c:pt>
                      <c:pt idx="5">
                        <c:v>FY2012</c:v>
                      </c:pt>
                      <c:pt idx="6">
                        <c:v>FY2013</c:v>
                      </c:pt>
                      <c:pt idx="7">
                        <c:v>FY2014</c:v>
                      </c:pt>
                      <c:pt idx="8">
                        <c:v>FY2015</c:v>
                      </c:pt>
                      <c:pt idx="9">
                        <c:v>FY2016</c:v>
                      </c:pt>
                    </c:strCache>
                  </c:strRef>
                </c:cat>
                <c:val>
                  <c:numRef>
                    <c:extLst>
                      <c:ext uri="{02D57815-91ED-43cb-92C2-25804820EDAC}">
                        <c15:formulaRef>
                          <c15:sqref>'Web Trends'!$B$138:$B$147</c15:sqref>
                        </c15:formulaRef>
                      </c:ext>
                    </c:extLst>
                    <c:numCache>
                      <c:formatCode>#,##0</c:formatCode>
                      <c:ptCount val="10"/>
                      <c:pt idx="0">
                        <c:v>7599722</c:v>
                      </c:pt>
                      <c:pt idx="1">
                        <c:v>8263283</c:v>
                      </c:pt>
                      <c:pt idx="2">
                        <c:v>11463765</c:v>
                      </c:pt>
                      <c:pt idx="3">
                        <c:v>13654146</c:v>
                      </c:pt>
                      <c:pt idx="4">
                        <c:v>18617279</c:v>
                      </c:pt>
                      <c:pt idx="5">
                        <c:v>23721135</c:v>
                      </c:pt>
                      <c:pt idx="6">
                        <c:v>25320299</c:v>
                      </c:pt>
                      <c:pt idx="7">
                        <c:v>22466747</c:v>
                      </c:pt>
                      <c:pt idx="8">
                        <c:v>18499687</c:v>
                      </c:pt>
                      <c:pt idx="9">
                        <c:v>14536820</c:v>
                      </c:pt>
                    </c:numCache>
                  </c:numRef>
                </c:val>
              </c15:ser>
            </c15:filteredBarSeries>
          </c:ext>
        </c:extLst>
      </c:barChart>
      <c:catAx>
        <c:axId val="-278648656"/>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278218256"/>
        <c:crosses val="autoZero"/>
        <c:auto val="0"/>
        <c:lblAlgn val="ctr"/>
        <c:lblOffset val="100"/>
        <c:tickLblSkip val="1"/>
        <c:tickMarkSkip val="1"/>
        <c:noMultiLvlLbl val="0"/>
      </c:catAx>
      <c:valAx>
        <c:axId val="-278218256"/>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78648656"/>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1"/>
          <c:tx>
            <c:strRef>
              <c:f>'Web Trends'!$C$154</c:f>
              <c:strCache>
                <c:ptCount val="1"/>
                <c:pt idx="0">
                  <c:v>Visits</c:v>
                </c:pt>
              </c:strCache>
            </c:strRef>
          </c:tx>
          <c:invertIfNegative val="0"/>
          <c:cat>
            <c:strRef>
              <c:f>'Web Trends'!$A$155:$A$159</c:f>
              <c:strCache>
                <c:ptCount val="5"/>
                <c:pt idx="0">
                  <c:v>FY2012</c:v>
                </c:pt>
                <c:pt idx="1">
                  <c:v>FY2013</c:v>
                </c:pt>
                <c:pt idx="2">
                  <c:v>FY2014</c:v>
                </c:pt>
                <c:pt idx="3">
                  <c:v>FY2015</c:v>
                </c:pt>
                <c:pt idx="4">
                  <c:v>FY2016</c:v>
                </c:pt>
              </c:strCache>
            </c:strRef>
          </c:cat>
          <c:val>
            <c:numRef>
              <c:f>'Web Trends'!$C$155:$C$159</c:f>
              <c:numCache>
                <c:formatCode>#,##0</c:formatCode>
                <c:ptCount val="5"/>
                <c:pt idx="0">
                  <c:v>88610</c:v>
                </c:pt>
                <c:pt idx="1">
                  <c:v>196014</c:v>
                </c:pt>
                <c:pt idx="2">
                  <c:v>214326</c:v>
                </c:pt>
                <c:pt idx="3">
                  <c:v>289385</c:v>
                </c:pt>
                <c:pt idx="4" formatCode="_(* #,##0_);_(* \(#,##0\);_(* &quot;-&quot;??_);_(@_)">
                  <c:v>471312</c:v>
                </c:pt>
              </c:numCache>
            </c:numRef>
          </c:val>
        </c:ser>
        <c:ser>
          <c:idx val="4"/>
          <c:order val="2"/>
          <c:tx>
            <c:strRef>
              <c:f>'Web Trends'!$D$154</c:f>
              <c:strCache>
                <c:ptCount val="1"/>
                <c:pt idx="0">
                  <c:v>Visitors</c:v>
                </c:pt>
              </c:strCache>
            </c:strRef>
          </c:tx>
          <c:invertIfNegative val="0"/>
          <c:cat>
            <c:strRef>
              <c:f>'Web Trends'!$A$155:$A$159</c:f>
              <c:strCache>
                <c:ptCount val="5"/>
                <c:pt idx="0">
                  <c:v>FY2012</c:v>
                </c:pt>
                <c:pt idx="1">
                  <c:v>FY2013</c:v>
                </c:pt>
                <c:pt idx="2">
                  <c:v>FY2014</c:v>
                </c:pt>
                <c:pt idx="3">
                  <c:v>FY2015</c:v>
                </c:pt>
                <c:pt idx="4">
                  <c:v>FY2016</c:v>
                </c:pt>
              </c:strCache>
            </c:strRef>
          </c:cat>
          <c:val>
            <c:numRef>
              <c:f>'Web Trends'!$D$155:$D$159</c:f>
              <c:numCache>
                <c:formatCode>#,##0</c:formatCode>
                <c:ptCount val="5"/>
                <c:pt idx="0">
                  <c:v>63039</c:v>
                </c:pt>
                <c:pt idx="1">
                  <c:v>133861</c:v>
                </c:pt>
                <c:pt idx="2">
                  <c:v>139051</c:v>
                </c:pt>
                <c:pt idx="3">
                  <c:v>204556</c:v>
                </c:pt>
                <c:pt idx="4">
                  <c:v>319841</c:v>
                </c:pt>
              </c:numCache>
            </c:numRef>
          </c:val>
        </c:ser>
        <c:ser>
          <c:idx val="1"/>
          <c:order val="4"/>
          <c:tx>
            <c:strRef>
              <c:f>'Web Trends'!$F$154</c:f>
              <c:strCache>
                <c:ptCount val="1"/>
                <c:pt idx="0">
                  <c:v>Repeat Visitors</c:v>
                </c:pt>
              </c:strCache>
            </c:strRef>
          </c:tx>
          <c:invertIfNegative val="0"/>
          <c:cat>
            <c:strRef>
              <c:f>'Web Trends'!$A$155:$A$159</c:f>
              <c:strCache>
                <c:ptCount val="5"/>
                <c:pt idx="0">
                  <c:v>FY2012</c:v>
                </c:pt>
                <c:pt idx="1">
                  <c:v>FY2013</c:v>
                </c:pt>
                <c:pt idx="2">
                  <c:v>FY2014</c:v>
                </c:pt>
                <c:pt idx="3">
                  <c:v>FY2015</c:v>
                </c:pt>
                <c:pt idx="4">
                  <c:v>FY2016</c:v>
                </c:pt>
              </c:strCache>
            </c:strRef>
          </c:cat>
          <c:val>
            <c:numRef>
              <c:f>'Web Trends'!$F$155:$F$159</c:f>
              <c:numCache>
                <c:formatCode>#,##0</c:formatCode>
                <c:ptCount val="5"/>
                <c:pt idx="0">
                  <c:v>14268</c:v>
                </c:pt>
                <c:pt idx="1">
                  <c:v>31994</c:v>
                </c:pt>
                <c:pt idx="2">
                  <c:v>37186</c:v>
                </c:pt>
                <c:pt idx="3">
                  <c:v>53136</c:v>
                </c:pt>
                <c:pt idx="4">
                  <c:v>85081</c:v>
                </c:pt>
              </c:numCache>
            </c:numRef>
          </c:val>
        </c:ser>
        <c:dLbls>
          <c:showLegendKey val="0"/>
          <c:showVal val="0"/>
          <c:showCatName val="0"/>
          <c:showSerName val="0"/>
          <c:showPercent val="0"/>
          <c:showBubbleSize val="0"/>
        </c:dLbls>
        <c:gapWidth val="150"/>
        <c:axId val="-278236752"/>
        <c:axId val="-278217712"/>
        <c:extLst>
          <c:ext xmlns:c15="http://schemas.microsoft.com/office/drawing/2012/chart" uri="{02D57815-91ED-43cb-92C2-25804820EDAC}">
            <c15:filteredBarSeries>
              <c15:ser>
                <c:idx val="2"/>
                <c:order val="0"/>
                <c:tx>
                  <c:strRef>
                    <c:extLst>
                      <c:ext uri="{02D57815-91ED-43cb-92C2-25804820EDAC}">
                        <c15:formulaRef>
                          <c15:sqref>'Web Trends'!$B$154</c15:sqref>
                        </c15:formulaRef>
                      </c:ext>
                    </c:extLst>
                    <c:strCache>
                      <c:ptCount val="1"/>
                      <c:pt idx="0">
                        <c:v>Views</c:v>
                      </c:pt>
                    </c:strCache>
                  </c:strRef>
                </c:tx>
                <c:invertIfNegative val="0"/>
                <c:cat>
                  <c:strRef>
                    <c:extLst>
                      <c:ext uri="{02D57815-91ED-43cb-92C2-25804820EDAC}">
                        <c15:formulaRef>
                          <c15:sqref>'Web Trends'!$A$155:$A$159</c15:sqref>
                        </c15:formulaRef>
                      </c:ext>
                    </c:extLst>
                    <c:strCache>
                      <c:ptCount val="5"/>
                      <c:pt idx="0">
                        <c:v>FY2012</c:v>
                      </c:pt>
                      <c:pt idx="1">
                        <c:v>FY2013</c:v>
                      </c:pt>
                      <c:pt idx="2">
                        <c:v>FY2014</c:v>
                      </c:pt>
                      <c:pt idx="3">
                        <c:v>FY2015</c:v>
                      </c:pt>
                      <c:pt idx="4">
                        <c:v>FY2016</c:v>
                      </c:pt>
                    </c:strCache>
                  </c:strRef>
                </c:cat>
                <c:val>
                  <c:numRef>
                    <c:extLst>
                      <c:ext uri="{02D57815-91ED-43cb-92C2-25804820EDAC}">
                        <c15:formulaRef>
                          <c15:sqref>'Web Trends'!$B$155:$B$159</c15:sqref>
                        </c15:formulaRef>
                      </c:ext>
                    </c:extLst>
                    <c:numCache>
                      <c:formatCode>#,##0</c:formatCode>
                      <c:ptCount val="5"/>
                      <c:pt idx="0">
                        <c:v>500380</c:v>
                      </c:pt>
                      <c:pt idx="1">
                        <c:v>1133023</c:v>
                      </c:pt>
                      <c:pt idx="2">
                        <c:v>1157662</c:v>
                      </c:pt>
                      <c:pt idx="3">
                        <c:v>1641730</c:v>
                      </c:pt>
                      <c:pt idx="4">
                        <c:v>3678196</c:v>
                      </c:pt>
                    </c:numCache>
                  </c:numRef>
                </c:val>
              </c15:ser>
            </c15:filteredBarSeries>
            <c15:filteredBarSeries>
              <c15:ser>
                <c:idx val="0"/>
                <c:order val="3"/>
                <c:tx>
                  <c:strRef>
                    <c:extLst xmlns:c15="http://schemas.microsoft.com/office/drawing/2012/chart">
                      <c:ext xmlns:c15="http://schemas.microsoft.com/office/drawing/2012/chart" uri="{02D57815-91ED-43cb-92C2-25804820EDAC}">
                        <c15:formulaRef>
                          <c15:sqref>'Web Trends'!$E$154</c15:sqref>
                        </c15:formulaRef>
                      </c:ext>
                    </c:extLst>
                    <c:strCache>
                      <c:ptCount val="1"/>
                      <c:pt idx="0">
                        <c:v>Hosts</c:v>
                      </c:pt>
                    </c:strCache>
                  </c:strRef>
                </c:tx>
                <c:invertIfNegative val="0"/>
                <c:cat>
                  <c:strRef>
                    <c:extLst xmlns:c15="http://schemas.microsoft.com/office/drawing/2012/chart">
                      <c:ext xmlns:c15="http://schemas.microsoft.com/office/drawing/2012/chart" uri="{02D57815-91ED-43cb-92C2-25804820EDAC}">
                        <c15:formulaRef>
                          <c15:sqref>'Web Trends'!$A$155:$A$159</c15:sqref>
                        </c15:formulaRef>
                      </c:ext>
                    </c:extLst>
                    <c:strCache>
                      <c:ptCount val="5"/>
                      <c:pt idx="0">
                        <c:v>FY2012</c:v>
                      </c:pt>
                      <c:pt idx="1">
                        <c:v>FY2013</c:v>
                      </c:pt>
                      <c:pt idx="2">
                        <c:v>FY2014</c:v>
                      </c:pt>
                      <c:pt idx="3">
                        <c:v>FY2015</c:v>
                      </c:pt>
                      <c:pt idx="4">
                        <c:v>FY2016</c:v>
                      </c:pt>
                    </c:strCache>
                  </c:strRef>
                </c:cat>
                <c:val>
                  <c:numRef>
                    <c:extLst xmlns:c15="http://schemas.microsoft.com/office/drawing/2012/chart">
                      <c:ext xmlns:c15="http://schemas.microsoft.com/office/drawing/2012/chart" uri="{02D57815-91ED-43cb-92C2-25804820EDAC}">
                        <c15:formulaRef>
                          <c15:sqref>'Web Trends'!$E$155:$E$159</c15:sqref>
                        </c15:formulaRef>
                      </c:ext>
                    </c:extLst>
                    <c:numCache>
                      <c:formatCode>#,##0</c:formatCode>
                      <c:ptCount val="5"/>
                      <c:pt idx="0">
                        <c:v>52919</c:v>
                      </c:pt>
                      <c:pt idx="1">
                        <c:v>108179</c:v>
                      </c:pt>
                      <c:pt idx="2">
                        <c:v>112564</c:v>
                      </c:pt>
                      <c:pt idx="3">
                        <c:v>164295</c:v>
                      </c:pt>
                      <c:pt idx="4">
                        <c:v>246869</c:v>
                      </c:pt>
                    </c:numCache>
                  </c:numRef>
                </c:val>
              </c15:ser>
            </c15:filteredBarSeries>
          </c:ext>
        </c:extLst>
      </c:barChart>
      <c:catAx>
        <c:axId val="-27823675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78217712"/>
        <c:crosses val="autoZero"/>
        <c:auto val="1"/>
        <c:lblAlgn val="ctr"/>
        <c:lblOffset val="100"/>
        <c:tickLblSkip val="1"/>
        <c:tickMarkSkip val="1"/>
        <c:noMultiLvlLbl val="0"/>
      </c:catAx>
      <c:valAx>
        <c:axId val="-278217712"/>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278236752"/>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(13.6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Distribution!$A$82</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4"/>
              <c:layout>
                <c:manualLayout>
                  <c:x val="2.3549589098920735E-2"/>
                  <c:y val="2.819899649295974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6910129003660096"/>
                  <c:y val="-9.76165586139339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Distribution!$B$81:$M$81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Distribution!$B$82:$M$82</c:f>
              <c:numCache>
                <c:formatCode>#,##0.00</c:formatCode>
                <c:ptCount val="12"/>
                <c:pt idx="0">
                  <c:v>1315.178235138271</c:v>
                </c:pt>
                <c:pt idx="1">
                  <c:v>625.93828388214115</c:v>
                </c:pt>
                <c:pt idx="2">
                  <c:v>143.02083835122664</c:v>
                </c:pt>
                <c:pt idx="3">
                  <c:v>4058.9668372702859</c:v>
                </c:pt>
                <c:pt idx="4">
                  <c:v>8.8443165346970822</c:v>
                </c:pt>
                <c:pt idx="5">
                  <c:v>2501.0258962979528</c:v>
                </c:pt>
                <c:pt idx="6">
                  <c:v>2935.5405872167821</c:v>
                </c:pt>
                <c:pt idx="7">
                  <c:v>262.98465774811689</c:v>
                </c:pt>
                <c:pt idx="8">
                  <c:v>1479.5026629857307</c:v>
                </c:pt>
                <c:pt idx="9">
                  <c:v>71.654050646128539</c:v>
                </c:pt>
                <c:pt idx="10">
                  <c:v>481.28024073248207</c:v>
                </c:pt>
                <c:pt idx="11">
                  <c:v>2.8853466487826123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layout/>
      <c:overlay val="0"/>
      <c:spPr>
        <a:noFill/>
        <a:ln w="25400">
          <a:noFill/>
        </a:ln>
      </c:spPr>
    </c:title>
    <c:autoTitleDeleted val="0"/>
    <c:plotArea>
      <c:layout/>
      <c:barChart>
        <c:barDir val="col"/>
        <c:grouping val="stacked"/>
        <c:varyColors val="0"/>
        <c:ser>
          <c:idx val="0"/>
          <c:order val="0"/>
          <c:tx>
            <c:strRef>
              <c:f>Distribution!$A$183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Distribution!$B$183:$M$183</c:f>
              <c:numCache>
                <c:formatCode>0.00</c:formatCode>
                <c:ptCount val="12"/>
                <c:pt idx="0">
                  <c:v>462.57569073094845</c:v>
                </c:pt>
                <c:pt idx="1">
                  <c:v>259.03884244244335</c:v>
                </c:pt>
                <c:pt idx="2">
                  <c:v>93.693883079361427</c:v>
                </c:pt>
                <c:pt idx="3">
                  <c:v>1605.3178381538378</c:v>
                </c:pt>
                <c:pt idx="4">
                  <c:v>2.394422934952666</c:v>
                </c:pt>
                <c:pt idx="5">
                  <c:v>1236.9344103325293</c:v>
                </c:pt>
                <c:pt idx="6">
                  <c:v>1417.7007590811329</c:v>
                </c:pt>
                <c:pt idx="7">
                  <c:v>65.865080507684837</c:v>
                </c:pt>
                <c:pt idx="8">
                  <c:v>620.39897031123735</c:v>
                </c:pt>
                <c:pt idx="9">
                  <c:v>18.244327051830762</c:v>
                </c:pt>
                <c:pt idx="10">
                  <c:v>222.53065497794728</c:v>
                </c:pt>
                <c:pt idx="11">
                  <c:v>1.6328299762362792</c:v>
                </c:pt>
              </c:numCache>
            </c:numRef>
          </c:val>
        </c:ser>
        <c:ser>
          <c:idx val="1"/>
          <c:order val="1"/>
          <c:tx>
            <c:strRef>
              <c:f>Distribution!$A$184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Distribution!$B$184:$M$184</c:f>
              <c:numCache>
                <c:formatCode>0.00</c:formatCode>
                <c:ptCount val="12"/>
                <c:pt idx="0">
                  <c:v>64.279338118022622</c:v>
                </c:pt>
                <c:pt idx="1">
                  <c:v>14.358502991924023</c:v>
                </c:pt>
                <c:pt idx="2">
                  <c:v>4.5112792019817771</c:v>
                </c:pt>
                <c:pt idx="3">
                  <c:v>236.64915980493944</c:v>
                </c:pt>
                <c:pt idx="4">
                  <c:v>0.14883906638169628</c:v>
                </c:pt>
                <c:pt idx="5">
                  <c:v>566.75968558182376</c:v>
                </c:pt>
                <c:pt idx="6">
                  <c:v>118.54337421986035</c:v>
                </c:pt>
                <c:pt idx="7">
                  <c:v>25.185253090927223</c:v>
                </c:pt>
                <c:pt idx="8">
                  <c:v>16.499213899913183</c:v>
                </c:pt>
                <c:pt idx="9">
                  <c:v>5.3024847807922457</c:v>
                </c:pt>
                <c:pt idx="10">
                  <c:v>12.612606480165528</c:v>
                </c:pt>
                <c:pt idx="11">
                  <c:v>0.50621561549178218</c:v>
                </c:pt>
              </c:numCache>
            </c:numRef>
          </c:val>
        </c:ser>
        <c:ser>
          <c:idx val="2"/>
          <c:order val="2"/>
          <c:tx>
            <c:strRef>
              <c:f>Distribution!$A$185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Distribution!$B$185:$M$185</c:f>
              <c:numCache>
                <c:formatCode>0.00</c:formatCode>
                <c:ptCount val="12"/>
                <c:pt idx="0">
                  <c:v>399.06555992136595</c:v>
                </c:pt>
                <c:pt idx="1">
                  <c:v>109.91788453330761</c:v>
                </c:pt>
                <c:pt idx="2">
                  <c:v>18.569961800844727</c:v>
                </c:pt>
                <c:pt idx="3">
                  <c:v>951.40793201551469</c:v>
                </c:pt>
                <c:pt idx="4">
                  <c:v>4.598584859022588</c:v>
                </c:pt>
                <c:pt idx="5">
                  <c:v>258.7460439358249</c:v>
                </c:pt>
                <c:pt idx="6">
                  <c:v>512.2277034766895</c:v>
                </c:pt>
                <c:pt idx="7">
                  <c:v>41.106082067428353</c:v>
                </c:pt>
                <c:pt idx="8">
                  <c:v>196.10732780437792</c:v>
                </c:pt>
                <c:pt idx="9">
                  <c:v>19.673903089506446</c:v>
                </c:pt>
                <c:pt idx="10">
                  <c:v>38.495678830920902</c:v>
                </c:pt>
                <c:pt idx="11">
                  <c:v>0.30650895151666113</c:v>
                </c:pt>
              </c:numCache>
            </c:numRef>
          </c:val>
        </c:ser>
        <c:ser>
          <c:idx val="3"/>
          <c:order val="3"/>
          <c:tx>
            <c:strRef>
              <c:f>Distribution!$A$186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Distribution!$B$186:$M$186</c:f>
              <c:numCache>
                <c:formatCode>0.00</c:formatCode>
                <c:ptCount val="12"/>
                <c:pt idx="0">
                  <c:v>304.17889558533057</c:v>
                </c:pt>
                <c:pt idx="1">
                  <c:v>171.5531151613711</c:v>
                </c:pt>
                <c:pt idx="2">
                  <c:v>9.8380297555431646</c:v>
                </c:pt>
                <c:pt idx="3">
                  <c:v>780.15313654671195</c:v>
                </c:pt>
                <c:pt idx="4">
                  <c:v>1.0689751964609961</c:v>
                </c:pt>
                <c:pt idx="5">
                  <c:v>174.77549181874809</c:v>
                </c:pt>
                <c:pt idx="6">
                  <c:v>670.71509340541991</c:v>
                </c:pt>
                <c:pt idx="7">
                  <c:v>48.790474098639606</c:v>
                </c:pt>
                <c:pt idx="8">
                  <c:v>347.01578330138284</c:v>
                </c:pt>
                <c:pt idx="9">
                  <c:v>13.872659140388281</c:v>
                </c:pt>
                <c:pt idx="10">
                  <c:v>172.32466076854979</c:v>
                </c:pt>
                <c:pt idx="11">
                  <c:v>6.3048837720998535E-2</c:v>
                </c:pt>
              </c:numCache>
            </c:numRef>
          </c:val>
        </c:ser>
        <c:ser>
          <c:idx val="4"/>
          <c:order val="4"/>
          <c:tx>
            <c:strRef>
              <c:f>Distribution!$A$187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Distribution!$B$187:$M$187</c:f>
              <c:numCache>
                <c:formatCode>0.00</c:formatCode>
                <c:ptCount val="12"/>
                <c:pt idx="0">
                  <c:v>3.3466482647590912</c:v>
                </c:pt>
                <c:pt idx="1">
                  <c:v>68.418587378828221</c:v>
                </c:pt>
                <c:pt idx="2">
                  <c:v>5.2940544165730863</c:v>
                </c:pt>
                <c:pt idx="3">
                  <c:v>15.37928015821123</c:v>
                </c:pt>
                <c:pt idx="4">
                  <c:v>2.1172036667849121E-4</c:v>
                </c:pt>
                <c:pt idx="5">
                  <c:v>0.69964985612750696</c:v>
                </c:pt>
                <c:pt idx="6">
                  <c:v>6.2401558838246191E-2</c:v>
                </c:pt>
                <c:pt idx="7">
                  <c:v>0.49635505904097882</c:v>
                </c:pt>
                <c:pt idx="8">
                  <c:v>0.37677956115294337</c:v>
                </c:pt>
                <c:pt idx="9">
                  <c:v>0.82145886965222659</c:v>
                </c:pt>
                <c:pt idx="10">
                  <c:v>7.2457013987332133E-2</c:v>
                </c:pt>
                <c:pt idx="11">
                  <c:v>1.1672119692775587E-2</c:v>
                </c:pt>
              </c:numCache>
            </c:numRef>
          </c:val>
        </c:ser>
        <c:ser>
          <c:idx val="5"/>
          <c:order val="5"/>
          <c:tx>
            <c:strRef>
              <c:f>Distribution!$A$188</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Distribution!$B$188:$M$188</c:f>
              <c:numCache>
                <c:formatCode>0.00</c:formatCode>
                <c:ptCount val="12"/>
                <c:pt idx="0">
                  <c:v>3.0930164853998486E-2</c:v>
                </c:pt>
                <c:pt idx="1">
                  <c:v>2.6476455894644433</c:v>
                </c:pt>
                <c:pt idx="2">
                  <c:v>9.7418466382441604</c:v>
                </c:pt>
                <c:pt idx="3">
                  <c:v>309.43890899650978</c:v>
                </c:pt>
                <c:pt idx="4">
                  <c:v>0.63311077411253713</c:v>
                </c:pt>
                <c:pt idx="5">
                  <c:v>207.69705101514106</c:v>
                </c:pt>
                <c:pt idx="6">
                  <c:v>144.83626812564941</c:v>
                </c:pt>
                <c:pt idx="7">
                  <c:v>2.0314213174315165</c:v>
                </c:pt>
                <c:pt idx="8">
                  <c:v>160.9528173408672</c:v>
                </c:pt>
                <c:pt idx="9">
                  <c:v>13.661858583560155</c:v>
                </c:pt>
                <c:pt idx="10">
                  <c:v>31.335440658622169</c:v>
                </c:pt>
                <c:pt idx="11">
                  <c:v>0.2891088356000176</c:v>
                </c:pt>
              </c:numCache>
            </c:numRef>
          </c:val>
        </c:ser>
        <c:ser>
          <c:idx val="6"/>
          <c:order val="6"/>
          <c:tx>
            <c:strRef>
              <c:f>Distribution!$A$189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Distribution!$B$189:$M$189</c:f>
              <c:numCache>
                <c:formatCode>0.00</c:formatCode>
                <c:ptCount val="12"/>
                <c:pt idx="0">
                  <c:v>81.70117235298838</c:v>
                </c:pt>
                <c:pt idx="1">
                  <c:v>3.7057848021504395E-3</c:v>
                </c:pt>
                <c:pt idx="2">
                  <c:v>1.3717834586786914</c:v>
                </c:pt>
                <c:pt idx="3">
                  <c:v>160.6205815945537</c:v>
                </c:pt>
                <c:pt idx="4">
                  <c:v>1.7198339992319142E-4</c:v>
                </c:pt>
                <c:pt idx="5">
                  <c:v>55.41356375775738</c:v>
                </c:pt>
                <c:pt idx="6">
                  <c:v>71.454987349196003</c:v>
                </c:pt>
                <c:pt idx="7">
                  <c:v>79.509991606964817</c:v>
                </c:pt>
                <c:pt idx="8">
                  <c:v>138.15177076680078</c:v>
                </c:pt>
                <c:pt idx="9">
                  <c:v>7.7359130398453324E-2</c:v>
                </c:pt>
                <c:pt idx="10">
                  <c:v>3.9087420022879003</c:v>
                </c:pt>
                <c:pt idx="11">
                  <c:v>7.5962312524097755E-2</c:v>
                </c:pt>
              </c:numCache>
            </c:numRef>
          </c:val>
        </c:ser>
        <c:dLbls>
          <c:showLegendKey val="0"/>
          <c:showVal val="0"/>
          <c:showCatName val="0"/>
          <c:showSerName val="0"/>
          <c:showPercent val="0"/>
          <c:showBubbleSize val="0"/>
        </c:dLbls>
        <c:gapWidth val="55"/>
        <c:overlap val="100"/>
        <c:axId val="-281533664"/>
        <c:axId val="-281531488"/>
      </c:barChart>
      <c:catAx>
        <c:axId val="-2815336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281531488"/>
        <c:crosses val="autoZero"/>
        <c:auto val="1"/>
        <c:lblAlgn val="ctr"/>
        <c:lblOffset val="100"/>
        <c:noMultiLvlLbl val="0"/>
      </c:catAx>
      <c:valAx>
        <c:axId val="-28153148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layout/>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281533664"/>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(1.4 Billion)</a:t>
            </a:r>
          </a:p>
        </c:rich>
      </c:tx>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5.2426952230996297E-2"/>
                  <c:y val="-8.105606828712232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14360663793237"/>
                  <c:y val="-3.550846144938694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742903047587563"/>
                  <c:y val="5.3286152337669958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0052191661951706E-2"/>
                  <c:y val="-1.512488777469821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742055436620357E-2"/>
                  <c:y val="3.726286060602414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1297032878882644E-2"/>
                  <c:y val="4.553106441469147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1560068601223847"/>
                  <c:y val="-2.1992098737211578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1.9201251507913561E-2"/>
                  <c:y val="-3.1487750335735996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1"/>
              <c:layout>
                <c:manualLayout>
                  <c:x val="-5.5081396121131132E-3"/>
                  <c:y val="-0.1592349580499190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Distribution!$B$19:$M$19</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Distribution!$B$20:$M$20</c:f>
              <c:numCache>
                <c:formatCode>#,##0.00</c:formatCode>
                <c:ptCount val="12"/>
                <c:pt idx="0">
                  <c:v>18.483861999999998</c:v>
                </c:pt>
                <c:pt idx="1">
                  <c:v>5.1804249999999996</c:v>
                </c:pt>
                <c:pt idx="2">
                  <c:v>316.508622</c:v>
                </c:pt>
                <c:pt idx="3">
                  <c:v>409.16399200000001</c:v>
                </c:pt>
                <c:pt idx="4">
                  <c:v>3.9329890000000001</c:v>
                </c:pt>
                <c:pt idx="5">
                  <c:v>174.59097600000001</c:v>
                </c:pt>
                <c:pt idx="6">
                  <c:v>230.71311800000001</c:v>
                </c:pt>
                <c:pt idx="7">
                  <c:v>82.185432000000006</c:v>
                </c:pt>
                <c:pt idx="8">
                  <c:v>65.432243</c:v>
                </c:pt>
                <c:pt idx="9">
                  <c:v>31.550469</c:v>
                </c:pt>
                <c:pt idx="10">
                  <c:v>93.017982000000003</c:v>
                </c:pt>
                <c:pt idx="11">
                  <c:v>5.7873919999999996</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emf"/></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9.emf"/></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image" Target="../media/image10.gif"/><Relationship Id="rId5" Type="http://schemas.openxmlformats.org/officeDocument/2006/relationships/image" Target="../media/image11.emf"/><Relationship Id="rId4" Type="http://schemas.openxmlformats.org/officeDocument/2006/relationships/chart" Target="../charts/chart5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5</xdr:col>
      <xdr:colOff>1197769</xdr:colOff>
      <xdr:row>4</xdr:row>
      <xdr:rowOff>69059</xdr:rowOff>
    </xdr:from>
    <xdr:to>
      <xdr:col>13</xdr:col>
      <xdr:colOff>452437</xdr:colOff>
      <xdr:row>26</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964408</xdr:colOff>
      <xdr:row>31</xdr:row>
      <xdr:rowOff>78580</xdr:rowOff>
    </xdr:from>
    <xdr:to>
      <xdr:col>12</xdr:col>
      <xdr:colOff>297657</xdr:colOff>
      <xdr:row>56</xdr:row>
      <xdr:rowOff>154780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14</xdr:row>
      <xdr:rowOff>105833</xdr:rowOff>
    </xdr:from>
    <xdr:to>
      <xdr:col>7</xdr:col>
      <xdr:colOff>269120</xdr:colOff>
      <xdr:row>35</xdr:row>
      <xdr:rowOff>21165</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116418</xdr:colOff>
      <xdr:row>62</xdr:row>
      <xdr:rowOff>31752</xdr:rowOff>
    </xdr:from>
    <xdr:to>
      <xdr:col>7</xdr:col>
      <xdr:colOff>423333</xdr:colOff>
      <xdr:row>82</xdr:row>
      <xdr:rowOff>84668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31749</xdr:colOff>
      <xdr:row>37</xdr:row>
      <xdr:rowOff>95251</xdr:rowOff>
    </xdr:from>
    <xdr:to>
      <xdr:col>7</xdr:col>
      <xdr:colOff>338666</xdr:colOff>
      <xdr:row>57</xdr:row>
      <xdr:rowOff>148168</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164796</xdr:colOff>
      <xdr:row>14</xdr:row>
      <xdr:rowOff>137583</xdr:rowOff>
    </xdr:from>
    <xdr:to>
      <xdr:col>7</xdr:col>
      <xdr:colOff>423332</xdr:colOff>
      <xdr:row>33</xdr:row>
      <xdr:rowOff>95251</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7</xdr:col>
      <xdr:colOff>486834</xdr:colOff>
      <xdr:row>81</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7</xdr:col>
      <xdr:colOff>529166</xdr:colOff>
      <xdr:row>56</xdr:row>
      <xdr:rowOff>63500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893990</xdr:colOff>
      <xdr:row>5</xdr:row>
      <xdr:rowOff>7711</xdr:rowOff>
    </xdr:from>
    <xdr:to>
      <xdr:col>12</xdr:col>
      <xdr:colOff>33564</xdr:colOff>
      <xdr:row>21</xdr:row>
      <xdr:rowOff>147411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750093</xdr:colOff>
      <xdr:row>62</xdr:row>
      <xdr:rowOff>352422</xdr:rowOff>
    </xdr:from>
    <xdr:to>
      <xdr:col>13</xdr:col>
      <xdr:colOff>272713</xdr:colOff>
      <xdr:row>83</xdr:row>
      <xdr:rowOff>130968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318520</xdr:colOff>
      <xdr:row>98</xdr:row>
      <xdr:rowOff>6011</xdr:rowOff>
    </xdr:from>
    <xdr:to>
      <xdr:col>5</xdr:col>
      <xdr:colOff>571501</xdr:colOff>
      <xdr:row>115</xdr:row>
      <xdr:rowOff>100353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542019</xdr:colOff>
      <xdr:row>98</xdr:row>
      <xdr:rowOff>47056</xdr:rowOff>
    </xdr:from>
    <xdr:to>
      <xdr:col>12</xdr:col>
      <xdr:colOff>701904</xdr:colOff>
      <xdr:row>116</xdr:row>
      <xdr:rowOff>35718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964403</xdr:colOff>
      <xdr:row>15</xdr:row>
      <xdr:rowOff>109422</xdr:rowOff>
    </xdr:from>
    <xdr:to>
      <xdr:col>14</xdr:col>
      <xdr:colOff>381000</xdr:colOff>
      <xdr:row>37</xdr:row>
      <xdr:rowOff>119062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1297783</xdr:colOff>
      <xdr:row>16</xdr:row>
      <xdr:rowOff>99786</xdr:rowOff>
    </xdr:from>
    <xdr:to>
      <xdr:col>5</xdr:col>
      <xdr:colOff>775041</xdr:colOff>
      <xdr:row>38</xdr:row>
      <xdr:rowOff>111125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392907</xdr:colOff>
      <xdr:row>132</xdr:row>
      <xdr:rowOff>119064</xdr:rowOff>
    </xdr:from>
    <xdr:to>
      <xdr:col>12</xdr:col>
      <xdr:colOff>582084</xdr:colOff>
      <xdr:row>150</xdr:row>
      <xdr:rowOff>92644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369094</xdr:colOff>
      <xdr:row>132</xdr:row>
      <xdr:rowOff>130968</xdr:rowOff>
    </xdr:from>
    <xdr:to>
      <xdr:col>5</xdr:col>
      <xdr:colOff>622756</xdr:colOff>
      <xdr:row>150</xdr:row>
      <xdr:rowOff>104548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345281</xdr:colOff>
      <xdr:row>153</xdr:row>
      <xdr:rowOff>190500</xdr:rowOff>
    </xdr:from>
    <xdr:to>
      <xdr:col>15</xdr:col>
      <xdr:colOff>119063</xdr:colOff>
      <xdr:row>166</xdr:row>
      <xdr:rowOff>210979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309563</xdr:colOff>
      <xdr:row>153</xdr:row>
      <xdr:rowOff>119061</xdr:rowOff>
    </xdr:from>
    <xdr:to>
      <xdr:col>10</xdr:col>
      <xdr:colOff>83346</xdr:colOff>
      <xdr:row>166</xdr:row>
      <xdr:rowOff>139540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273843</xdr:colOff>
      <xdr:row>182</xdr:row>
      <xdr:rowOff>35717</xdr:rowOff>
    </xdr:from>
    <xdr:to>
      <xdr:col>12</xdr:col>
      <xdr:colOff>452437</xdr:colOff>
      <xdr:row>201</xdr:row>
      <xdr:rowOff>11906</xdr:rowOff>
    </xdr:to>
    <xdr:graphicFrame macro="">
      <xdr:nvGraphicFramePr>
        <xdr:cNvPr id="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904875</xdr:colOff>
      <xdr:row>181</xdr:row>
      <xdr:rowOff>95249</xdr:rowOff>
    </xdr:from>
    <xdr:to>
      <xdr:col>5</xdr:col>
      <xdr:colOff>714375</xdr:colOff>
      <xdr:row>200</xdr:row>
      <xdr:rowOff>71437</xdr:rowOff>
    </xdr:to>
    <xdr:graphicFrame macro="">
      <xdr:nvGraphicFramePr>
        <xdr:cNvPr id="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13</xdr:col>
      <xdr:colOff>257735</xdr:colOff>
      <xdr:row>5</xdr:row>
      <xdr:rowOff>22411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246530</xdr:colOff>
      <xdr:row>38</xdr:row>
      <xdr:rowOff>56031</xdr:rowOff>
    </xdr:from>
    <xdr:to>
      <xdr:col>12</xdr:col>
      <xdr:colOff>672353</xdr:colOff>
      <xdr:row>45</xdr:row>
      <xdr:rowOff>200026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15</xdr:row>
      <xdr:rowOff>104776</xdr:rowOff>
    </xdr:from>
    <xdr:to>
      <xdr:col>2</xdr:col>
      <xdr:colOff>1219200</xdr:colOff>
      <xdr:row>32</xdr:row>
      <xdr:rowOff>133351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1425574</xdr:colOff>
      <xdr:row>15</xdr:row>
      <xdr:rowOff>83608</xdr:rowOff>
    </xdr:from>
    <xdr:to>
      <xdr:col>8</xdr:col>
      <xdr:colOff>92074</xdr:colOff>
      <xdr:row>32</xdr:row>
      <xdr:rowOff>102658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384175</xdr:colOff>
      <xdr:row>15</xdr:row>
      <xdr:rowOff>122767</xdr:rowOff>
    </xdr:from>
    <xdr:to>
      <xdr:col>16</xdr:col>
      <xdr:colOff>64558</xdr:colOff>
      <xdr:row>32</xdr:row>
      <xdr:rowOff>113242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571500</xdr:colOff>
      <xdr:row>8</xdr:row>
      <xdr:rowOff>85725</xdr:rowOff>
    </xdr:from>
    <xdr:to>
      <xdr:col>11</xdr:col>
      <xdr:colOff>361950</xdr:colOff>
      <xdr:row>27</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504825</xdr:colOff>
      <xdr:row>31</xdr:row>
      <xdr:rowOff>142875</xdr:rowOff>
    </xdr:from>
    <xdr:to>
      <xdr:col>12</xdr:col>
      <xdr:colOff>438150</xdr:colOff>
      <xdr:row>50</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9525</xdr:rowOff>
    </xdr:to>
    <xdr:pic>
      <xdr:nvPicPr>
        <xdr:cNvPr id="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7"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8"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9"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0"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1"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1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1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1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xdr:from>
      <xdr:col>4</xdr:col>
      <xdr:colOff>149087</xdr:colOff>
      <xdr:row>17</xdr:row>
      <xdr:rowOff>124240</xdr:rowOff>
    </xdr:from>
    <xdr:to>
      <xdr:col>12</xdr:col>
      <xdr:colOff>448090</xdr:colOff>
      <xdr:row>35</xdr:row>
      <xdr:rowOff>95665</xdr:rowOff>
    </xdr:to>
    <xdr:graphicFrame macro="">
      <xdr:nvGraphicFramePr>
        <xdr:cNvPr id="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114299</xdr:colOff>
      <xdr:row>0</xdr:row>
      <xdr:rowOff>738188</xdr:rowOff>
    </xdr:from>
    <xdr:to>
      <xdr:col>20</xdr:col>
      <xdr:colOff>273843</xdr:colOff>
      <xdr:row>27</xdr:row>
      <xdr:rowOff>142876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166159</xdr:colOff>
      <xdr:row>1</xdr:row>
      <xdr:rowOff>334431</xdr:rowOff>
    </xdr:from>
    <xdr:to>
      <xdr:col>24</xdr:col>
      <xdr:colOff>296334</xdr:colOff>
      <xdr:row>28</xdr:row>
      <xdr:rowOff>49744</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9492" y="1107014"/>
          <a:ext cx="9612842" cy="507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22412</xdr:colOff>
      <xdr:row>1</xdr:row>
      <xdr:rowOff>112060</xdr:rowOff>
    </xdr:from>
    <xdr:to>
      <xdr:col>11</xdr:col>
      <xdr:colOff>425824</xdr:colOff>
      <xdr:row>22</xdr:row>
      <xdr:rowOff>56031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1681</xdr:colOff>
      <xdr:row>24</xdr:row>
      <xdr:rowOff>112056</xdr:rowOff>
    </xdr:from>
    <xdr:to>
      <xdr:col>11</xdr:col>
      <xdr:colOff>336176</xdr:colOff>
      <xdr:row>43</xdr:row>
      <xdr:rowOff>100852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471486</xdr:colOff>
      <xdr:row>28</xdr:row>
      <xdr:rowOff>128588</xdr:rowOff>
    </xdr:from>
    <xdr:to>
      <xdr:col>19</xdr:col>
      <xdr:colOff>-1</xdr:colOff>
      <xdr:row>55</xdr:row>
      <xdr:rowOff>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535782</xdr:colOff>
      <xdr:row>6</xdr:row>
      <xdr:rowOff>11906</xdr:rowOff>
    </xdr:from>
    <xdr:to>
      <xdr:col>13</xdr:col>
      <xdr:colOff>173832</xdr:colOff>
      <xdr:row>24</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71437</xdr:colOff>
      <xdr:row>6</xdr:row>
      <xdr:rowOff>107156</xdr:rowOff>
    </xdr:from>
    <xdr:to>
      <xdr:col>22</xdr:col>
      <xdr:colOff>252412</xdr:colOff>
      <xdr:row>21</xdr:row>
      <xdr:rowOff>180976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142875</xdr:colOff>
      <xdr:row>59</xdr:row>
      <xdr:rowOff>166204</xdr:rowOff>
    </xdr:from>
    <xdr:to>
      <xdr:col>24</xdr:col>
      <xdr:colOff>9524</xdr:colOff>
      <xdr:row>84</xdr:row>
      <xdr:rowOff>93353</xdr:rowOff>
    </xdr:to>
    <xdr:pic>
      <xdr:nvPicPr>
        <xdr:cNvPr id="9" name="Picture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17594" y="12703485"/>
          <a:ext cx="8796336" cy="472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29</xdr:row>
      <xdr:rowOff>0</xdr:rowOff>
    </xdr:from>
    <xdr:to>
      <xdr:col>3</xdr:col>
      <xdr:colOff>123825</xdr:colOff>
      <xdr:row>29</xdr:row>
      <xdr:rowOff>123825</xdr:rowOff>
    </xdr:to>
    <xdr:pic>
      <xdr:nvPicPr>
        <xdr:cNvPr id="2" name="Picture 1"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editAs="oneCell">
    <xdr:from>
      <xdr:col>3</xdr:col>
      <xdr:colOff>0</xdr:colOff>
      <xdr:row>29</xdr:row>
      <xdr:rowOff>0</xdr:rowOff>
    </xdr:from>
    <xdr:to>
      <xdr:col>3</xdr:col>
      <xdr:colOff>123825</xdr:colOff>
      <xdr:row>29</xdr:row>
      <xdr:rowOff>123825</xdr:rowOff>
    </xdr:to>
    <xdr:pic>
      <xdr:nvPicPr>
        <xdr:cNvPr id="3" name="Picture 2"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xdr:from>
      <xdr:col>13</xdr:col>
      <xdr:colOff>238124</xdr:colOff>
      <xdr:row>17</xdr:row>
      <xdr:rowOff>152400</xdr:rowOff>
    </xdr:from>
    <xdr:to>
      <xdr:col>21</xdr:col>
      <xdr:colOff>304799</xdr:colOff>
      <xdr:row>31</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457200</xdr:colOff>
      <xdr:row>32</xdr:row>
      <xdr:rowOff>76200</xdr:rowOff>
    </xdr:from>
    <xdr:to>
      <xdr:col>20</xdr:col>
      <xdr:colOff>314325</xdr:colOff>
      <xdr:row>57</xdr:row>
      <xdr:rowOff>381000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190500</xdr:colOff>
      <xdr:row>60</xdr:row>
      <xdr:rowOff>127089</xdr:rowOff>
    </xdr:from>
    <xdr:to>
      <xdr:col>20</xdr:col>
      <xdr:colOff>104776</xdr:colOff>
      <xdr:row>80</xdr:row>
      <xdr:rowOff>63412</xdr:rowOff>
    </xdr:to>
    <xdr:pic>
      <xdr:nvPicPr>
        <xdr:cNvPr id="8" name="Picture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48525" y="13709739"/>
          <a:ext cx="7229476" cy="3851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1019175</xdr:colOff>
      <xdr:row>3</xdr:row>
      <xdr:rowOff>219075</xdr:rowOff>
    </xdr:from>
    <xdr:to>
      <xdr:col>15</xdr:col>
      <xdr:colOff>19050</xdr:colOff>
      <xdr:row>20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42</xdr:row>
      <xdr:rowOff>9525</xdr:rowOff>
    </xdr:from>
    <xdr:to>
      <xdr:col>15</xdr:col>
      <xdr:colOff>28575</xdr:colOff>
      <xdr:row>58</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1009650</xdr:colOff>
      <xdr:row>23</xdr:row>
      <xdr:rowOff>142875</xdr:rowOff>
    </xdr:from>
    <xdr:to>
      <xdr:col>15</xdr:col>
      <xdr:colOff>9525</xdr:colOff>
      <xdr:row>40</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813707</xdr:colOff>
      <xdr:row>1</xdr:row>
      <xdr:rowOff>55789</xdr:rowOff>
    </xdr:from>
    <xdr:to>
      <xdr:col>10</xdr:col>
      <xdr:colOff>876300</xdr:colOff>
      <xdr:row>24</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8</xdr:row>
      <xdr:rowOff>104775</xdr:rowOff>
    </xdr:from>
    <xdr:to>
      <xdr:col>8</xdr:col>
      <xdr:colOff>647650</xdr:colOff>
      <xdr:row>12</xdr:row>
      <xdr:rowOff>76204</xdr:rowOff>
    </xdr:to>
    <xdr:sp macro="" textlink="">
      <xdr:nvSpPr>
        <xdr:cNvPr id="7" name="TextBox 1"/>
        <xdr:cNvSpPr txBox="1"/>
      </xdr:nvSpPr>
      <xdr:spPr>
        <a:xfrm>
          <a:off x="5095875" y="2457450"/>
          <a:ext cx="2714575" cy="619129"/>
        </a:xfrm>
        <a:prstGeom prst="rect">
          <a:avLst/>
        </a:prstGeom>
        <a:ln w="12700">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solidFill>
                <a:sysClr val="windowText" lastClr="000000"/>
              </a:solidFill>
              <a:effectLst>
                <a:outerShdw blurRad="330200" dist="50800" dir="5400000" sx="102000" sy="102000" algn="ctr" rotWithShape="0">
                  <a:srgbClr val="000000">
                    <a:alpha val="0"/>
                  </a:srgbClr>
                </a:outerShdw>
              </a:effectLst>
            </a:rPr>
            <a:t>ASF deleted over 10 million files and 2 PB of data in FY14 as part of their</a:t>
          </a:r>
          <a:r>
            <a:rPr lang="en-US" sz="1100" baseline="0">
              <a:solidFill>
                <a:sysClr val="windowText" lastClr="000000"/>
              </a:solidFill>
              <a:effectLst>
                <a:outerShdw blurRad="330200" dist="50800" dir="5400000" sx="102000" sy="102000" algn="ctr" rotWithShape="0">
                  <a:srgbClr val="000000">
                    <a:alpha val="0"/>
                  </a:srgbClr>
                </a:outerShdw>
              </a:effectLst>
            </a:rPr>
            <a:t> </a:t>
          </a:r>
          <a:r>
            <a:rPr lang="en-US" sz="1100">
              <a:solidFill>
                <a:sysClr val="windowText" lastClr="000000"/>
              </a:solidFill>
              <a:effectLst>
                <a:outerShdw blurRad="330200" dist="50800" dir="5400000" sx="102000" sy="102000" algn="ctr" rotWithShape="0">
                  <a:srgbClr val="000000">
                    <a:alpha val="0"/>
                  </a:srgbClr>
                </a:outerShdw>
              </a:effectLst>
            </a:rPr>
            <a:t>consolidation and transition of the data to new media.</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0.5561</cdr:x>
      <cdr:y>0.17474</cdr:y>
    </cdr:from>
    <cdr:to>
      <cdr:x>0.82394</cdr:x>
      <cdr:y>0.29018</cdr:y>
    </cdr:to>
    <cdr:sp macro="" textlink="">
      <cdr:nvSpPr>
        <cdr:cNvPr id="2" name="TextBox 1"/>
        <cdr:cNvSpPr txBox="1"/>
      </cdr:nvSpPr>
      <cdr:spPr>
        <a:xfrm xmlns:a="http://schemas.openxmlformats.org/drawingml/2006/main">
          <a:off x="3520168" y="677638"/>
          <a:ext cx="1695428" cy="447673"/>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MODIS Terra and Aqua Collection 6 reprocessing</a:t>
          </a:r>
        </a:p>
      </cdr:txBody>
    </cdr:sp>
  </cdr:relSizeAnchor>
  <cdr:relSizeAnchor xmlns:cdr="http://schemas.openxmlformats.org/drawingml/2006/chartDrawing">
    <cdr:from>
      <cdr:x>0.82244</cdr:x>
      <cdr:y>0.20912</cdr:y>
    </cdr:from>
    <cdr:to>
      <cdr:x>0.90219</cdr:x>
      <cdr:y>0.35895</cdr:y>
    </cdr:to>
    <cdr:cxnSp macro="">
      <cdr:nvCxnSpPr>
        <cdr:cNvPr id="4" name="Straight Arrow Connector 3"/>
        <cdr:cNvCxnSpPr/>
      </cdr:nvCxnSpPr>
      <cdr:spPr>
        <a:xfrm xmlns:a="http://schemas.openxmlformats.org/drawingml/2006/main">
          <a:off x="5206081" y="810975"/>
          <a:ext cx="504837" cy="581036"/>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0.81341</cdr:x>
      <cdr:y>0.38842</cdr:y>
    </cdr:from>
    <cdr:to>
      <cdr:x>0.85254</cdr:x>
      <cdr:y>0.56035</cdr:y>
    </cdr:to>
    <cdr:cxnSp macro="">
      <cdr:nvCxnSpPr>
        <cdr:cNvPr id="6" name="Straight Arrow Connector 5"/>
        <cdr:cNvCxnSpPr/>
      </cdr:nvCxnSpPr>
      <cdr:spPr>
        <a:xfrm xmlns:a="http://schemas.openxmlformats.org/drawingml/2006/main">
          <a:off x="5148920" y="1506307"/>
          <a:ext cx="247673" cy="666754"/>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14</xdr:col>
      <xdr:colOff>814387</xdr:colOff>
      <xdr:row>47</xdr:row>
      <xdr:rowOff>26192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13</xdr:col>
      <xdr:colOff>445558</xdr:colOff>
      <xdr:row>47</xdr:row>
      <xdr:rowOff>109008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absoluteAnchor>
    <xdr:pos x="8312943" y="4243386"/>
    <xdr:ext cx="7239001" cy="435292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571499</xdr:colOff>
      <xdr:row>7</xdr:row>
      <xdr:rowOff>142876</xdr:rowOff>
    </xdr:from>
    <xdr:to>
      <xdr:col>15</xdr:col>
      <xdr:colOff>714374</xdr:colOff>
      <xdr:row>21</xdr:row>
      <xdr:rowOff>119065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336022</xdr:colOff>
      <xdr:row>4</xdr:row>
      <xdr:rowOff>123031</xdr:rowOff>
    </xdr:from>
    <xdr:to>
      <xdr:col>17</xdr:col>
      <xdr:colOff>414604</xdr:colOff>
      <xdr:row>23</xdr:row>
      <xdr:rowOff>27781</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347927</xdr:colOff>
      <xdr:row>24</xdr:row>
      <xdr:rowOff>41275</xdr:rowOff>
    </xdr:from>
    <xdr:to>
      <xdr:col>17</xdr:col>
      <xdr:colOff>426507</xdr:colOff>
      <xdr:row>44</xdr:row>
      <xdr:rowOff>7937</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495299</xdr:colOff>
      <xdr:row>15</xdr:row>
      <xdr:rowOff>142874</xdr:rowOff>
    </xdr:from>
    <xdr:to>
      <xdr:col>11</xdr:col>
      <xdr:colOff>133350</xdr:colOff>
      <xdr:row>33</xdr:row>
      <xdr:rowOff>142875</xdr:rowOff>
    </xdr:to>
    <xdr:graphicFrame macro="">
      <xdr:nvGraphicFramePr>
        <xdr:cNvPr id="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15</xdr:row>
      <xdr:rowOff>133350</xdr:rowOff>
    </xdr:from>
    <xdr:to>
      <xdr:col>5</xdr:col>
      <xdr:colOff>314325</xdr:colOff>
      <xdr:row>33</xdr:row>
      <xdr:rowOff>133350</xdr:rowOff>
    </xdr:to>
    <xdr:graphicFrame macro="">
      <xdr:nvGraphicFramePr>
        <xdr:cNvPr id="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1124</xdr:colOff>
      <xdr:row>2</xdr:row>
      <xdr:rowOff>194982</xdr:rowOff>
    </xdr:from>
    <xdr:to>
      <xdr:col>13</xdr:col>
      <xdr:colOff>11206</xdr:colOff>
      <xdr:row>23</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156884</xdr:colOff>
      <xdr:row>24</xdr:row>
      <xdr:rowOff>100853</xdr:rowOff>
    </xdr:from>
    <xdr:to>
      <xdr:col>11</xdr:col>
      <xdr:colOff>257735</xdr:colOff>
      <xdr:row>44</xdr:row>
      <xdr:rowOff>11206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301301</xdr:colOff>
      <xdr:row>0</xdr:row>
      <xdr:rowOff>579730</xdr:rowOff>
    </xdr:from>
    <xdr:to>
      <xdr:col>18</xdr:col>
      <xdr:colOff>359424</xdr:colOff>
      <xdr:row>18</xdr:row>
      <xdr:rowOff>58317</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411195</xdr:colOff>
      <xdr:row>18</xdr:row>
      <xdr:rowOff>114300</xdr:rowOff>
    </xdr:from>
    <xdr:to>
      <xdr:col>18</xdr:col>
      <xdr:colOff>411195</xdr:colOff>
      <xdr:row>41</xdr:row>
      <xdr:rowOff>114300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(17,923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(1,284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37540</xdr:colOff>
      <xdr:row>59</xdr:row>
      <xdr:rowOff>33617</xdr:rowOff>
    </xdr:from>
    <xdr:to>
      <xdr:col>12</xdr:col>
      <xdr:colOff>657226</xdr:colOff>
      <xdr:row>79</xdr:row>
      <xdr:rowOff>3921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78442</xdr:colOff>
      <xdr:row>157</xdr:row>
      <xdr:rowOff>120464</xdr:rowOff>
    </xdr:from>
    <xdr:to>
      <xdr:col>16</xdr:col>
      <xdr:colOff>3922</xdr:colOff>
      <xdr:row>173</xdr:row>
      <xdr:rowOff>63314</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873220</xdr:colOff>
      <xdr:row>0</xdr:row>
      <xdr:rowOff>70317</xdr:rowOff>
    </xdr:from>
    <xdr:to>
      <xdr:col>11</xdr:col>
      <xdr:colOff>333375</xdr:colOff>
      <xdr:row>14</xdr:row>
      <xdr:rowOff>19050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216834</xdr:colOff>
      <xdr:row>115</xdr:row>
      <xdr:rowOff>156885</xdr:rowOff>
    </xdr:from>
    <xdr:to>
      <xdr:col>17</xdr:col>
      <xdr:colOff>974351</xdr:colOff>
      <xdr:row>129</xdr:row>
      <xdr:rowOff>71159</xdr:rowOff>
    </xdr:to>
    <xdr:graphicFrame macro="">
      <xdr:nvGraphicFramePr>
        <xdr:cNvPr id="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419100</xdr:colOff>
      <xdr:row>241</xdr:row>
      <xdr:rowOff>47625</xdr:rowOff>
    </xdr:from>
    <xdr:to>
      <xdr:col>17</xdr:col>
      <xdr:colOff>258855</xdr:colOff>
      <xdr:row>251</xdr:row>
      <xdr:rowOff>149225</xdr:rowOff>
    </xdr:to>
    <xdr:graphicFrame macro="">
      <xdr:nvGraphicFramePr>
        <xdr:cNvPr id="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xdr:colOff>
      <xdr:row>203</xdr:row>
      <xdr:rowOff>219075</xdr:rowOff>
    </xdr:from>
    <xdr:to>
      <xdr:col>15</xdr:col>
      <xdr:colOff>852767</xdr:colOff>
      <xdr:row>214</xdr:row>
      <xdr:rowOff>323849</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6</xdr:col>
      <xdr:colOff>395989</xdr:colOff>
      <xdr:row>26</xdr:row>
      <xdr:rowOff>159948</xdr:rowOff>
    </xdr:to>
    <xdr:pic>
      <xdr:nvPicPr>
        <xdr:cNvPr id="2" name="Picture 1"/>
        <xdr:cNvPicPr>
          <a:picLocks noChangeAspect="1"/>
        </xdr:cNvPicPr>
      </xdr:nvPicPr>
      <xdr:blipFill>
        <a:blip xmlns:r="http://schemas.openxmlformats.org/officeDocument/2006/relationships" r:embed="rId1"/>
        <a:stretch>
          <a:fillRect/>
        </a:stretch>
      </xdr:blipFill>
      <xdr:spPr>
        <a:xfrm>
          <a:off x="981075" y="1323975"/>
          <a:ext cx="5901439" cy="3560373"/>
        </a:xfrm>
        <a:prstGeom prst="rect">
          <a:avLst/>
        </a:prstGeom>
      </xdr:spPr>
    </xdr:pic>
    <xdr:clientData/>
  </xdr:twoCellAnchor>
  <xdr:twoCellAnchor editAs="oneCell">
    <xdr:from>
      <xdr:col>6</xdr:col>
      <xdr:colOff>581025</xdr:colOff>
      <xdr:row>4</xdr:row>
      <xdr:rowOff>152400</xdr:rowOff>
    </xdr:from>
    <xdr:to>
      <xdr:col>15</xdr:col>
      <xdr:colOff>72139</xdr:colOff>
      <xdr:row>26</xdr:row>
      <xdr:rowOff>150423</xdr:rowOff>
    </xdr:to>
    <xdr:pic>
      <xdr:nvPicPr>
        <xdr:cNvPr id="3" name="Picture 2"/>
        <xdr:cNvPicPr>
          <a:picLocks noChangeAspect="1"/>
        </xdr:cNvPicPr>
      </xdr:nvPicPr>
      <xdr:blipFill>
        <a:blip xmlns:r="http://schemas.openxmlformats.org/officeDocument/2006/relationships" r:embed="rId2"/>
        <a:stretch>
          <a:fillRect/>
        </a:stretch>
      </xdr:blipFill>
      <xdr:spPr>
        <a:xfrm>
          <a:off x="7067550" y="2047875"/>
          <a:ext cx="5901439" cy="3560373"/>
        </a:xfrm>
        <a:prstGeom prst="rect">
          <a:avLst/>
        </a:prstGeom>
      </xdr:spPr>
    </xdr:pic>
    <xdr:clientData/>
  </xdr:twoCellAnchor>
  <xdr:twoCellAnchor editAs="oneCell">
    <xdr:from>
      <xdr:col>6</xdr:col>
      <xdr:colOff>514350</xdr:colOff>
      <xdr:row>35</xdr:row>
      <xdr:rowOff>28575</xdr:rowOff>
    </xdr:from>
    <xdr:to>
      <xdr:col>15</xdr:col>
      <xdr:colOff>5464</xdr:colOff>
      <xdr:row>60</xdr:row>
      <xdr:rowOff>150475</xdr:rowOff>
    </xdr:to>
    <xdr:pic>
      <xdr:nvPicPr>
        <xdr:cNvPr id="4" name="Picture 3"/>
        <xdr:cNvPicPr>
          <a:picLocks noChangeAspect="1"/>
        </xdr:cNvPicPr>
      </xdr:nvPicPr>
      <xdr:blipFill>
        <a:blip xmlns:r="http://schemas.openxmlformats.org/officeDocument/2006/relationships" r:embed="rId3"/>
        <a:stretch>
          <a:fillRect/>
        </a:stretch>
      </xdr:blipFill>
      <xdr:spPr>
        <a:xfrm>
          <a:off x="7000875" y="9782175"/>
          <a:ext cx="5901439" cy="4170025"/>
        </a:xfrm>
        <a:prstGeom prst="rect">
          <a:avLst/>
        </a:prstGeom>
      </xdr:spPr>
    </xdr:pic>
    <xdr:clientData/>
  </xdr:twoCellAnchor>
  <xdr:twoCellAnchor editAs="oneCell">
    <xdr:from>
      <xdr:col>1</xdr:col>
      <xdr:colOff>0</xdr:colOff>
      <xdr:row>35</xdr:row>
      <xdr:rowOff>0</xdr:rowOff>
    </xdr:from>
    <xdr:to>
      <xdr:col>6</xdr:col>
      <xdr:colOff>371603</xdr:colOff>
      <xdr:row>60</xdr:row>
      <xdr:rowOff>42646</xdr:rowOff>
    </xdr:to>
    <xdr:pic>
      <xdr:nvPicPr>
        <xdr:cNvPr id="5" name="Picture 4"/>
        <xdr:cNvPicPr>
          <a:picLocks noChangeAspect="1"/>
        </xdr:cNvPicPr>
      </xdr:nvPicPr>
      <xdr:blipFill>
        <a:blip xmlns:r="http://schemas.openxmlformats.org/officeDocument/2006/relationships" r:embed="rId4"/>
        <a:stretch>
          <a:fillRect/>
        </a:stretch>
      </xdr:blipFill>
      <xdr:spPr>
        <a:xfrm>
          <a:off x="981075" y="5210175"/>
          <a:ext cx="5877053" cy="4090771"/>
        </a:xfrm>
        <a:prstGeom prst="rect">
          <a:avLst/>
        </a:prstGeom>
      </xdr:spPr>
    </xdr:pic>
    <xdr:clientData/>
  </xdr:twoCellAnchor>
  <xdr:twoCellAnchor editAs="oneCell">
    <xdr:from>
      <xdr:col>6</xdr:col>
      <xdr:colOff>152400</xdr:colOff>
      <xdr:row>67</xdr:row>
      <xdr:rowOff>142875</xdr:rowOff>
    </xdr:from>
    <xdr:to>
      <xdr:col>14</xdr:col>
      <xdr:colOff>253114</xdr:colOff>
      <xdr:row>91</xdr:row>
      <xdr:rowOff>127971</xdr:rowOff>
    </xdr:to>
    <xdr:pic>
      <xdr:nvPicPr>
        <xdr:cNvPr id="6" name="Picture 5"/>
        <xdr:cNvPicPr>
          <a:picLocks noChangeAspect="1"/>
        </xdr:cNvPicPr>
      </xdr:nvPicPr>
      <xdr:blipFill>
        <a:blip xmlns:r="http://schemas.openxmlformats.org/officeDocument/2006/relationships" r:embed="rId5"/>
        <a:stretch>
          <a:fillRect/>
        </a:stretch>
      </xdr:blipFill>
      <xdr:spPr>
        <a:xfrm>
          <a:off x="6638925" y="16163925"/>
          <a:ext cx="5901439" cy="3871296"/>
        </a:xfrm>
        <a:prstGeom prst="rect">
          <a:avLst/>
        </a:prstGeom>
      </xdr:spPr>
    </xdr:pic>
    <xdr:clientData/>
  </xdr:twoCellAnchor>
  <xdr:twoCellAnchor editAs="oneCell">
    <xdr:from>
      <xdr:col>0</xdr:col>
      <xdr:colOff>561975</xdr:colOff>
      <xdr:row>67</xdr:row>
      <xdr:rowOff>66675</xdr:rowOff>
    </xdr:from>
    <xdr:to>
      <xdr:col>5</xdr:col>
      <xdr:colOff>1173611</xdr:colOff>
      <xdr:row>91</xdr:row>
      <xdr:rowOff>112736</xdr:rowOff>
    </xdr:to>
    <xdr:pic>
      <xdr:nvPicPr>
        <xdr:cNvPr id="7" name="Picture 6"/>
        <xdr:cNvPicPr>
          <a:picLocks noChangeAspect="1"/>
        </xdr:cNvPicPr>
      </xdr:nvPicPr>
      <xdr:blipFill>
        <a:blip xmlns:r="http://schemas.openxmlformats.org/officeDocument/2006/relationships" r:embed="rId6"/>
        <a:stretch>
          <a:fillRect/>
        </a:stretch>
      </xdr:blipFill>
      <xdr:spPr>
        <a:xfrm>
          <a:off x="561975" y="16087725"/>
          <a:ext cx="5907536" cy="39322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285189</xdr:colOff>
      <xdr:row>55</xdr:row>
      <xdr:rowOff>38100</xdr:rowOff>
    </xdr:from>
    <xdr:to>
      <xdr:col>13</xdr:col>
      <xdr:colOff>1019348</xdr:colOff>
      <xdr:row>75</xdr:row>
      <xdr:rowOff>123151</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723202</xdr:colOff>
      <xdr:row>0</xdr:row>
      <xdr:rowOff>98890</xdr:rowOff>
    </xdr:from>
    <xdr:to>
      <xdr:col>14</xdr:col>
      <xdr:colOff>381000</xdr:colOff>
      <xdr:row>19</xdr:row>
      <xdr:rowOff>5881</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217715</xdr:colOff>
      <xdr:row>75</xdr:row>
      <xdr:rowOff>149377</xdr:rowOff>
    </xdr:from>
    <xdr:to>
      <xdr:col>6</xdr:col>
      <xdr:colOff>201084</xdr:colOff>
      <xdr:row>98</xdr:row>
      <xdr:rowOff>139852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164796</xdr:colOff>
      <xdr:row>41</xdr:row>
      <xdr:rowOff>16857</xdr:rowOff>
    </xdr:from>
    <xdr:to>
      <xdr:col>5</xdr:col>
      <xdr:colOff>963084</xdr:colOff>
      <xdr:row>64</xdr:row>
      <xdr:rowOff>7332</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169335</xdr:colOff>
      <xdr:row>104</xdr:row>
      <xdr:rowOff>33564</xdr:rowOff>
    </xdr:from>
    <xdr:to>
      <xdr:col>6</xdr:col>
      <xdr:colOff>193146</xdr:colOff>
      <xdr:row>127</xdr:row>
      <xdr:rowOff>31750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C7"/>
  <sheetViews>
    <sheetView zoomScale="90" zoomScaleNormal="90" workbookViewId="0">
      <selection activeCell="A3" sqref="A3"/>
    </sheetView>
  </sheetViews>
  <sheetFormatPr defaultColWidth="11.42578125" defaultRowHeight="12.75" x14ac:dyDescent="0.2"/>
  <cols>
    <col min="1" max="1" width="122.7109375" customWidth="1"/>
    <col min="2" max="2" width="8.140625" customWidth="1"/>
    <col min="3" max="3" width="0.140625" hidden="1" customWidth="1"/>
  </cols>
  <sheetData>
    <row r="1" spans="1:1" ht="264.95" customHeight="1" x14ac:dyDescent="0.2">
      <c r="A1" s="549" t="s">
        <v>830</v>
      </c>
    </row>
    <row r="2" spans="1:1" ht="33.950000000000003" customHeight="1" x14ac:dyDescent="0.2">
      <c r="A2" s="2"/>
    </row>
    <row r="3" spans="1:1" s="4" customFormat="1" ht="131.25" customHeight="1" x14ac:dyDescent="0.35">
      <c r="A3" s="3" t="s">
        <v>831</v>
      </c>
    </row>
    <row r="7" spans="1:1" x14ac:dyDescent="0.2">
      <c r="A7" s="5"/>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AL280"/>
  <sheetViews>
    <sheetView topLeftCell="A22" zoomScaleNormal="100" workbookViewId="0">
      <selection activeCell="O24" sqref="O24"/>
    </sheetView>
  </sheetViews>
  <sheetFormatPr defaultColWidth="8.85546875" defaultRowHeight="12.75" x14ac:dyDescent="0.2"/>
  <cols>
    <col min="1" max="1" width="12.7109375" style="20" customWidth="1"/>
    <col min="2" max="2" width="13.42578125" style="20" customWidth="1"/>
    <col min="3" max="3" width="15.42578125" style="20" customWidth="1"/>
    <col min="4" max="4" width="15.85546875" style="20" customWidth="1"/>
    <col min="5" max="9" width="13.42578125" style="20" customWidth="1"/>
    <col min="10" max="10" width="14.7109375" style="20" customWidth="1"/>
    <col min="11" max="11" width="13.85546875" style="20" customWidth="1"/>
    <col min="12" max="13" width="13.42578125" style="20" customWidth="1"/>
    <col min="14" max="14" width="15.42578125" style="20" customWidth="1"/>
    <col min="15" max="15" width="14.7109375" style="20" customWidth="1"/>
    <col min="16" max="16" width="13.42578125" style="20" customWidth="1"/>
    <col min="17" max="17" width="14.7109375" style="20" customWidth="1"/>
    <col min="18" max="18" width="15" style="20" customWidth="1"/>
    <col min="19" max="19" width="15.7109375" style="20" customWidth="1"/>
    <col min="20" max="20" width="16.140625" style="20" customWidth="1"/>
    <col min="21" max="21" width="13.42578125" style="20" customWidth="1"/>
    <col min="22" max="22" width="17.5703125" style="20" customWidth="1"/>
    <col min="23" max="26" width="4.7109375" style="20" customWidth="1"/>
    <col min="27" max="27" width="13.28515625" style="102" customWidth="1"/>
    <col min="28" max="28" width="4.7109375" style="20" customWidth="1"/>
    <col min="29" max="29" width="9" style="20" bestFit="1" customWidth="1"/>
    <col min="30" max="30" width="10.28515625" style="20" customWidth="1"/>
    <col min="31" max="16384" width="8.85546875" style="20"/>
  </cols>
  <sheetData>
    <row r="1" spans="1:35" ht="41.25" customHeight="1" x14ac:dyDescent="0.2">
      <c r="A1" s="793" t="s">
        <v>910</v>
      </c>
      <c r="B1" s="794"/>
      <c r="C1" s="794"/>
      <c r="D1" s="794"/>
      <c r="E1" s="794"/>
      <c r="F1" s="794"/>
      <c r="G1" s="794"/>
    </row>
    <row r="2" spans="1:35" ht="12.75" customHeight="1" x14ac:dyDescent="0.2">
      <c r="A2" s="103"/>
      <c r="B2" s="104"/>
      <c r="C2" s="104"/>
      <c r="D2" s="104"/>
      <c r="E2" s="104"/>
      <c r="F2" s="104"/>
      <c r="G2" s="104"/>
      <c r="H2" s="104"/>
      <c r="I2" s="104"/>
      <c r="J2" s="104"/>
      <c r="K2" s="104"/>
      <c r="L2" s="104"/>
      <c r="M2" s="104"/>
      <c r="N2" s="104"/>
      <c r="O2" s="104"/>
    </row>
    <row r="3" spans="1:35" x14ac:dyDescent="0.2">
      <c r="B3" s="12"/>
      <c r="C3" s="12"/>
      <c r="D3" s="12"/>
      <c r="E3" s="12"/>
      <c r="F3" s="12"/>
      <c r="G3" s="12"/>
      <c r="H3" s="12"/>
      <c r="I3" s="12"/>
      <c r="J3" s="12"/>
      <c r="K3" s="12"/>
      <c r="L3" s="12"/>
      <c r="M3" s="12"/>
      <c r="N3" s="12"/>
      <c r="O3" s="12"/>
      <c r="P3" s="12"/>
      <c r="Q3" s="12"/>
      <c r="R3" s="12"/>
      <c r="S3" s="12"/>
      <c r="T3" s="12"/>
      <c r="U3" s="12"/>
      <c r="V3" s="12"/>
      <c r="W3" s="12"/>
      <c r="X3" s="12"/>
      <c r="Y3" s="12"/>
      <c r="Z3" s="12"/>
      <c r="AA3" s="105"/>
      <c r="AB3" s="12"/>
      <c r="AC3" s="12"/>
      <c r="AD3" s="12"/>
      <c r="AE3" s="12"/>
      <c r="AF3" s="12"/>
      <c r="AG3" s="12"/>
      <c r="AH3" s="12"/>
      <c r="AI3" s="12"/>
    </row>
    <row r="4" spans="1:35" x14ac:dyDescent="0.2">
      <c r="B4" s="12"/>
      <c r="C4" s="12"/>
      <c r="D4" s="12"/>
      <c r="E4" s="12"/>
      <c r="F4" s="12"/>
      <c r="G4" s="12"/>
      <c r="H4" s="12"/>
      <c r="I4" s="12"/>
      <c r="J4" s="12"/>
      <c r="K4" s="12"/>
      <c r="L4" s="12"/>
      <c r="M4" s="12"/>
      <c r="N4" s="12"/>
      <c r="O4" s="12"/>
      <c r="P4" s="12"/>
      <c r="Q4" s="12"/>
      <c r="R4" s="12"/>
      <c r="S4" s="12"/>
      <c r="T4" s="12"/>
      <c r="U4" s="12"/>
      <c r="V4" s="12"/>
      <c r="W4" s="12"/>
      <c r="X4" s="12"/>
      <c r="Y4" s="12"/>
      <c r="Z4" s="12"/>
      <c r="AA4" s="105"/>
      <c r="AB4" s="12"/>
      <c r="AC4" s="12"/>
      <c r="AD4" s="12"/>
      <c r="AE4" s="12"/>
      <c r="AF4" s="12"/>
      <c r="AG4" s="12"/>
      <c r="AH4" s="12"/>
      <c r="AI4" s="12"/>
    </row>
    <row r="5" spans="1:35" x14ac:dyDescent="0.2">
      <c r="B5" s="12"/>
      <c r="C5" s="12"/>
      <c r="D5" s="12"/>
      <c r="E5" s="12"/>
      <c r="F5" s="12"/>
      <c r="G5" s="12"/>
      <c r="H5" s="12"/>
      <c r="I5" s="12"/>
      <c r="J5" s="12"/>
      <c r="K5" s="12"/>
      <c r="L5" s="12"/>
      <c r="M5" s="12"/>
      <c r="N5" s="12"/>
      <c r="O5" s="12"/>
      <c r="P5" s="12"/>
      <c r="Q5" s="12"/>
      <c r="R5" s="12"/>
      <c r="S5" s="12"/>
      <c r="T5" s="12"/>
      <c r="U5" s="12"/>
      <c r="V5" s="12"/>
      <c r="W5" s="12"/>
      <c r="X5" s="12"/>
      <c r="Y5" s="12"/>
      <c r="Z5" s="12"/>
      <c r="AA5" s="105"/>
      <c r="AB5" s="12"/>
      <c r="AC5" s="12"/>
      <c r="AD5" s="12"/>
      <c r="AE5" s="12"/>
      <c r="AF5" s="12"/>
      <c r="AG5" s="12"/>
      <c r="AH5" s="12"/>
      <c r="AI5" s="12"/>
    </row>
    <row r="6" spans="1:35" x14ac:dyDescent="0.2">
      <c r="B6" s="12"/>
      <c r="C6" s="12"/>
      <c r="D6" s="12"/>
      <c r="E6" s="12"/>
      <c r="F6" s="12"/>
      <c r="G6" s="12"/>
      <c r="H6" s="12"/>
      <c r="I6" s="12"/>
      <c r="J6" s="12"/>
      <c r="K6" s="12"/>
      <c r="L6" s="12"/>
      <c r="M6" s="12"/>
      <c r="N6" s="12"/>
      <c r="O6" s="12"/>
      <c r="P6" s="12"/>
      <c r="Q6" s="12"/>
      <c r="R6" s="12"/>
      <c r="S6" s="12"/>
      <c r="T6" s="12"/>
      <c r="U6" s="12"/>
      <c r="V6" s="12"/>
      <c r="W6" s="12"/>
      <c r="X6" s="12"/>
      <c r="Y6" s="12"/>
      <c r="Z6" s="12"/>
      <c r="AA6" s="105"/>
      <c r="AB6" s="12"/>
      <c r="AC6" s="12"/>
      <c r="AD6" s="12"/>
      <c r="AE6" s="12"/>
      <c r="AF6" s="12"/>
      <c r="AG6" s="12"/>
      <c r="AH6" s="12"/>
      <c r="AI6" s="12"/>
    </row>
    <row r="7" spans="1:35" x14ac:dyDescent="0.2">
      <c r="B7" s="12"/>
      <c r="C7" s="12"/>
      <c r="D7" s="12"/>
      <c r="E7" s="12"/>
      <c r="F7" s="12"/>
      <c r="G7" s="12"/>
      <c r="H7" s="12"/>
      <c r="I7" s="12"/>
      <c r="J7" s="12"/>
      <c r="K7" s="12"/>
      <c r="L7" s="12"/>
      <c r="M7" s="12"/>
      <c r="N7" s="12"/>
      <c r="O7" s="12"/>
      <c r="P7" s="12"/>
      <c r="Q7" s="12"/>
      <c r="R7" s="12"/>
      <c r="S7" s="12"/>
      <c r="T7" s="12"/>
      <c r="U7" s="12"/>
      <c r="V7" s="12"/>
      <c r="W7" s="12"/>
      <c r="X7" s="12"/>
      <c r="Y7" s="12"/>
      <c r="Z7" s="12"/>
      <c r="AA7" s="105"/>
      <c r="AB7" s="12"/>
      <c r="AC7" s="12"/>
      <c r="AD7" s="12"/>
      <c r="AE7" s="12"/>
      <c r="AF7" s="12"/>
      <c r="AG7" s="12"/>
      <c r="AH7" s="12"/>
      <c r="AI7" s="12"/>
    </row>
    <row r="8" spans="1:35" x14ac:dyDescent="0.2">
      <c r="A8" s="106"/>
      <c r="B8" s="12"/>
      <c r="C8" s="12"/>
      <c r="D8" s="12"/>
      <c r="E8" s="12"/>
      <c r="F8" s="12"/>
      <c r="G8" s="12"/>
      <c r="H8" s="12"/>
      <c r="I8" s="12"/>
      <c r="J8" s="12"/>
      <c r="K8" s="12"/>
      <c r="L8" s="12"/>
      <c r="M8" s="12"/>
      <c r="N8" s="12"/>
      <c r="O8" s="12"/>
      <c r="P8" s="12"/>
      <c r="Q8" s="12"/>
      <c r="R8" s="12"/>
      <c r="S8" s="12"/>
      <c r="T8" s="12"/>
      <c r="U8" s="12"/>
      <c r="V8" s="12"/>
      <c r="W8" s="12"/>
      <c r="X8" s="12"/>
      <c r="Y8" s="12"/>
      <c r="Z8" s="12"/>
      <c r="AA8" s="105"/>
      <c r="AB8" s="12"/>
      <c r="AC8" s="12"/>
      <c r="AD8" s="12"/>
      <c r="AE8" s="12"/>
      <c r="AF8" s="12"/>
      <c r="AG8" s="12"/>
      <c r="AH8" s="12"/>
      <c r="AI8" s="12"/>
    </row>
    <row r="9" spans="1:35" x14ac:dyDescent="0.2">
      <c r="A9" s="106"/>
      <c r="B9" s="12"/>
      <c r="C9" s="12"/>
      <c r="D9" s="12"/>
      <c r="E9" s="12"/>
      <c r="F9" s="12"/>
      <c r="G9" s="12"/>
      <c r="H9" s="12"/>
      <c r="I9" s="12"/>
      <c r="J9" s="12"/>
      <c r="K9" s="12"/>
      <c r="L9" s="12"/>
      <c r="M9" s="12"/>
      <c r="N9" s="12"/>
      <c r="O9" s="12"/>
      <c r="P9" s="12"/>
      <c r="Q9" s="12"/>
      <c r="R9" s="12"/>
      <c r="S9" s="12"/>
      <c r="T9" s="12"/>
      <c r="U9" s="12"/>
      <c r="V9" s="12"/>
      <c r="W9" s="12"/>
      <c r="X9" s="12"/>
      <c r="Y9" s="12"/>
      <c r="Z9" s="12"/>
      <c r="AA9" s="105"/>
      <c r="AB9" s="12"/>
      <c r="AC9" s="12"/>
      <c r="AD9" s="12"/>
      <c r="AE9" s="12"/>
      <c r="AF9" s="12"/>
      <c r="AG9" s="12"/>
      <c r="AH9" s="12"/>
      <c r="AI9" s="12"/>
    </row>
    <row r="10" spans="1:35" ht="20.100000000000001" customHeight="1" x14ac:dyDescent="0.2">
      <c r="A10" s="106"/>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5"/>
      <c r="AB10" s="12"/>
      <c r="AC10" s="12"/>
      <c r="AD10" s="12"/>
      <c r="AE10" s="12"/>
      <c r="AF10" s="12"/>
      <c r="AG10" s="12"/>
      <c r="AH10" s="12"/>
      <c r="AI10" s="12"/>
    </row>
    <row r="11" spans="1:35" x14ac:dyDescent="0.2">
      <c r="A11" s="106"/>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5"/>
      <c r="AB11" s="12"/>
      <c r="AC11" s="12"/>
      <c r="AD11" s="12"/>
      <c r="AE11" s="12"/>
      <c r="AF11" s="12"/>
      <c r="AG11" s="12"/>
      <c r="AH11" s="12"/>
      <c r="AI11" s="12"/>
    </row>
    <row r="12" spans="1:35" x14ac:dyDescent="0.2">
      <c r="A12" s="106"/>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05"/>
      <c r="AB12" s="12"/>
      <c r="AC12" s="12"/>
      <c r="AD12" s="12"/>
      <c r="AE12" s="12"/>
      <c r="AF12" s="12"/>
      <c r="AG12" s="12"/>
      <c r="AH12" s="12"/>
      <c r="AI12" s="12"/>
    </row>
    <row r="13" spans="1:35" ht="30.75" customHeight="1" x14ac:dyDescent="0.2">
      <c r="A13" s="799" t="s">
        <v>101</v>
      </c>
      <c r="B13" s="800"/>
      <c r="C13" s="800"/>
      <c r="D13" s="800"/>
      <c r="E13" s="12"/>
      <c r="F13" s="12"/>
      <c r="G13" s="12"/>
      <c r="H13" s="12"/>
      <c r="I13" s="12"/>
      <c r="J13" s="12"/>
      <c r="K13" s="12"/>
      <c r="L13" s="12"/>
      <c r="M13" s="12"/>
      <c r="N13" s="12"/>
      <c r="O13" s="12"/>
      <c r="P13" s="12"/>
      <c r="Q13" s="12"/>
      <c r="R13" s="12"/>
      <c r="S13" s="12"/>
      <c r="T13" s="12"/>
      <c r="U13" s="12"/>
      <c r="V13" s="12"/>
      <c r="W13" s="12"/>
      <c r="X13" s="12"/>
      <c r="Y13" s="12"/>
      <c r="Z13" s="12"/>
      <c r="AA13" s="105"/>
      <c r="AB13" s="12"/>
      <c r="AC13" s="12"/>
      <c r="AD13" s="12"/>
      <c r="AE13" s="12"/>
      <c r="AF13" s="12"/>
      <c r="AG13" s="12"/>
      <c r="AH13" s="12"/>
      <c r="AI13" s="12"/>
    </row>
    <row r="14" spans="1:35" ht="11.25" customHeight="1" x14ac:dyDescent="0.2">
      <c r="A14" s="640"/>
      <c r="B14" s="640"/>
      <c r="C14" s="640"/>
      <c r="D14" s="12"/>
      <c r="E14" s="12"/>
      <c r="F14" s="12"/>
      <c r="G14" s="12"/>
      <c r="H14" s="12"/>
      <c r="I14" s="12"/>
      <c r="J14" s="12"/>
      <c r="K14" s="12"/>
      <c r="L14" s="12"/>
      <c r="M14" s="12"/>
      <c r="N14" s="12"/>
      <c r="O14" s="12"/>
      <c r="P14" s="12"/>
      <c r="Q14" s="12"/>
      <c r="R14" s="12"/>
      <c r="S14" s="12"/>
      <c r="T14" s="12"/>
      <c r="U14" s="12"/>
      <c r="V14" s="12"/>
      <c r="W14" s="12"/>
      <c r="X14" s="12"/>
      <c r="Y14" s="12"/>
      <c r="Z14" s="12"/>
      <c r="AA14" s="105"/>
      <c r="AB14" s="12"/>
      <c r="AC14" s="12"/>
      <c r="AD14" s="12"/>
      <c r="AE14" s="12"/>
      <c r="AF14" s="12"/>
      <c r="AG14" s="12"/>
      <c r="AH14" s="12"/>
      <c r="AI14" s="12"/>
    </row>
    <row r="15" spans="1:35" ht="17.25" customHeight="1" x14ac:dyDescent="0.2">
      <c r="A15" s="107"/>
      <c r="B15" s="640"/>
      <c r="C15" s="640"/>
      <c r="D15" s="12"/>
      <c r="E15" s="12"/>
      <c r="F15" s="12"/>
      <c r="G15" s="12"/>
      <c r="H15" s="12"/>
      <c r="I15" s="12"/>
      <c r="J15" s="12"/>
      <c r="K15" s="12"/>
      <c r="L15" s="12"/>
      <c r="M15" s="12"/>
      <c r="N15" s="12"/>
      <c r="O15" s="12"/>
      <c r="P15" s="12"/>
      <c r="Q15" s="12"/>
      <c r="R15" s="12"/>
      <c r="S15" s="12"/>
      <c r="T15" s="12"/>
      <c r="U15" s="12"/>
      <c r="V15" s="12"/>
      <c r="W15" s="12"/>
      <c r="X15" s="12"/>
      <c r="Y15" s="12"/>
      <c r="Z15" s="12"/>
      <c r="AA15" s="105"/>
      <c r="AB15" s="12"/>
      <c r="AC15" s="12"/>
      <c r="AD15" s="12"/>
      <c r="AE15" s="12"/>
      <c r="AF15" s="12"/>
      <c r="AG15" s="12"/>
      <c r="AH15" s="12"/>
      <c r="AI15" s="12"/>
    </row>
    <row r="16" spans="1:35" ht="12" customHeight="1" x14ac:dyDescent="0.2">
      <c r="A16" s="640"/>
      <c r="B16" s="640"/>
      <c r="C16" s="640"/>
      <c r="D16" s="12"/>
      <c r="E16" s="12"/>
      <c r="F16" s="12"/>
      <c r="G16" s="12"/>
      <c r="H16" s="12"/>
      <c r="I16" s="12"/>
      <c r="J16" s="12"/>
      <c r="K16" s="12"/>
      <c r="L16" s="12"/>
      <c r="M16" s="12"/>
      <c r="N16" s="12"/>
      <c r="O16" s="12"/>
      <c r="P16" s="12"/>
      <c r="Q16" s="12"/>
      <c r="R16" s="12"/>
      <c r="S16" s="12"/>
      <c r="T16" s="12"/>
      <c r="U16" s="12"/>
      <c r="V16" s="12"/>
      <c r="W16" s="12"/>
      <c r="X16" s="12"/>
      <c r="Y16" s="12"/>
      <c r="Z16" s="12"/>
      <c r="AA16" s="105"/>
      <c r="AB16" s="12"/>
      <c r="AC16" s="12"/>
      <c r="AD16" s="12"/>
      <c r="AE16" s="12"/>
      <c r="AF16" s="12"/>
      <c r="AG16" s="12"/>
      <c r="AH16" s="12"/>
      <c r="AI16" s="12"/>
    </row>
    <row r="17" spans="1:35" ht="12" customHeight="1" x14ac:dyDescent="0.2">
      <c r="A17" s="108"/>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05"/>
      <c r="AB17" s="12"/>
      <c r="AC17" s="12"/>
      <c r="AD17" s="12"/>
      <c r="AE17" s="12"/>
      <c r="AF17" s="12"/>
      <c r="AG17" s="12"/>
      <c r="AH17" s="12"/>
      <c r="AI17" s="12"/>
    </row>
    <row r="18" spans="1:35" x14ac:dyDescent="0.2">
      <c r="A18" s="12" t="s">
        <v>83</v>
      </c>
      <c r="B18" s="12"/>
      <c r="C18" s="12"/>
      <c r="D18" s="12"/>
      <c r="E18" s="12"/>
      <c r="F18" s="12"/>
      <c r="G18" s="12"/>
      <c r="H18" s="12"/>
      <c r="I18" s="12"/>
      <c r="J18" s="12"/>
      <c r="K18" s="12"/>
      <c r="L18" s="12"/>
      <c r="M18" s="12"/>
      <c r="N18" s="12"/>
      <c r="O18" s="12"/>
      <c r="P18" s="12"/>
      <c r="Q18" s="12"/>
      <c r="R18" s="12"/>
      <c r="S18" s="109"/>
      <c r="T18" s="109"/>
      <c r="U18" s="109"/>
      <c r="V18" s="109"/>
      <c r="W18" s="109"/>
      <c r="X18" s="109"/>
      <c r="Y18" s="109"/>
      <c r="Z18" s="109"/>
      <c r="AA18" s="110"/>
      <c r="AB18" s="109"/>
      <c r="AC18" s="109"/>
      <c r="AD18" s="12"/>
      <c r="AE18" s="12"/>
      <c r="AF18" s="12"/>
      <c r="AG18" s="12"/>
      <c r="AH18" s="12"/>
      <c r="AI18" s="12"/>
    </row>
    <row r="19" spans="1:35" ht="38.1" customHeight="1" x14ac:dyDescent="0.2">
      <c r="A19" s="111" t="s">
        <v>102</v>
      </c>
      <c r="B19" s="112" t="s">
        <v>55</v>
      </c>
      <c r="C19" s="112" t="s">
        <v>56</v>
      </c>
      <c r="D19" s="112" t="s">
        <v>57</v>
      </c>
      <c r="E19" s="112" t="s">
        <v>58</v>
      </c>
      <c r="F19" s="745" t="s">
        <v>1032</v>
      </c>
      <c r="G19" s="112" t="s">
        <v>60</v>
      </c>
      <c r="H19" s="113" t="s">
        <v>61</v>
      </c>
      <c r="I19" s="112" t="s">
        <v>62</v>
      </c>
      <c r="J19" s="39" t="s">
        <v>767</v>
      </c>
      <c r="K19" s="112" t="s">
        <v>63</v>
      </c>
      <c r="L19" s="112" t="s">
        <v>103</v>
      </c>
      <c r="M19" s="112" t="s">
        <v>65</v>
      </c>
      <c r="N19" s="39" t="s">
        <v>66</v>
      </c>
      <c r="O19" s="12"/>
      <c r="P19" s="12"/>
      <c r="Q19" s="12"/>
      <c r="R19" s="12"/>
      <c r="S19" s="109"/>
      <c r="T19" s="114"/>
      <c r="U19" s="114"/>
      <c r="V19" s="114"/>
      <c r="W19" s="114"/>
      <c r="X19" s="114"/>
      <c r="Y19" s="114"/>
      <c r="Z19" s="115"/>
      <c r="AA19" s="114"/>
      <c r="AB19" s="109"/>
      <c r="AC19" s="12"/>
      <c r="AD19" s="12"/>
      <c r="AE19" s="12"/>
      <c r="AF19" s="12"/>
      <c r="AG19" s="12"/>
      <c r="AH19" s="12"/>
    </row>
    <row r="20" spans="1:35" ht="27" customHeight="1" x14ac:dyDescent="0.2">
      <c r="A20" s="116" t="s">
        <v>891</v>
      </c>
      <c r="B20" s="117">
        <f t="shared" ref="B20:H20" si="0">B42/1000000</f>
        <v>18.483861999999998</v>
      </c>
      <c r="C20" s="117">
        <f t="shared" si="0"/>
        <v>5.1804249999999996</v>
      </c>
      <c r="D20" s="117">
        <f t="shared" si="0"/>
        <v>316.508622</v>
      </c>
      <c r="E20" s="117">
        <f t="shared" si="0"/>
        <v>409.16399200000001</v>
      </c>
      <c r="F20" s="117">
        <f t="shared" si="0"/>
        <v>3.9329890000000001</v>
      </c>
      <c r="G20" s="117">
        <f t="shared" si="0"/>
        <v>174.59097600000001</v>
      </c>
      <c r="H20" s="117">
        <f t="shared" si="0"/>
        <v>230.71311800000001</v>
      </c>
      <c r="I20" s="117">
        <f>I42/1000000</f>
        <v>82.185432000000006</v>
      </c>
      <c r="J20" s="117">
        <f>J42/1000000</f>
        <v>65.432243</v>
      </c>
      <c r="K20" s="117">
        <f>K42/1000000</f>
        <v>31.550469</v>
      </c>
      <c r="L20" s="117">
        <f>L42/1000000</f>
        <v>93.017982000000003</v>
      </c>
      <c r="M20" s="117">
        <f>M42/1000000</f>
        <v>5.7873919999999996</v>
      </c>
      <c r="N20" s="117">
        <f>SUM(B20:M20)</f>
        <v>1436.5475020000001</v>
      </c>
      <c r="O20" s="118"/>
      <c r="P20" s="118"/>
      <c r="Q20" s="118"/>
      <c r="R20" s="118"/>
      <c r="S20" s="119"/>
      <c r="T20" s="119"/>
      <c r="U20" s="119"/>
      <c r="V20" s="119"/>
      <c r="W20" s="119"/>
      <c r="X20" s="119"/>
      <c r="Y20" s="119"/>
      <c r="Z20" s="110"/>
      <c r="AA20" s="119"/>
      <c r="AB20" s="109"/>
      <c r="AC20" s="12"/>
      <c r="AD20" s="12"/>
      <c r="AE20" s="12"/>
      <c r="AF20" s="12"/>
      <c r="AG20" s="12"/>
      <c r="AH20" s="12"/>
    </row>
    <row r="21" spans="1:35" ht="25.5" x14ac:dyDescent="0.2">
      <c r="A21" s="120" t="s">
        <v>104</v>
      </c>
      <c r="B21" s="121">
        <f>B82</f>
        <v>1315.178235138271</v>
      </c>
      <c r="C21" s="121">
        <f t="shared" ref="C21:M21" si="1">C82</f>
        <v>625.93828388214115</v>
      </c>
      <c r="D21" s="121">
        <f t="shared" si="1"/>
        <v>143.02083835122664</v>
      </c>
      <c r="E21" s="121">
        <f t="shared" si="1"/>
        <v>4058.9668372702859</v>
      </c>
      <c r="F21" s="121">
        <f t="shared" si="1"/>
        <v>8.8443165346970822</v>
      </c>
      <c r="G21" s="121">
        <f t="shared" si="1"/>
        <v>2501.0258962979528</v>
      </c>
      <c r="H21" s="121">
        <f t="shared" si="1"/>
        <v>2935.5405872167821</v>
      </c>
      <c r="I21" s="121">
        <f t="shared" si="1"/>
        <v>262.98465774811689</v>
      </c>
      <c r="J21" s="121">
        <f t="shared" si="1"/>
        <v>1479.5026629857307</v>
      </c>
      <c r="K21" s="121">
        <f t="shared" si="1"/>
        <v>71.654050646128539</v>
      </c>
      <c r="L21" s="121">
        <f t="shared" si="1"/>
        <v>481.28024073248207</v>
      </c>
      <c r="M21" s="121">
        <f t="shared" si="1"/>
        <v>2.8853466487826123</v>
      </c>
      <c r="N21" s="117">
        <f>SUM(B21:M21)</f>
        <v>13886.821953452594</v>
      </c>
      <c r="O21" s="12"/>
      <c r="P21" s="12"/>
      <c r="Q21"/>
      <c r="R21" s="12"/>
      <c r="S21" s="12"/>
      <c r="T21" s="12"/>
      <c r="U21" s="12"/>
      <c r="V21" s="12"/>
      <c r="W21" s="12"/>
      <c r="X21" s="12"/>
      <c r="Y21" s="12"/>
      <c r="Z21" s="12"/>
      <c r="AA21" s="105"/>
      <c r="AB21" s="12"/>
      <c r="AC21" s="12"/>
      <c r="AD21" s="12"/>
      <c r="AE21" s="12"/>
      <c r="AF21" s="12"/>
      <c r="AG21" s="12"/>
      <c r="AH21" s="12"/>
      <c r="AI21" s="12"/>
    </row>
    <row r="22" spans="1:35" ht="18" x14ac:dyDescent="0.2">
      <c r="A22" s="742"/>
      <c r="B22" s="119"/>
      <c r="C22" s="119"/>
      <c r="D22" s="119"/>
      <c r="E22" s="119"/>
      <c r="F22" s="743" t="s">
        <v>1028</v>
      </c>
      <c r="G22" s="119"/>
      <c r="H22" s="119"/>
      <c r="I22" s="119"/>
      <c r="J22" s="119"/>
      <c r="K22" s="119"/>
      <c r="L22" s="119"/>
      <c r="M22" s="119"/>
      <c r="N22" s="169"/>
      <c r="O22" s="12"/>
      <c r="P22" s="12"/>
      <c r="Q22"/>
      <c r="R22" s="12"/>
      <c r="S22" s="12"/>
      <c r="T22" s="12"/>
      <c r="U22" s="12"/>
      <c r="V22" s="12"/>
      <c r="W22" s="12"/>
      <c r="X22" s="12"/>
      <c r="Y22" s="12"/>
      <c r="Z22" s="12"/>
      <c r="AA22" s="105"/>
      <c r="AB22" s="12"/>
      <c r="AC22" s="12"/>
      <c r="AD22" s="12"/>
      <c r="AE22" s="12"/>
      <c r="AF22" s="12"/>
      <c r="AG22" s="12"/>
      <c r="AH22" s="12"/>
      <c r="AI22" s="12"/>
    </row>
    <row r="23" spans="1:35" x14ac:dyDescent="0.2">
      <c r="A23" s="742"/>
      <c r="B23" s="119"/>
      <c r="C23" s="119"/>
      <c r="D23" s="119"/>
      <c r="E23" s="119"/>
      <c r="F23" s="744" t="s">
        <v>1029</v>
      </c>
      <c r="G23" s="119"/>
      <c r="H23" s="119"/>
      <c r="I23" s="119"/>
      <c r="J23" s="119"/>
      <c r="K23" s="119"/>
      <c r="L23" s="119"/>
      <c r="M23" s="119"/>
      <c r="N23" s="169"/>
      <c r="O23" s="12"/>
      <c r="P23" s="12"/>
      <c r="Q23"/>
      <c r="R23" s="12"/>
      <c r="S23" s="12"/>
      <c r="T23" s="12"/>
      <c r="U23" s="12"/>
      <c r="V23" s="12"/>
      <c r="W23" s="12"/>
      <c r="X23" s="12"/>
      <c r="Y23" s="12"/>
      <c r="Z23" s="12"/>
      <c r="AA23" s="105"/>
      <c r="AB23" s="12"/>
      <c r="AC23" s="12"/>
      <c r="AD23" s="12"/>
      <c r="AE23" s="12"/>
      <c r="AF23" s="12"/>
      <c r="AG23" s="12"/>
      <c r="AH23" s="12"/>
      <c r="AI23" s="12"/>
    </row>
    <row r="24" spans="1:35" x14ac:dyDescent="0.2">
      <c r="A24" s="742"/>
      <c r="B24" s="119"/>
      <c r="C24" s="119"/>
      <c r="D24" s="119"/>
      <c r="E24" s="119"/>
      <c r="F24" s="744" t="s">
        <v>1035</v>
      </c>
      <c r="G24" s="119"/>
      <c r="H24" s="119"/>
      <c r="I24" s="119"/>
      <c r="J24"/>
      <c r="K24" s="119"/>
      <c r="L24" s="119"/>
      <c r="M24" s="119"/>
      <c r="N24" s="169"/>
      <c r="O24" s="12"/>
      <c r="P24" s="12"/>
      <c r="Q24"/>
      <c r="R24" s="12"/>
      <c r="S24" s="12"/>
      <c r="T24" s="12"/>
      <c r="U24" s="12"/>
      <c r="V24" s="12"/>
      <c r="W24" s="12"/>
      <c r="X24" s="12"/>
      <c r="Y24" s="12"/>
      <c r="Z24" s="12"/>
      <c r="AA24" s="105"/>
      <c r="AB24" s="12"/>
      <c r="AC24" s="12"/>
      <c r="AD24" s="12"/>
      <c r="AE24" s="12"/>
      <c r="AF24" s="12"/>
      <c r="AG24" s="12"/>
      <c r="AH24" s="12"/>
      <c r="AI24" s="12"/>
    </row>
    <row r="25" spans="1:35" x14ac:dyDescent="0.2">
      <c r="A25" s="742"/>
      <c r="B25" s="119"/>
      <c r="C25" s="119"/>
      <c r="D25" s="119"/>
      <c r="E25" s="119"/>
      <c r="F25" s="744" t="s">
        <v>1030</v>
      </c>
      <c r="G25" s="119"/>
      <c r="H25" s="119"/>
      <c r="I25" s="119"/>
      <c r="J25"/>
      <c r="K25" s="119"/>
      <c r="L25" s="119"/>
      <c r="M25" s="119"/>
      <c r="N25" s="169"/>
      <c r="O25" s="12"/>
      <c r="P25" s="12"/>
      <c r="Q25"/>
      <c r="R25" s="12"/>
      <c r="S25" s="12"/>
      <c r="T25" s="12"/>
      <c r="U25" s="12"/>
      <c r="V25" s="12"/>
      <c r="W25" s="12"/>
      <c r="X25" s="12"/>
      <c r="Y25" s="12"/>
      <c r="Z25" s="12"/>
      <c r="AA25" s="105"/>
      <c r="AB25" s="12"/>
      <c r="AC25" s="12"/>
      <c r="AD25" s="12"/>
      <c r="AE25" s="12"/>
      <c r="AF25" s="12"/>
      <c r="AG25" s="12"/>
      <c r="AH25" s="12"/>
      <c r="AI25" s="12"/>
    </row>
    <row r="26" spans="1:35" x14ac:dyDescent="0.2">
      <c r="A26" s="742"/>
      <c r="B26" s="119"/>
      <c r="C26" s="119"/>
      <c r="D26" s="119"/>
      <c r="E26" s="119"/>
      <c r="F26" s="744" t="s">
        <v>1031</v>
      </c>
      <c r="G26" s="119"/>
      <c r="H26" s="119"/>
      <c r="I26" s="119"/>
      <c r="J26"/>
      <c r="K26" s="119"/>
      <c r="L26" s="119"/>
      <c r="M26" s="119"/>
      <c r="N26" s="169"/>
      <c r="O26" s="12"/>
      <c r="P26" s="12"/>
      <c r="Q26"/>
      <c r="R26" s="12"/>
      <c r="S26" s="12"/>
      <c r="T26" s="12"/>
      <c r="U26" s="12"/>
      <c r="V26" s="12"/>
      <c r="W26" s="12"/>
      <c r="X26" s="12"/>
      <c r="Y26" s="12"/>
      <c r="Z26" s="12"/>
      <c r="AA26" s="105"/>
      <c r="AB26" s="12"/>
      <c r="AC26" s="12"/>
      <c r="AD26" s="12"/>
      <c r="AE26" s="12"/>
      <c r="AF26" s="12"/>
      <c r="AG26" s="12"/>
      <c r="AH26" s="12"/>
      <c r="AI26" s="12"/>
    </row>
    <row r="27" spans="1:35" x14ac:dyDescent="0.2">
      <c r="A27" s="742"/>
      <c r="B27" s="119"/>
      <c r="C27" s="119"/>
      <c r="D27" s="119"/>
      <c r="E27" s="119"/>
      <c r="F27" s="119"/>
      <c r="G27" s="119"/>
      <c r="H27" s="119"/>
      <c r="I27" s="119"/>
      <c r="J27"/>
      <c r="K27" s="119"/>
      <c r="L27" s="119"/>
      <c r="M27" s="119"/>
      <c r="N27" s="169"/>
      <c r="O27" s="12"/>
      <c r="P27" s="12"/>
      <c r="Q27"/>
      <c r="R27" s="12"/>
      <c r="S27" s="12"/>
      <c r="T27" s="12"/>
      <c r="U27" s="12"/>
      <c r="V27" s="12"/>
      <c r="W27" s="12"/>
      <c r="X27" s="12"/>
      <c r="Y27" s="12"/>
      <c r="Z27" s="12"/>
      <c r="AA27" s="105"/>
      <c r="AB27" s="12"/>
      <c r="AC27" s="12"/>
      <c r="AD27" s="12"/>
      <c r="AE27" s="12"/>
      <c r="AF27" s="12"/>
      <c r="AG27" s="12"/>
      <c r="AH27" s="12"/>
      <c r="AI27" s="12"/>
    </row>
    <row r="28" spans="1:35" x14ac:dyDescent="0.2">
      <c r="A28" s="12" t="s">
        <v>68</v>
      </c>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05"/>
      <c r="AB28" s="12"/>
      <c r="AC28" s="12"/>
      <c r="AD28" s="12"/>
      <c r="AE28" s="12"/>
      <c r="AF28" s="12"/>
      <c r="AG28" s="12"/>
      <c r="AH28" s="12"/>
      <c r="AI28" s="12"/>
    </row>
    <row r="29" spans="1:35" ht="25.5" x14ac:dyDescent="0.2">
      <c r="A29" s="21" t="s">
        <v>105</v>
      </c>
      <c r="B29" s="112" t="s">
        <v>55</v>
      </c>
      <c r="C29" s="112" t="s">
        <v>56</v>
      </c>
      <c r="D29" s="112" t="s">
        <v>57</v>
      </c>
      <c r="E29" s="112" t="s">
        <v>58</v>
      </c>
      <c r="F29" s="112" t="s">
        <v>59</v>
      </c>
      <c r="G29" s="39" t="s">
        <v>106</v>
      </c>
      <c r="H29" s="28" t="s">
        <v>61</v>
      </c>
      <c r="I29" s="39" t="s">
        <v>62</v>
      </c>
      <c r="J29" s="39" t="s">
        <v>767</v>
      </c>
      <c r="K29" s="39" t="s">
        <v>63</v>
      </c>
      <c r="L29" s="39" t="s">
        <v>103</v>
      </c>
      <c r="M29" s="39" t="s">
        <v>65</v>
      </c>
      <c r="N29" s="39" t="s">
        <v>66</v>
      </c>
      <c r="O29" s="12"/>
      <c r="P29" s="12"/>
      <c r="Q29" s="12"/>
      <c r="R29" s="12"/>
      <c r="S29" s="12"/>
      <c r="T29" s="12"/>
      <c r="U29" s="12"/>
      <c r="V29" s="12"/>
      <c r="W29" s="12"/>
      <c r="X29" s="12"/>
      <c r="Y29" s="12"/>
      <c r="Z29" s="105"/>
      <c r="AA29" s="12"/>
      <c r="AB29" s="12"/>
      <c r="AC29" s="12"/>
      <c r="AD29" s="12"/>
      <c r="AE29" s="12"/>
      <c r="AF29" s="12"/>
      <c r="AG29" s="12"/>
      <c r="AH29" s="12"/>
    </row>
    <row r="30" spans="1:35" ht="12" customHeight="1" x14ac:dyDescent="0.2">
      <c r="A30" s="39" t="str">
        <f>A46</f>
        <v>2015-10</v>
      </c>
      <c r="B30" s="122">
        <f>F46+G46+H46+I46</f>
        <v>1132783</v>
      </c>
      <c r="C30" s="122">
        <f t="shared" ref="C30:F41" si="2">B46</f>
        <v>231074</v>
      </c>
      <c r="D30" s="122">
        <f t="shared" si="2"/>
        <v>18377892</v>
      </c>
      <c r="E30" s="122">
        <f t="shared" si="2"/>
        <v>28896447</v>
      </c>
      <c r="F30" s="122">
        <f t="shared" si="2"/>
        <v>575396</v>
      </c>
      <c r="G30" s="122">
        <f>J46+K46+L46+M46</f>
        <v>14565492</v>
      </c>
      <c r="H30" s="122">
        <f t="shared" ref="H30:H41" si="3">N46</f>
        <v>16701628</v>
      </c>
      <c r="I30" s="122">
        <f>O46+P46+Q46</f>
        <v>6456647</v>
      </c>
      <c r="J30" s="122">
        <f>R46</f>
        <v>5578803</v>
      </c>
      <c r="K30" s="122">
        <f>S46</f>
        <v>628445</v>
      </c>
      <c r="L30" s="122">
        <f>T46</f>
        <v>10028836</v>
      </c>
      <c r="M30" s="122">
        <f t="shared" ref="M30:M41" si="4">U46</f>
        <v>798635</v>
      </c>
      <c r="N30" s="122">
        <f t="shared" ref="N30:N42" si="5">SUM(B30:M30)</f>
        <v>103972078</v>
      </c>
      <c r="O30" s="12"/>
      <c r="P30" s="102"/>
      <c r="Q30" s="102"/>
      <c r="R30" s="12"/>
      <c r="S30" s="12"/>
      <c r="T30" s="12"/>
      <c r="U30" s="12"/>
      <c r="V30" s="12"/>
      <c r="W30" s="12"/>
      <c r="X30" s="12"/>
      <c r="Y30" s="12"/>
      <c r="Z30" s="105"/>
      <c r="AA30" s="12"/>
      <c r="AB30" s="12"/>
      <c r="AC30" s="12"/>
      <c r="AD30" s="12"/>
      <c r="AE30" s="12"/>
      <c r="AF30" s="12"/>
      <c r="AG30" s="12"/>
      <c r="AH30" s="12"/>
    </row>
    <row r="31" spans="1:35" x14ac:dyDescent="0.2">
      <c r="A31" s="39" t="str">
        <f t="shared" ref="A31:A41" si="6">A47</f>
        <v>2015-11</v>
      </c>
      <c r="B31" s="122">
        <f t="shared" ref="B31:B41" si="7">F47+G47+H47+I47</f>
        <v>2419039</v>
      </c>
      <c r="C31" s="122">
        <f t="shared" si="2"/>
        <v>236150</v>
      </c>
      <c r="D31" s="122">
        <f t="shared" si="2"/>
        <v>23277979</v>
      </c>
      <c r="E31" s="122">
        <f t="shared" si="2"/>
        <v>25529773</v>
      </c>
      <c r="F31" s="122">
        <f t="shared" si="2"/>
        <v>274166</v>
      </c>
      <c r="G31" s="122">
        <f t="shared" ref="G31:G41" si="8">J47+K47+L47+M47</f>
        <v>15430807</v>
      </c>
      <c r="H31" s="122">
        <f t="shared" si="3"/>
        <v>19124339</v>
      </c>
      <c r="I31" s="122">
        <f t="shared" ref="I31:I41" si="9">O47+P47+Q47</f>
        <v>5128066</v>
      </c>
      <c r="J31" s="122">
        <f t="shared" ref="J31:L41" si="10">R47</f>
        <v>6381285</v>
      </c>
      <c r="K31" s="122">
        <f t="shared" si="10"/>
        <v>656858</v>
      </c>
      <c r="L31" s="122">
        <f t="shared" si="10"/>
        <v>9034445</v>
      </c>
      <c r="M31" s="122">
        <f t="shared" si="4"/>
        <v>647450</v>
      </c>
      <c r="N31" s="122">
        <f t="shared" si="5"/>
        <v>108140357</v>
      </c>
      <c r="O31" s="12"/>
      <c r="P31" s="102"/>
      <c r="Q31" s="102"/>
      <c r="R31" s="12"/>
      <c r="S31" s="12"/>
      <c r="T31" s="12"/>
      <c r="U31" s="12"/>
      <c r="V31" s="12"/>
      <c r="W31" s="12"/>
      <c r="X31" s="12"/>
      <c r="Y31" s="12"/>
      <c r="Z31" s="105"/>
      <c r="AA31" s="12"/>
      <c r="AB31" s="12"/>
      <c r="AC31" s="12"/>
      <c r="AD31" s="12"/>
      <c r="AE31" s="12"/>
      <c r="AF31" s="12"/>
      <c r="AG31" s="12"/>
      <c r="AH31" s="12"/>
    </row>
    <row r="32" spans="1:35" x14ac:dyDescent="0.2">
      <c r="A32" s="39" t="str">
        <f t="shared" si="6"/>
        <v>2015-12</v>
      </c>
      <c r="B32" s="122">
        <f t="shared" si="7"/>
        <v>970346</v>
      </c>
      <c r="C32" s="122">
        <f t="shared" si="2"/>
        <v>280090</v>
      </c>
      <c r="D32" s="122">
        <f t="shared" si="2"/>
        <v>18530661</v>
      </c>
      <c r="E32" s="122">
        <f t="shared" si="2"/>
        <v>25767088</v>
      </c>
      <c r="F32" s="122">
        <f t="shared" si="2"/>
        <v>328000</v>
      </c>
      <c r="G32" s="122">
        <f t="shared" si="8"/>
        <v>12743429</v>
      </c>
      <c r="H32" s="122">
        <f t="shared" si="3"/>
        <v>18213765</v>
      </c>
      <c r="I32" s="122">
        <f t="shared" si="9"/>
        <v>5487045</v>
      </c>
      <c r="J32" s="122">
        <f t="shared" si="10"/>
        <v>8294025</v>
      </c>
      <c r="K32" s="122">
        <f t="shared" si="10"/>
        <v>1608538</v>
      </c>
      <c r="L32" s="122">
        <f t="shared" si="10"/>
        <v>7865797</v>
      </c>
      <c r="M32" s="122">
        <f t="shared" si="4"/>
        <v>470588</v>
      </c>
      <c r="N32" s="122">
        <f t="shared" si="5"/>
        <v>100559372</v>
      </c>
      <c r="O32" s="12"/>
      <c r="P32" s="102"/>
      <c r="Q32" s="102"/>
      <c r="R32" s="12"/>
      <c r="S32" s="12"/>
      <c r="T32" s="12"/>
      <c r="U32" s="12"/>
      <c r="V32" s="12"/>
      <c r="W32" s="12"/>
      <c r="X32" s="12"/>
      <c r="Y32" s="12"/>
      <c r="Z32" s="105"/>
      <c r="AA32" s="12"/>
      <c r="AB32" s="12"/>
      <c r="AC32" s="12"/>
      <c r="AD32" s="12"/>
      <c r="AE32" s="12"/>
      <c r="AF32" s="12"/>
      <c r="AG32" s="12"/>
      <c r="AH32" s="12"/>
    </row>
    <row r="33" spans="1:38" x14ac:dyDescent="0.2">
      <c r="A33" s="39" t="str">
        <f t="shared" si="6"/>
        <v>2016-01</v>
      </c>
      <c r="B33" s="122">
        <f t="shared" si="7"/>
        <v>1570140</v>
      </c>
      <c r="C33" s="122">
        <f t="shared" si="2"/>
        <v>354186</v>
      </c>
      <c r="D33" s="122">
        <f t="shared" si="2"/>
        <v>27374570</v>
      </c>
      <c r="E33" s="122">
        <f t="shared" si="2"/>
        <v>32096123</v>
      </c>
      <c r="F33" s="122">
        <f t="shared" si="2"/>
        <v>203758</v>
      </c>
      <c r="G33" s="122">
        <f t="shared" si="8"/>
        <v>11324756</v>
      </c>
      <c r="H33" s="122">
        <f t="shared" si="3"/>
        <v>21660957</v>
      </c>
      <c r="I33" s="122">
        <f t="shared" si="9"/>
        <v>7125944</v>
      </c>
      <c r="J33" s="122">
        <f t="shared" si="10"/>
        <v>5544649</v>
      </c>
      <c r="K33" s="122">
        <f t="shared" si="10"/>
        <v>1466503</v>
      </c>
      <c r="L33" s="122">
        <f t="shared" si="10"/>
        <v>8031374</v>
      </c>
      <c r="M33" s="122">
        <f t="shared" si="4"/>
        <v>529896</v>
      </c>
      <c r="N33" s="122">
        <f t="shared" si="5"/>
        <v>117282856</v>
      </c>
      <c r="O33" s="12"/>
      <c r="P33" s="102"/>
      <c r="Q33" s="102"/>
      <c r="R33" s="12"/>
      <c r="S33" s="12"/>
      <c r="T33" s="12"/>
      <c r="U33" s="12"/>
      <c r="V33" s="12"/>
      <c r="W33" s="12"/>
      <c r="X33" s="12"/>
      <c r="Y33" s="12"/>
      <c r="Z33" s="105"/>
      <c r="AA33" s="12"/>
      <c r="AB33" s="12"/>
      <c r="AC33" s="12"/>
      <c r="AD33" s="12"/>
      <c r="AE33" s="12"/>
      <c r="AF33" s="12"/>
      <c r="AG33" s="12"/>
      <c r="AH33" s="12"/>
    </row>
    <row r="34" spans="1:38" x14ac:dyDescent="0.2">
      <c r="A34" s="39" t="str">
        <f t="shared" si="6"/>
        <v>2016-02</v>
      </c>
      <c r="B34" s="122">
        <f t="shared" si="7"/>
        <v>1393960</v>
      </c>
      <c r="C34" s="122">
        <f t="shared" si="2"/>
        <v>311342</v>
      </c>
      <c r="D34" s="122">
        <f t="shared" si="2"/>
        <v>24265677</v>
      </c>
      <c r="E34" s="122">
        <f t="shared" si="2"/>
        <v>32159213</v>
      </c>
      <c r="F34" s="122">
        <f t="shared" si="2"/>
        <v>100287</v>
      </c>
      <c r="G34" s="122">
        <f t="shared" si="8"/>
        <v>17134003</v>
      </c>
      <c r="H34" s="122">
        <f t="shared" si="3"/>
        <v>17319488</v>
      </c>
      <c r="I34" s="122">
        <f t="shared" si="9"/>
        <v>7845949</v>
      </c>
      <c r="J34" s="122">
        <f t="shared" si="10"/>
        <v>6232010</v>
      </c>
      <c r="K34" s="122">
        <f t="shared" si="10"/>
        <v>2946171</v>
      </c>
      <c r="L34" s="122">
        <f t="shared" si="10"/>
        <v>8017734</v>
      </c>
      <c r="M34" s="122">
        <f t="shared" si="4"/>
        <v>514541</v>
      </c>
      <c r="N34" s="122">
        <f t="shared" si="5"/>
        <v>118240375</v>
      </c>
      <c r="O34" s="12"/>
      <c r="P34" s="102"/>
      <c r="Q34" s="102"/>
      <c r="R34" s="12"/>
      <c r="S34" s="12"/>
      <c r="T34" s="12"/>
      <c r="U34" s="12"/>
      <c r="V34" s="12"/>
      <c r="W34" s="12"/>
      <c r="X34" s="12"/>
      <c r="Y34" s="12"/>
      <c r="Z34" s="105"/>
      <c r="AA34" s="12"/>
      <c r="AB34" s="12"/>
      <c r="AC34" s="12"/>
      <c r="AD34" s="12"/>
      <c r="AE34" s="12"/>
      <c r="AF34" s="12"/>
      <c r="AG34" s="12"/>
      <c r="AH34" s="12"/>
    </row>
    <row r="35" spans="1:38" x14ac:dyDescent="0.2">
      <c r="A35" s="39" t="str">
        <f t="shared" si="6"/>
        <v>2016-03</v>
      </c>
      <c r="B35" s="122">
        <f t="shared" si="7"/>
        <v>1789208</v>
      </c>
      <c r="C35" s="122">
        <f t="shared" si="2"/>
        <v>378940</v>
      </c>
      <c r="D35" s="122">
        <f t="shared" si="2"/>
        <v>32765307</v>
      </c>
      <c r="E35" s="122">
        <f t="shared" si="2"/>
        <v>33766875</v>
      </c>
      <c r="F35" s="122">
        <f t="shared" si="2"/>
        <v>41280</v>
      </c>
      <c r="G35" s="122">
        <f t="shared" si="8"/>
        <v>17775683</v>
      </c>
      <c r="H35" s="122">
        <f t="shared" si="3"/>
        <v>20801612</v>
      </c>
      <c r="I35" s="122">
        <f t="shared" si="9"/>
        <v>8224857</v>
      </c>
      <c r="J35" s="122">
        <f t="shared" si="10"/>
        <v>5189330</v>
      </c>
      <c r="K35" s="122">
        <f t="shared" si="10"/>
        <v>1829429</v>
      </c>
      <c r="L35" s="122">
        <f t="shared" si="10"/>
        <v>7302995</v>
      </c>
      <c r="M35" s="122">
        <f t="shared" si="4"/>
        <v>501057</v>
      </c>
      <c r="N35" s="122">
        <f t="shared" si="5"/>
        <v>130366573</v>
      </c>
      <c r="O35" s="12"/>
      <c r="P35" s="102"/>
      <c r="Q35" s="102"/>
      <c r="R35" s="12"/>
      <c r="S35" s="12"/>
      <c r="T35" s="12"/>
      <c r="U35" s="12"/>
      <c r="V35" s="12"/>
      <c r="W35" s="12"/>
      <c r="X35" s="12"/>
      <c r="Y35" s="12"/>
      <c r="Z35" s="105"/>
      <c r="AA35" s="12"/>
      <c r="AB35" s="12"/>
      <c r="AC35" s="12"/>
      <c r="AD35" s="12"/>
      <c r="AE35" s="12"/>
      <c r="AF35" s="12"/>
      <c r="AG35" s="12"/>
      <c r="AH35" s="12"/>
    </row>
    <row r="36" spans="1:38" x14ac:dyDescent="0.2">
      <c r="A36" s="39" t="str">
        <f t="shared" si="6"/>
        <v>2016-04</v>
      </c>
      <c r="B36" s="122">
        <f t="shared" si="7"/>
        <v>1457813</v>
      </c>
      <c r="C36" s="122">
        <f t="shared" si="2"/>
        <v>381101</v>
      </c>
      <c r="D36" s="122">
        <f t="shared" si="2"/>
        <v>30077813</v>
      </c>
      <c r="E36" s="122">
        <f t="shared" si="2"/>
        <v>36826628</v>
      </c>
      <c r="F36" s="122">
        <f t="shared" si="2"/>
        <v>102332</v>
      </c>
      <c r="G36" s="122">
        <f t="shared" si="8"/>
        <v>13025437</v>
      </c>
      <c r="H36" s="122">
        <f t="shared" si="3"/>
        <v>20928334</v>
      </c>
      <c r="I36" s="122">
        <f t="shared" si="9"/>
        <v>9064581</v>
      </c>
      <c r="J36" s="122">
        <f t="shared" si="10"/>
        <v>4449916</v>
      </c>
      <c r="K36" s="122">
        <f t="shared" si="10"/>
        <v>2338120</v>
      </c>
      <c r="L36" s="122">
        <f t="shared" si="10"/>
        <v>7373741</v>
      </c>
      <c r="M36" s="122">
        <f t="shared" si="4"/>
        <v>471309</v>
      </c>
      <c r="N36" s="122">
        <f t="shared" si="5"/>
        <v>126497125</v>
      </c>
      <c r="O36" s="12"/>
      <c r="P36" s="102"/>
      <c r="Q36" s="102"/>
      <c r="R36" s="12"/>
      <c r="S36" s="12"/>
      <c r="T36" s="12"/>
      <c r="U36" s="12"/>
      <c r="V36" s="12"/>
      <c r="W36" s="12"/>
      <c r="X36" s="12"/>
      <c r="Y36" s="12"/>
      <c r="Z36" s="105"/>
      <c r="AA36" s="12"/>
      <c r="AB36" s="12"/>
      <c r="AC36" s="12"/>
      <c r="AD36" s="12"/>
      <c r="AE36" s="12"/>
      <c r="AF36" s="12"/>
      <c r="AG36" s="12"/>
      <c r="AH36" s="12"/>
    </row>
    <row r="37" spans="1:38" x14ac:dyDescent="0.2">
      <c r="A37" s="39" t="str">
        <f t="shared" si="6"/>
        <v>2016-05</v>
      </c>
      <c r="B37" s="122">
        <f t="shared" si="7"/>
        <v>1027281</v>
      </c>
      <c r="C37" s="122">
        <f t="shared" si="2"/>
        <v>451402</v>
      </c>
      <c r="D37" s="122">
        <f t="shared" si="2"/>
        <v>35040410</v>
      </c>
      <c r="E37" s="122">
        <f t="shared" si="2"/>
        <v>37983293</v>
      </c>
      <c r="F37" s="122">
        <f t="shared" si="2"/>
        <v>216549</v>
      </c>
      <c r="G37" s="122">
        <f t="shared" si="8"/>
        <v>17953397</v>
      </c>
      <c r="H37" s="122">
        <f t="shared" si="3"/>
        <v>19517637</v>
      </c>
      <c r="I37" s="122">
        <f t="shared" si="9"/>
        <v>5616720</v>
      </c>
      <c r="J37" s="122">
        <f t="shared" si="10"/>
        <v>4203984</v>
      </c>
      <c r="K37" s="122">
        <f t="shared" si="10"/>
        <v>3741698</v>
      </c>
      <c r="L37" s="122">
        <f t="shared" si="10"/>
        <v>8964117</v>
      </c>
      <c r="M37" s="122">
        <f t="shared" si="4"/>
        <v>382652</v>
      </c>
      <c r="N37" s="122">
        <f t="shared" si="5"/>
        <v>135099140</v>
      </c>
      <c r="O37" s="12"/>
      <c r="P37" s="102"/>
      <c r="Q37" s="102"/>
      <c r="R37" s="12"/>
      <c r="S37" s="12"/>
      <c r="T37" s="12"/>
      <c r="U37" s="12"/>
      <c r="V37" s="12"/>
      <c r="W37" s="12"/>
      <c r="X37" s="12"/>
      <c r="Y37" s="12"/>
      <c r="Z37" s="105"/>
      <c r="AA37" s="12"/>
      <c r="AB37" s="12"/>
      <c r="AC37" s="12"/>
      <c r="AD37" s="12"/>
      <c r="AE37" s="12"/>
      <c r="AF37" s="12"/>
      <c r="AG37" s="12"/>
      <c r="AH37" s="12"/>
    </row>
    <row r="38" spans="1:38" x14ac:dyDescent="0.2">
      <c r="A38" s="39" t="str">
        <f t="shared" si="6"/>
        <v>2016-06</v>
      </c>
      <c r="B38" s="122">
        <f t="shared" si="7"/>
        <v>1300245</v>
      </c>
      <c r="C38" s="122">
        <f t="shared" si="2"/>
        <v>453732</v>
      </c>
      <c r="D38" s="122">
        <f t="shared" si="2"/>
        <v>23967781</v>
      </c>
      <c r="E38" s="122">
        <f t="shared" si="2"/>
        <v>40160894</v>
      </c>
      <c r="F38" s="122">
        <f t="shared" si="2"/>
        <v>541659</v>
      </c>
      <c r="G38" s="122">
        <f t="shared" si="8"/>
        <v>17468513</v>
      </c>
      <c r="H38" s="122">
        <f t="shared" si="3"/>
        <v>17258905</v>
      </c>
      <c r="I38" s="122">
        <f t="shared" si="9"/>
        <v>7778201</v>
      </c>
      <c r="J38" s="122">
        <f t="shared" si="10"/>
        <v>4139165</v>
      </c>
      <c r="K38" s="122">
        <f t="shared" si="10"/>
        <v>4393978</v>
      </c>
      <c r="L38" s="122">
        <f t="shared" si="10"/>
        <v>6909258</v>
      </c>
      <c r="M38" s="122">
        <f t="shared" si="4"/>
        <v>335435</v>
      </c>
      <c r="N38" s="122">
        <f t="shared" si="5"/>
        <v>124707766</v>
      </c>
      <c r="O38" s="12"/>
      <c r="P38" s="102"/>
      <c r="Q38" s="102"/>
      <c r="R38" s="12"/>
      <c r="S38" s="12"/>
      <c r="T38" s="12"/>
      <c r="U38" s="12"/>
      <c r="V38" s="12"/>
      <c r="W38" s="12"/>
      <c r="X38" s="12"/>
      <c r="Y38" s="12"/>
      <c r="Z38" s="105"/>
      <c r="AA38" s="12"/>
      <c r="AB38" s="12"/>
      <c r="AC38" s="12"/>
      <c r="AD38" s="12"/>
      <c r="AE38" s="12"/>
      <c r="AF38" s="12"/>
      <c r="AG38" s="12"/>
      <c r="AH38" s="12"/>
    </row>
    <row r="39" spans="1:38" x14ac:dyDescent="0.2">
      <c r="A39" s="39" t="str">
        <f t="shared" si="6"/>
        <v>2016-07</v>
      </c>
      <c r="B39" s="122">
        <f t="shared" si="7"/>
        <v>1985224</v>
      </c>
      <c r="C39" s="122">
        <f t="shared" si="2"/>
        <v>1294333</v>
      </c>
      <c r="D39" s="122">
        <f t="shared" si="2"/>
        <v>24112031</v>
      </c>
      <c r="E39" s="122">
        <f t="shared" si="2"/>
        <v>67905032</v>
      </c>
      <c r="F39" s="122">
        <f t="shared" si="2"/>
        <v>155319</v>
      </c>
      <c r="G39" s="122">
        <f t="shared" si="8"/>
        <v>12459230</v>
      </c>
      <c r="H39" s="122">
        <f t="shared" si="3"/>
        <v>17522261</v>
      </c>
      <c r="I39" s="122">
        <f t="shared" si="9"/>
        <v>9152972</v>
      </c>
      <c r="J39" s="122">
        <f t="shared" si="10"/>
        <v>5826829</v>
      </c>
      <c r="K39" s="122">
        <f t="shared" si="10"/>
        <v>2510811</v>
      </c>
      <c r="L39" s="122">
        <f t="shared" si="10"/>
        <v>8100292</v>
      </c>
      <c r="M39" s="122">
        <f t="shared" si="4"/>
        <v>328589</v>
      </c>
      <c r="N39" s="122">
        <f t="shared" si="5"/>
        <v>151352923</v>
      </c>
      <c r="O39" s="12"/>
      <c r="P39" s="102"/>
      <c r="Q39" s="102"/>
      <c r="R39" s="12"/>
      <c r="S39" s="12"/>
      <c r="T39" s="12"/>
      <c r="U39" s="12"/>
      <c r="V39" s="12"/>
      <c r="W39" s="12"/>
      <c r="X39" s="12"/>
      <c r="Y39" s="12"/>
      <c r="Z39" s="105"/>
      <c r="AA39" s="12"/>
      <c r="AB39" s="12"/>
      <c r="AC39" s="12"/>
      <c r="AD39" s="12"/>
      <c r="AE39" s="12"/>
      <c r="AF39" s="12"/>
      <c r="AG39" s="12"/>
      <c r="AH39" s="12"/>
    </row>
    <row r="40" spans="1:38" x14ac:dyDescent="0.2">
      <c r="A40" s="39" t="str">
        <f t="shared" si="6"/>
        <v>2016-08</v>
      </c>
      <c r="B40" s="122">
        <f t="shared" si="7"/>
        <v>1655897</v>
      </c>
      <c r="C40" s="122">
        <f t="shared" si="2"/>
        <v>385516</v>
      </c>
      <c r="D40" s="122">
        <f t="shared" si="2"/>
        <v>30491166</v>
      </c>
      <c r="E40" s="122">
        <f t="shared" si="2"/>
        <v>23816487</v>
      </c>
      <c r="F40" s="122">
        <f t="shared" si="2"/>
        <v>960492</v>
      </c>
      <c r="G40" s="122">
        <f t="shared" si="8"/>
        <v>14989570</v>
      </c>
      <c r="H40" s="122">
        <f t="shared" si="3"/>
        <v>20853822</v>
      </c>
      <c r="I40" s="122">
        <f t="shared" si="9"/>
        <v>5214994</v>
      </c>
      <c r="J40" s="122">
        <f t="shared" si="10"/>
        <v>5509064</v>
      </c>
      <c r="K40" s="122">
        <f t="shared" si="10"/>
        <v>4823484</v>
      </c>
      <c r="L40" s="122">
        <f t="shared" si="10"/>
        <v>5023002</v>
      </c>
      <c r="M40" s="122">
        <f t="shared" si="4"/>
        <v>358518</v>
      </c>
      <c r="N40" s="122">
        <f t="shared" si="5"/>
        <v>114082012</v>
      </c>
      <c r="O40" s="12"/>
      <c r="P40" s="102"/>
      <c r="Q40" s="102"/>
      <c r="R40" s="12"/>
      <c r="S40" s="12"/>
      <c r="T40" s="12"/>
      <c r="U40" s="12"/>
      <c r="V40" s="12"/>
      <c r="W40" s="12"/>
      <c r="X40" s="12"/>
      <c r="Y40" s="12"/>
      <c r="Z40" s="105"/>
      <c r="AA40" s="12"/>
      <c r="AB40" s="12"/>
      <c r="AC40" s="12"/>
      <c r="AD40" s="12"/>
      <c r="AE40" s="12"/>
      <c r="AF40" s="12"/>
      <c r="AG40" s="12"/>
      <c r="AH40" s="12"/>
    </row>
    <row r="41" spans="1:38" x14ac:dyDescent="0.2">
      <c r="A41" s="39" t="str">
        <f t="shared" si="6"/>
        <v>2016-09</v>
      </c>
      <c r="B41" s="122">
        <f t="shared" si="7"/>
        <v>1781926</v>
      </c>
      <c r="C41" s="122">
        <f t="shared" si="2"/>
        <v>422559</v>
      </c>
      <c r="D41" s="122">
        <f t="shared" si="2"/>
        <v>28227335</v>
      </c>
      <c r="E41" s="122">
        <f t="shared" si="2"/>
        <v>24256139</v>
      </c>
      <c r="F41" s="122">
        <f t="shared" si="2"/>
        <v>433751</v>
      </c>
      <c r="G41" s="122">
        <f t="shared" si="8"/>
        <v>9720659</v>
      </c>
      <c r="H41" s="122">
        <f t="shared" si="3"/>
        <v>20810370</v>
      </c>
      <c r="I41" s="122">
        <f t="shared" si="9"/>
        <v>5089456</v>
      </c>
      <c r="J41" s="122">
        <f t="shared" si="10"/>
        <v>4083183</v>
      </c>
      <c r="K41" s="122">
        <f t="shared" si="10"/>
        <v>4606434</v>
      </c>
      <c r="L41" s="122">
        <f t="shared" si="10"/>
        <v>6366391</v>
      </c>
      <c r="M41" s="122">
        <f t="shared" si="4"/>
        <v>448722</v>
      </c>
      <c r="N41" s="122">
        <f t="shared" si="5"/>
        <v>106246925</v>
      </c>
      <c r="O41" s="12"/>
      <c r="P41" s="102"/>
      <c r="Q41" s="102"/>
      <c r="R41" s="12"/>
      <c r="S41" s="12"/>
      <c r="T41" s="12"/>
      <c r="U41" s="12"/>
      <c r="V41" s="12"/>
      <c r="W41" s="12"/>
      <c r="X41" s="12"/>
      <c r="Y41" s="12"/>
      <c r="Z41" s="105"/>
      <c r="AA41" s="12"/>
      <c r="AB41" s="12"/>
      <c r="AC41" s="12"/>
      <c r="AD41" s="12"/>
      <c r="AE41" s="12"/>
      <c r="AF41" s="12"/>
      <c r="AG41" s="12"/>
      <c r="AH41" s="12"/>
    </row>
    <row r="42" spans="1:38" x14ac:dyDescent="0.2">
      <c r="A42" s="123" t="s">
        <v>107</v>
      </c>
      <c r="B42" s="122">
        <f>SUM(B30:B41)</f>
        <v>18483862</v>
      </c>
      <c r="C42" s="122">
        <f>SUM(C30:C41)</f>
        <v>5180425</v>
      </c>
      <c r="D42" s="122">
        <f t="shared" ref="D42:M42" si="11">SUM(D30:D41)</f>
        <v>316508622</v>
      </c>
      <c r="E42" s="122">
        <f t="shared" si="11"/>
        <v>409163992</v>
      </c>
      <c r="F42" s="122">
        <f t="shared" si="11"/>
        <v>3932989</v>
      </c>
      <c r="G42" s="122">
        <f t="shared" si="11"/>
        <v>174590976</v>
      </c>
      <c r="H42" s="122">
        <f t="shared" si="11"/>
        <v>230713118</v>
      </c>
      <c r="I42" s="122">
        <f t="shared" si="11"/>
        <v>82185432</v>
      </c>
      <c r="J42" s="122">
        <f t="shared" si="11"/>
        <v>65432243</v>
      </c>
      <c r="K42" s="122">
        <f t="shared" si="11"/>
        <v>31550469</v>
      </c>
      <c r="L42" s="122">
        <f t="shared" si="11"/>
        <v>93017982</v>
      </c>
      <c r="M42" s="122">
        <f t="shared" si="11"/>
        <v>5787392</v>
      </c>
      <c r="N42" s="122">
        <f t="shared" si="5"/>
        <v>1436547502</v>
      </c>
      <c r="O42" s="105"/>
      <c r="P42" s="12"/>
      <c r="Q42" s="12"/>
      <c r="R42" s="12"/>
      <c r="S42" s="12"/>
      <c r="T42" s="12"/>
      <c r="U42" s="12"/>
      <c r="V42" s="12"/>
      <c r="W42" s="12"/>
      <c r="X42" s="12"/>
      <c r="Y42" s="12"/>
      <c r="Z42" s="105"/>
      <c r="AA42" s="12"/>
      <c r="AB42" s="12"/>
      <c r="AC42" s="12"/>
      <c r="AD42" s="12"/>
      <c r="AE42" s="12"/>
      <c r="AF42" s="12"/>
      <c r="AG42" s="12"/>
      <c r="AH42" s="12"/>
    </row>
    <row r="43" spans="1:38" ht="5.0999999999999996" customHeight="1" x14ac:dyDescent="0.2">
      <c r="A43" s="124"/>
      <c r="B43" s="102"/>
      <c r="C43" s="102"/>
      <c r="D43" s="102"/>
      <c r="E43" s="102"/>
      <c r="F43" s="102"/>
      <c r="G43" s="102"/>
      <c r="H43" s="102"/>
      <c r="I43" s="102"/>
      <c r="J43" s="102"/>
      <c r="K43" s="102"/>
      <c r="L43" s="102"/>
      <c r="M43" s="102"/>
      <c r="N43" s="102"/>
      <c r="O43" s="102"/>
      <c r="P43" s="102"/>
      <c r="Q43" s="12"/>
      <c r="R43" s="12"/>
      <c r="S43" s="12"/>
      <c r="T43" s="12"/>
      <c r="U43" s="12"/>
      <c r="V43" s="12"/>
      <c r="W43" s="12"/>
      <c r="X43" s="12"/>
      <c r="Y43" s="12"/>
      <c r="Z43" s="12"/>
      <c r="AA43" s="105"/>
      <c r="AB43" s="12"/>
      <c r="AC43" s="12"/>
      <c r="AD43" s="12"/>
      <c r="AE43" s="12"/>
      <c r="AF43" s="12"/>
      <c r="AG43" s="12"/>
      <c r="AH43" s="12"/>
      <c r="AI43" s="12"/>
    </row>
    <row r="44" spans="1:38" x14ac:dyDescent="0.2">
      <c r="A44" s="125" t="s">
        <v>76</v>
      </c>
      <c r="B44" s="126"/>
      <c r="C44" s="126"/>
      <c r="D44" s="110"/>
      <c r="E44" s="110"/>
      <c r="F44" s="110"/>
      <c r="G44" s="110"/>
      <c r="H44" s="110"/>
      <c r="I44" s="110"/>
      <c r="J44" s="110"/>
      <c r="K44" s="110"/>
      <c r="L44" s="110"/>
      <c r="M44" s="110"/>
      <c r="N44" s="110"/>
      <c r="O44" s="110"/>
      <c r="P44" s="12"/>
      <c r="Q44" s="12"/>
      <c r="R44" s="12"/>
      <c r="S44" s="12"/>
      <c r="T44" s="12"/>
      <c r="U44" s="12"/>
      <c r="V44" s="12"/>
      <c r="W44" s="12"/>
      <c r="X44" s="12"/>
      <c r="Y44" s="12"/>
      <c r="Z44" s="12"/>
      <c r="AA44" s="105"/>
      <c r="AB44" s="12"/>
      <c r="AC44" s="12"/>
      <c r="AD44" s="12"/>
      <c r="AE44" s="12"/>
      <c r="AF44" s="12"/>
      <c r="AG44" s="12"/>
      <c r="AH44" s="12"/>
      <c r="AI44" s="12"/>
    </row>
    <row r="45" spans="1:38" ht="25.5" x14ac:dyDescent="0.2">
      <c r="A45" s="21" t="s">
        <v>105</v>
      </c>
      <c r="B45" s="127" t="s">
        <v>56</v>
      </c>
      <c r="C45" s="28" t="s">
        <v>57</v>
      </c>
      <c r="D45" s="127" t="s">
        <v>58</v>
      </c>
      <c r="E45" s="127" t="s">
        <v>59</v>
      </c>
      <c r="F45" s="127" t="s">
        <v>108</v>
      </c>
      <c r="G45" s="127" t="s">
        <v>109</v>
      </c>
      <c r="H45" s="127" t="s">
        <v>110</v>
      </c>
      <c r="I45" s="28" t="s">
        <v>111</v>
      </c>
      <c r="J45" s="127" t="s">
        <v>60</v>
      </c>
      <c r="K45" s="127" t="s">
        <v>112</v>
      </c>
      <c r="L45" s="127" t="s">
        <v>113</v>
      </c>
      <c r="M45" s="28" t="s">
        <v>114</v>
      </c>
      <c r="N45" s="127" t="s">
        <v>61</v>
      </c>
      <c r="O45" s="127" t="s">
        <v>62</v>
      </c>
      <c r="P45" s="127" t="s">
        <v>115</v>
      </c>
      <c r="Q45" s="127" t="s">
        <v>99</v>
      </c>
      <c r="R45" s="39" t="s">
        <v>767</v>
      </c>
      <c r="S45" s="127" t="s">
        <v>63</v>
      </c>
      <c r="T45" s="127" t="s">
        <v>82</v>
      </c>
      <c r="U45" s="39" t="s">
        <v>65</v>
      </c>
      <c r="V45" s="128" t="s">
        <v>66</v>
      </c>
      <c r="W45" s="12"/>
      <c r="X45" s="12"/>
      <c r="Y45" s="12"/>
      <c r="Z45" s="12"/>
      <c r="AA45" s="105"/>
      <c r="AB45" s="12"/>
      <c r="AC45" s="12"/>
      <c r="AD45" s="12"/>
      <c r="AE45" s="12"/>
      <c r="AF45" s="12"/>
      <c r="AG45" s="12"/>
      <c r="AH45" s="12"/>
      <c r="AI45" s="12"/>
      <c r="AJ45" s="12"/>
      <c r="AK45" s="12"/>
      <c r="AL45" s="12"/>
    </row>
    <row r="46" spans="1:38" x14ac:dyDescent="0.2">
      <c r="A46" s="489" t="s">
        <v>895</v>
      </c>
      <c r="B46" s="662">
        <v>231074</v>
      </c>
      <c r="C46" s="662">
        <v>18377892</v>
      </c>
      <c r="D46" s="662">
        <v>28896447</v>
      </c>
      <c r="E46" s="662">
        <v>575396</v>
      </c>
      <c r="F46" s="662">
        <v>212480</v>
      </c>
      <c r="G46" s="662">
        <v>151185</v>
      </c>
      <c r="H46" s="663">
        <v>291821</v>
      </c>
      <c r="I46" s="663">
        <v>477297</v>
      </c>
      <c r="J46" s="662">
        <v>14419914</v>
      </c>
      <c r="K46" s="662">
        <v>78724</v>
      </c>
      <c r="L46" s="662">
        <v>28748</v>
      </c>
      <c r="M46" s="662">
        <v>38106</v>
      </c>
      <c r="N46" s="662">
        <v>16701628</v>
      </c>
      <c r="O46" s="662">
        <v>4869907</v>
      </c>
      <c r="P46" s="662">
        <v>594</v>
      </c>
      <c r="Q46" s="662">
        <v>1586146</v>
      </c>
      <c r="R46" s="662">
        <v>5578803</v>
      </c>
      <c r="S46" s="662">
        <v>628445</v>
      </c>
      <c r="T46" s="662">
        <v>10028836</v>
      </c>
      <c r="U46" s="662">
        <v>798635</v>
      </c>
      <c r="V46" s="122">
        <f>SUM(B46:U46)</f>
        <v>103972078</v>
      </c>
      <c r="W46" s="12"/>
      <c r="X46" s="12"/>
      <c r="Y46" s="12"/>
      <c r="Z46" s="12"/>
      <c r="AA46" s="105"/>
      <c r="AB46" s="12"/>
      <c r="AC46" s="12"/>
      <c r="AD46" s="12"/>
      <c r="AE46" s="12"/>
      <c r="AF46" s="12"/>
      <c r="AG46" s="12"/>
      <c r="AH46" s="12"/>
      <c r="AI46" s="12"/>
      <c r="AJ46" s="12"/>
      <c r="AK46" s="12"/>
      <c r="AL46" s="12"/>
    </row>
    <row r="47" spans="1:38" x14ac:dyDescent="0.2">
      <c r="A47" s="39" t="s">
        <v>896</v>
      </c>
      <c r="B47" s="662">
        <v>236150</v>
      </c>
      <c r="C47" s="662">
        <v>23277979</v>
      </c>
      <c r="D47" s="662">
        <v>25529773</v>
      </c>
      <c r="E47" s="662">
        <v>274166</v>
      </c>
      <c r="F47" s="662">
        <v>204436</v>
      </c>
      <c r="G47" s="662">
        <v>215551</v>
      </c>
      <c r="H47" s="663">
        <v>462319</v>
      </c>
      <c r="I47" s="663">
        <v>1536733</v>
      </c>
      <c r="J47" s="662">
        <v>15141532</v>
      </c>
      <c r="K47" s="662">
        <v>75215</v>
      </c>
      <c r="L47" s="662">
        <v>25784</v>
      </c>
      <c r="M47" s="662">
        <v>188276</v>
      </c>
      <c r="N47" s="662">
        <v>19124339</v>
      </c>
      <c r="O47" s="662">
        <v>3873670</v>
      </c>
      <c r="P47" s="662">
        <v>488</v>
      </c>
      <c r="Q47" s="662">
        <v>1253908</v>
      </c>
      <c r="R47" s="662">
        <v>6381285</v>
      </c>
      <c r="S47" s="662">
        <v>656858</v>
      </c>
      <c r="T47" s="662">
        <v>9034445</v>
      </c>
      <c r="U47" s="662">
        <v>647450</v>
      </c>
      <c r="V47" s="122">
        <f t="shared" ref="V47:V57" si="12">SUM(B47:U47)</f>
        <v>108140357</v>
      </c>
      <c r="W47" s="12"/>
      <c r="X47" s="12"/>
      <c r="Y47" s="12"/>
      <c r="Z47" s="12"/>
      <c r="AA47" s="105"/>
      <c r="AB47" s="12"/>
      <c r="AC47" s="12"/>
      <c r="AD47" s="12"/>
      <c r="AE47" s="12"/>
      <c r="AF47" s="12"/>
      <c r="AG47" s="12"/>
      <c r="AH47" s="12"/>
      <c r="AI47" s="12"/>
      <c r="AJ47" s="12"/>
      <c r="AK47" s="12"/>
      <c r="AL47" s="12"/>
    </row>
    <row r="48" spans="1:38" x14ac:dyDescent="0.2">
      <c r="A48" s="39" t="s">
        <v>897</v>
      </c>
      <c r="B48" s="662">
        <v>280090</v>
      </c>
      <c r="C48" s="662">
        <v>18530661</v>
      </c>
      <c r="D48" s="662">
        <v>25767088</v>
      </c>
      <c r="E48" s="662">
        <v>328000</v>
      </c>
      <c r="F48" s="662">
        <v>219465</v>
      </c>
      <c r="G48" s="662">
        <v>107563</v>
      </c>
      <c r="H48" s="663">
        <v>275691</v>
      </c>
      <c r="I48" s="663">
        <v>367627</v>
      </c>
      <c r="J48" s="662">
        <v>12608565</v>
      </c>
      <c r="K48" s="662">
        <v>64259</v>
      </c>
      <c r="L48" s="662">
        <v>27652</v>
      </c>
      <c r="M48" s="662">
        <v>42953</v>
      </c>
      <c r="N48" s="662">
        <v>18213765</v>
      </c>
      <c r="O48" s="662">
        <v>4750949</v>
      </c>
      <c r="P48" s="662">
        <v>288</v>
      </c>
      <c r="Q48" s="662">
        <v>735808</v>
      </c>
      <c r="R48" s="662">
        <v>8294025</v>
      </c>
      <c r="S48" s="662">
        <v>1608538</v>
      </c>
      <c r="T48" s="662">
        <v>7865797</v>
      </c>
      <c r="U48" s="662">
        <v>470588</v>
      </c>
      <c r="V48" s="122">
        <f t="shared" si="12"/>
        <v>100559372</v>
      </c>
      <c r="W48" s="12"/>
      <c r="X48" s="12"/>
      <c r="Y48" s="12"/>
      <c r="Z48" s="12"/>
      <c r="AA48" s="105"/>
      <c r="AB48" s="12"/>
      <c r="AC48" s="12"/>
      <c r="AD48" s="12"/>
      <c r="AE48" s="12"/>
      <c r="AF48" s="12"/>
      <c r="AG48" s="12"/>
      <c r="AH48" s="12"/>
      <c r="AI48" s="12"/>
      <c r="AJ48" s="12"/>
      <c r="AK48" s="12"/>
      <c r="AL48" s="12"/>
    </row>
    <row r="49" spans="1:38" x14ac:dyDescent="0.2">
      <c r="A49" s="39" t="s">
        <v>898</v>
      </c>
      <c r="B49" s="662">
        <v>354186</v>
      </c>
      <c r="C49" s="662">
        <v>27374570</v>
      </c>
      <c r="D49" s="662">
        <v>32096123</v>
      </c>
      <c r="E49" s="662">
        <v>203758</v>
      </c>
      <c r="F49" s="662">
        <v>127356</v>
      </c>
      <c r="G49" s="662">
        <v>147431</v>
      </c>
      <c r="H49" s="663">
        <v>692537</v>
      </c>
      <c r="I49" s="663">
        <v>602816</v>
      </c>
      <c r="J49" s="662">
        <v>11115349</v>
      </c>
      <c r="K49" s="662">
        <v>105766</v>
      </c>
      <c r="L49" s="662">
        <v>51566</v>
      </c>
      <c r="M49" s="662">
        <v>52075</v>
      </c>
      <c r="N49" s="662">
        <v>21660957</v>
      </c>
      <c r="O49" s="662">
        <v>5620578</v>
      </c>
      <c r="P49" s="662">
        <v>492</v>
      </c>
      <c r="Q49" s="662">
        <v>1504874</v>
      </c>
      <c r="R49" s="662">
        <v>5544649</v>
      </c>
      <c r="S49" s="662">
        <v>1466503</v>
      </c>
      <c r="T49" s="662">
        <v>8031374</v>
      </c>
      <c r="U49" s="662">
        <v>529896</v>
      </c>
      <c r="V49" s="122">
        <f t="shared" si="12"/>
        <v>117282856</v>
      </c>
      <c r="W49" s="12"/>
      <c r="X49" s="12"/>
      <c r="Y49" s="12"/>
      <c r="Z49" s="12"/>
      <c r="AA49" s="105"/>
      <c r="AB49" s="12"/>
      <c r="AC49" s="12"/>
      <c r="AD49" s="12"/>
      <c r="AE49" s="12"/>
      <c r="AF49" s="12"/>
      <c r="AG49" s="12"/>
      <c r="AH49" s="12"/>
      <c r="AI49" s="12"/>
      <c r="AJ49" s="12"/>
      <c r="AK49" s="12"/>
      <c r="AL49" s="12"/>
    </row>
    <row r="50" spans="1:38" x14ac:dyDescent="0.2">
      <c r="A50" s="39" t="s">
        <v>899</v>
      </c>
      <c r="B50" s="662">
        <v>311342</v>
      </c>
      <c r="C50" s="662">
        <v>24265677</v>
      </c>
      <c r="D50" s="662">
        <v>32159213</v>
      </c>
      <c r="E50" s="662">
        <v>100287</v>
      </c>
      <c r="F50" s="662">
        <v>142495</v>
      </c>
      <c r="G50" s="662">
        <v>226534</v>
      </c>
      <c r="H50" s="663">
        <v>347370</v>
      </c>
      <c r="I50" s="663">
        <v>677561</v>
      </c>
      <c r="J50" s="662">
        <v>16906225</v>
      </c>
      <c r="K50" s="662">
        <v>70133</v>
      </c>
      <c r="L50" s="662">
        <v>62358</v>
      </c>
      <c r="M50" s="662">
        <v>95287</v>
      </c>
      <c r="N50" s="662">
        <v>17319488</v>
      </c>
      <c r="O50" s="662">
        <v>6499962</v>
      </c>
      <c r="P50" s="662">
        <v>235</v>
      </c>
      <c r="Q50" s="662">
        <v>1345752</v>
      </c>
      <c r="R50" s="662">
        <v>6232010</v>
      </c>
      <c r="S50" s="662">
        <v>2946171</v>
      </c>
      <c r="T50" s="662">
        <v>8017734</v>
      </c>
      <c r="U50" s="662">
        <v>514541</v>
      </c>
      <c r="V50" s="122">
        <f t="shared" si="12"/>
        <v>118240375</v>
      </c>
      <c r="W50" s="12"/>
      <c r="X50" s="12"/>
      <c r="Y50" s="12"/>
      <c r="Z50" s="12"/>
      <c r="AA50" s="105"/>
      <c r="AB50" s="12"/>
      <c r="AC50" s="12"/>
      <c r="AD50" s="12"/>
      <c r="AE50" s="12"/>
      <c r="AF50" s="12"/>
      <c r="AG50" s="12"/>
      <c r="AH50" s="12"/>
      <c r="AI50" s="12"/>
      <c r="AJ50" s="12"/>
      <c r="AK50" s="12"/>
      <c r="AL50" s="12"/>
    </row>
    <row r="51" spans="1:38" x14ac:dyDescent="0.2">
      <c r="A51" s="39" t="s">
        <v>900</v>
      </c>
      <c r="B51" s="662">
        <v>378940</v>
      </c>
      <c r="C51" s="662">
        <v>32765307</v>
      </c>
      <c r="D51" s="662">
        <v>33766875</v>
      </c>
      <c r="E51" s="662">
        <v>41280</v>
      </c>
      <c r="F51" s="662">
        <v>170677</v>
      </c>
      <c r="G51" s="662">
        <v>462885</v>
      </c>
      <c r="H51" s="663">
        <v>509326</v>
      </c>
      <c r="I51" s="663">
        <v>646320</v>
      </c>
      <c r="J51" s="662">
        <v>17450099</v>
      </c>
      <c r="K51" s="662">
        <v>168352</v>
      </c>
      <c r="L51" s="662">
        <v>93461</v>
      </c>
      <c r="M51" s="662">
        <v>63771</v>
      </c>
      <c r="N51" s="662">
        <v>20801612</v>
      </c>
      <c r="O51" s="662">
        <v>6668460</v>
      </c>
      <c r="P51" s="662">
        <v>379</v>
      </c>
      <c r="Q51" s="662">
        <v>1556018</v>
      </c>
      <c r="R51" s="662">
        <v>5189330</v>
      </c>
      <c r="S51" s="662">
        <v>1829429</v>
      </c>
      <c r="T51" s="662">
        <v>7302995</v>
      </c>
      <c r="U51" s="662">
        <v>501057</v>
      </c>
      <c r="V51" s="122">
        <f t="shared" si="12"/>
        <v>130366573</v>
      </c>
      <c r="W51" s="12"/>
      <c r="X51" s="12"/>
      <c r="Y51" s="12"/>
      <c r="Z51" s="12"/>
      <c r="AA51" s="105"/>
      <c r="AB51" s="12"/>
      <c r="AC51" s="12"/>
      <c r="AD51" s="12"/>
      <c r="AE51" s="12"/>
      <c r="AF51" s="12"/>
      <c r="AG51" s="12"/>
      <c r="AH51" s="12"/>
      <c r="AI51" s="12"/>
      <c r="AJ51" s="12"/>
      <c r="AK51" s="12"/>
      <c r="AL51" s="12"/>
    </row>
    <row r="52" spans="1:38" x14ac:dyDescent="0.2">
      <c r="A52" s="39" t="s">
        <v>901</v>
      </c>
      <c r="B52" s="662">
        <v>381101</v>
      </c>
      <c r="C52" s="662">
        <v>30077813</v>
      </c>
      <c r="D52" s="662">
        <v>36826628</v>
      </c>
      <c r="E52" s="662">
        <v>102332</v>
      </c>
      <c r="F52" s="662">
        <v>182856</v>
      </c>
      <c r="G52" s="662">
        <v>305847</v>
      </c>
      <c r="H52" s="663">
        <v>401167</v>
      </c>
      <c r="I52" s="663">
        <v>567943</v>
      </c>
      <c r="J52" s="662">
        <v>12801997</v>
      </c>
      <c r="K52" s="662">
        <v>94787</v>
      </c>
      <c r="L52" s="662">
        <v>29472</v>
      </c>
      <c r="M52" s="662">
        <v>99181</v>
      </c>
      <c r="N52" s="662">
        <v>20928334</v>
      </c>
      <c r="O52" s="662">
        <v>8135602</v>
      </c>
      <c r="P52" s="662">
        <v>296</v>
      </c>
      <c r="Q52" s="662">
        <v>928683</v>
      </c>
      <c r="R52" s="662">
        <v>4449916</v>
      </c>
      <c r="S52" s="662">
        <v>2338120</v>
      </c>
      <c r="T52" s="662">
        <v>7373741</v>
      </c>
      <c r="U52" s="662">
        <v>471309</v>
      </c>
      <c r="V52" s="122">
        <f t="shared" si="12"/>
        <v>126497125</v>
      </c>
      <c r="W52" s="12"/>
      <c r="X52" s="12"/>
      <c r="Y52" s="12"/>
      <c r="Z52" s="12"/>
      <c r="AA52" s="105"/>
      <c r="AB52" s="12"/>
      <c r="AC52" s="12"/>
      <c r="AD52" s="12"/>
      <c r="AE52" s="12"/>
      <c r="AF52" s="12"/>
      <c r="AG52" s="12"/>
      <c r="AH52" s="12"/>
      <c r="AI52" s="12"/>
      <c r="AJ52" s="12"/>
      <c r="AK52" s="12"/>
      <c r="AL52" s="12"/>
    </row>
    <row r="53" spans="1:38" x14ac:dyDescent="0.2">
      <c r="A53" s="39" t="s">
        <v>902</v>
      </c>
      <c r="B53" s="662">
        <v>451402</v>
      </c>
      <c r="C53" s="662">
        <v>35040410</v>
      </c>
      <c r="D53" s="662">
        <v>37983293</v>
      </c>
      <c r="E53" s="662">
        <v>216549</v>
      </c>
      <c r="F53" s="662">
        <v>227269</v>
      </c>
      <c r="G53" s="662">
        <v>171053</v>
      </c>
      <c r="H53" s="663">
        <v>347207</v>
      </c>
      <c r="I53" s="663">
        <v>281752</v>
      </c>
      <c r="J53" s="662">
        <v>17770631</v>
      </c>
      <c r="K53" s="662">
        <v>79379</v>
      </c>
      <c r="L53" s="662">
        <v>71658</v>
      </c>
      <c r="M53" s="662">
        <v>31729</v>
      </c>
      <c r="N53" s="662">
        <v>19517637</v>
      </c>
      <c r="O53" s="662">
        <v>4274378</v>
      </c>
      <c r="P53" s="662">
        <v>239</v>
      </c>
      <c r="Q53" s="662">
        <v>1342103</v>
      </c>
      <c r="R53" s="662">
        <v>4203984</v>
      </c>
      <c r="S53" s="662">
        <v>3741698</v>
      </c>
      <c r="T53" s="662">
        <v>8964117</v>
      </c>
      <c r="U53" s="662">
        <v>382652</v>
      </c>
      <c r="V53" s="122">
        <f t="shared" si="12"/>
        <v>135099140</v>
      </c>
      <c r="W53" s="12"/>
      <c r="X53" s="12"/>
      <c r="Y53" s="12"/>
      <c r="Z53" s="12"/>
      <c r="AA53" s="105"/>
      <c r="AB53" s="12"/>
      <c r="AC53" s="12"/>
      <c r="AD53" s="12"/>
      <c r="AE53" s="12"/>
      <c r="AF53" s="12"/>
      <c r="AG53" s="12"/>
      <c r="AH53" s="12"/>
      <c r="AI53" s="12"/>
      <c r="AJ53" s="12"/>
      <c r="AK53" s="12"/>
      <c r="AL53" s="12"/>
    </row>
    <row r="54" spans="1:38" x14ac:dyDescent="0.2">
      <c r="A54" s="39" t="s">
        <v>903</v>
      </c>
      <c r="B54" s="662">
        <v>453732</v>
      </c>
      <c r="C54" s="662">
        <v>23967781</v>
      </c>
      <c r="D54" s="662">
        <v>40160894</v>
      </c>
      <c r="E54" s="662">
        <v>541659</v>
      </c>
      <c r="F54" s="662">
        <v>226864</v>
      </c>
      <c r="G54" s="662">
        <v>146891</v>
      </c>
      <c r="H54" s="663">
        <v>442129</v>
      </c>
      <c r="I54" s="663">
        <v>484361</v>
      </c>
      <c r="J54" s="662">
        <v>17290548</v>
      </c>
      <c r="K54" s="662">
        <v>58928</v>
      </c>
      <c r="L54" s="662">
        <v>84039</v>
      </c>
      <c r="M54" s="662">
        <v>34998</v>
      </c>
      <c r="N54" s="662">
        <v>17258905</v>
      </c>
      <c r="O54" s="662">
        <v>6270387</v>
      </c>
      <c r="P54" s="662">
        <v>111</v>
      </c>
      <c r="Q54" s="662">
        <v>1507703</v>
      </c>
      <c r="R54" s="662">
        <v>4139165</v>
      </c>
      <c r="S54" s="662">
        <v>4393978</v>
      </c>
      <c r="T54" s="662">
        <v>6909258</v>
      </c>
      <c r="U54" s="662">
        <v>335435</v>
      </c>
      <c r="V54" s="122">
        <f t="shared" si="12"/>
        <v>124707766</v>
      </c>
      <c r="W54" s="12"/>
      <c r="X54" s="12"/>
      <c r="Y54" s="12"/>
      <c r="Z54" s="12"/>
      <c r="AA54" s="105"/>
      <c r="AB54" s="12"/>
      <c r="AC54" s="12"/>
      <c r="AD54" s="12"/>
      <c r="AE54" s="12"/>
      <c r="AF54" s="12"/>
      <c r="AG54" s="12"/>
      <c r="AH54" s="12"/>
      <c r="AI54" s="12"/>
      <c r="AJ54" s="12"/>
      <c r="AK54" s="12"/>
      <c r="AL54" s="12"/>
    </row>
    <row r="55" spans="1:38" x14ac:dyDescent="0.2">
      <c r="A55" s="39" t="s">
        <v>904</v>
      </c>
      <c r="B55" s="662">
        <v>1294333</v>
      </c>
      <c r="C55" s="662">
        <v>24112031</v>
      </c>
      <c r="D55" s="662">
        <v>67905032</v>
      </c>
      <c r="E55" s="662">
        <v>155319</v>
      </c>
      <c r="F55" s="662">
        <v>160582</v>
      </c>
      <c r="G55" s="662">
        <v>202653</v>
      </c>
      <c r="H55" s="663">
        <v>491753</v>
      </c>
      <c r="I55" s="663">
        <v>1130236</v>
      </c>
      <c r="J55" s="662">
        <v>12288401</v>
      </c>
      <c r="K55" s="662">
        <v>43557</v>
      </c>
      <c r="L55" s="662">
        <v>82304</v>
      </c>
      <c r="M55" s="662">
        <v>44968</v>
      </c>
      <c r="N55" s="662">
        <v>17522261</v>
      </c>
      <c r="O55" s="662">
        <v>8193369</v>
      </c>
      <c r="P55" s="662">
        <v>113</v>
      </c>
      <c r="Q55" s="662">
        <v>959490</v>
      </c>
      <c r="R55" s="662">
        <v>5826829</v>
      </c>
      <c r="S55" s="662">
        <v>2510811</v>
      </c>
      <c r="T55" s="662">
        <v>8100292</v>
      </c>
      <c r="U55" s="662">
        <v>328589</v>
      </c>
      <c r="V55" s="122">
        <f t="shared" si="12"/>
        <v>151352923</v>
      </c>
      <c r="W55" s="12"/>
      <c r="X55" s="12"/>
      <c r="Y55" s="12"/>
      <c r="Z55" s="12"/>
      <c r="AA55" s="105"/>
      <c r="AB55" s="12"/>
      <c r="AC55" s="12"/>
      <c r="AD55" s="12"/>
      <c r="AE55" s="12"/>
      <c r="AF55" s="12"/>
      <c r="AG55" s="12"/>
      <c r="AH55" s="12"/>
      <c r="AI55" s="12"/>
      <c r="AJ55" s="12"/>
      <c r="AK55" s="12"/>
      <c r="AL55" s="12"/>
    </row>
    <row r="56" spans="1:38" x14ac:dyDescent="0.2">
      <c r="A56" s="39" t="s">
        <v>905</v>
      </c>
      <c r="B56" s="662">
        <v>385516</v>
      </c>
      <c r="C56" s="662">
        <v>30491166</v>
      </c>
      <c r="D56" s="662">
        <v>23816487</v>
      </c>
      <c r="E56" s="662">
        <v>960492</v>
      </c>
      <c r="F56" s="662">
        <v>128397</v>
      </c>
      <c r="G56" s="662">
        <v>206479</v>
      </c>
      <c r="H56" s="663">
        <v>498927</v>
      </c>
      <c r="I56" s="663">
        <v>822094</v>
      </c>
      <c r="J56" s="662">
        <v>14862867</v>
      </c>
      <c r="K56" s="662">
        <v>27390</v>
      </c>
      <c r="L56" s="662">
        <v>56635</v>
      </c>
      <c r="M56" s="662">
        <v>42678</v>
      </c>
      <c r="N56" s="662">
        <v>20853822</v>
      </c>
      <c r="O56" s="662">
        <v>4476817</v>
      </c>
      <c r="P56" s="662">
        <v>204</v>
      </c>
      <c r="Q56" s="662">
        <v>737973</v>
      </c>
      <c r="R56" s="662">
        <v>5509064</v>
      </c>
      <c r="S56" s="662">
        <v>4823484</v>
      </c>
      <c r="T56" s="662">
        <v>5023002</v>
      </c>
      <c r="U56" s="662">
        <v>358518</v>
      </c>
      <c r="V56" s="122">
        <f t="shared" si="12"/>
        <v>114082012</v>
      </c>
      <c r="W56" s="12"/>
      <c r="X56" s="12"/>
      <c r="Y56" s="12"/>
      <c r="Z56" s="12"/>
      <c r="AA56" s="105"/>
      <c r="AB56" s="12"/>
      <c r="AC56" s="12"/>
      <c r="AD56" s="12"/>
      <c r="AE56" s="12"/>
      <c r="AF56" s="12"/>
      <c r="AG56" s="12"/>
      <c r="AH56" s="12"/>
      <c r="AI56" s="12"/>
      <c r="AJ56" s="12"/>
      <c r="AK56" s="12"/>
      <c r="AL56" s="12"/>
    </row>
    <row r="57" spans="1:38" x14ac:dyDescent="0.2">
      <c r="A57" s="39" t="s">
        <v>906</v>
      </c>
      <c r="B57" s="662">
        <v>422559</v>
      </c>
      <c r="C57" s="662">
        <v>28227335</v>
      </c>
      <c r="D57" s="662">
        <v>24256139</v>
      </c>
      <c r="E57" s="662">
        <v>433751</v>
      </c>
      <c r="F57" s="662">
        <v>84671</v>
      </c>
      <c r="G57" s="662">
        <v>536226</v>
      </c>
      <c r="H57" s="663">
        <v>733258</v>
      </c>
      <c r="I57" s="663">
        <v>427771</v>
      </c>
      <c r="J57" s="662">
        <v>9601203</v>
      </c>
      <c r="K57" s="662">
        <v>40374</v>
      </c>
      <c r="L57" s="662">
        <v>41991</v>
      </c>
      <c r="M57" s="662">
        <v>37091</v>
      </c>
      <c r="N57" s="662">
        <v>20810370</v>
      </c>
      <c r="O57" s="662">
        <v>3428064</v>
      </c>
      <c r="P57" s="662">
        <v>180</v>
      </c>
      <c r="Q57" s="662">
        <v>1661212</v>
      </c>
      <c r="R57" s="662">
        <v>4083183</v>
      </c>
      <c r="S57" s="662">
        <v>4606434</v>
      </c>
      <c r="T57" s="662">
        <v>6366391</v>
      </c>
      <c r="U57" s="662">
        <v>448722</v>
      </c>
      <c r="V57" s="122">
        <f t="shared" si="12"/>
        <v>106246925</v>
      </c>
      <c r="W57" s="12"/>
      <c r="X57" s="12"/>
      <c r="Y57" s="12"/>
      <c r="Z57" s="12"/>
      <c r="AA57" s="105"/>
      <c r="AB57" s="12"/>
      <c r="AC57" s="12"/>
      <c r="AD57" s="12"/>
      <c r="AE57" s="12"/>
      <c r="AF57" s="12"/>
      <c r="AG57" s="12"/>
      <c r="AH57" s="12"/>
      <c r="AI57" s="12"/>
      <c r="AJ57" s="12"/>
      <c r="AK57" s="12"/>
      <c r="AL57" s="12"/>
    </row>
    <row r="58" spans="1:38" x14ac:dyDescent="0.2">
      <c r="A58" s="129" t="s">
        <v>107</v>
      </c>
      <c r="B58" s="122">
        <f>SUM(B46:B57)</f>
        <v>5180425</v>
      </c>
      <c r="C58" s="122">
        <f t="shared" ref="C58:U58" si="13">SUM(C46:C57)</f>
        <v>316508622</v>
      </c>
      <c r="D58" s="122">
        <f t="shared" si="13"/>
        <v>409163992</v>
      </c>
      <c r="E58" s="122">
        <f t="shared" si="13"/>
        <v>3932989</v>
      </c>
      <c r="F58" s="122">
        <f t="shared" si="13"/>
        <v>2087548</v>
      </c>
      <c r="G58" s="122">
        <f t="shared" si="13"/>
        <v>2880298</v>
      </c>
      <c r="H58" s="122">
        <f t="shared" si="13"/>
        <v>5493505</v>
      </c>
      <c r="I58" s="122">
        <f t="shared" si="13"/>
        <v>8022511</v>
      </c>
      <c r="J58" s="122">
        <f t="shared" si="13"/>
        <v>172257331</v>
      </c>
      <c r="K58" s="122">
        <f t="shared" si="13"/>
        <v>906864</v>
      </c>
      <c r="L58" s="122">
        <f t="shared" si="13"/>
        <v>655668</v>
      </c>
      <c r="M58" s="122">
        <f t="shared" si="13"/>
        <v>771113</v>
      </c>
      <c r="N58" s="122">
        <f t="shared" si="13"/>
        <v>230713118</v>
      </c>
      <c r="O58" s="122">
        <f t="shared" si="13"/>
        <v>67062143</v>
      </c>
      <c r="P58" s="122">
        <f t="shared" si="13"/>
        <v>3619</v>
      </c>
      <c r="Q58" s="122">
        <f t="shared" si="13"/>
        <v>15119670</v>
      </c>
      <c r="R58" s="122">
        <f t="shared" si="13"/>
        <v>65432243</v>
      </c>
      <c r="S58" s="122">
        <f t="shared" si="13"/>
        <v>31550469</v>
      </c>
      <c r="T58" s="122">
        <f t="shared" si="13"/>
        <v>93017982</v>
      </c>
      <c r="U58" s="122">
        <f t="shared" si="13"/>
        <v>5787392</v>
      </c>
      <c r="V58" s="122">
        <f>SUM(V46:V57)</f>
        <v>1436547502</v>
      </c>
      <c r="W58" s="12"/>
      <c r="X58" s="12"/>
      <c r="Y58" s="12"/>
      <c r="Z58" s="12"/>
      <c r="AA58" s="105"/>
      <c r="AB58" s="12"/>
      <c r="AC58" s="12"/>
      <c r="AD58" s="12"/>
      <c r="AE58" s="12"/>
      <c r="AF58" s="12"/>
      <c r="AG58" s="12"/>
      <c r="AH58" s="12"/>
      <c r="AI58" s="12"/>
      <c r="AJ58" s="12"/>
      <c r="AK58" s="12"/>
      <c r="AL58" s="12"/>
    </row>
    <row r="59" spans="1:38" x14ac:dyDescent="0.2">
      <c r="A59" s="12"/>
      <c r="B59" s="12"/>
      <c r="C59" s="12"/>
      <c r="D59" s="12"/>
      <c r="E59" s="12"/>
      <c r="F59" s="12"/>
      <c r="G59" s="105"/>
      <c r="H59" s="12"/>
      <c r="I59" s="12"/>
      <c r="J59" s="12"/>
      <c r="K59" s="12"/>
      <c r="L59" s="12"/>
      <c r="M59" s="12"/>
      <c r="N59" s="12"/>
      <c r="O59" s="12"/>
      <c r="P59" s="12"/>
      <c r="Q59" s="12"/>
      <c r="R59" s="12"/>
      <c r="S59" s="12"/>
      <c r="T59" s="12"/>
      <c r="U59" s="12"/>
      <c r="V59"/>
      <c r="W59" s="12"/>
      <c r="X59" s="12"/>
      <c r="Y59" s="12"/>
      <c r="Z59" s="12"/>
      <c r="AA59" s="105"/>
      <c r="AB59" s="12"/>
      <c r="AC59" s="12"/>
      <c r="AD59" s="12"/>
      <c r="AE59" s="12"/>
      <c r="AF59" s="12"/>
      <c r="AG59" s="12"/>
      <c r="AH59" s="12"/>
      <c r="AI59" s="12"/>
    </row>
    <row r="60" spans="1:38" x14ac:dyDescent="0.2">
      <c r="A60" s="125"/>
      <c r="B60" s="12"/>
      <c r="C60" s="110"/>
      <c r="D60" s="110"/>
      <c r="E60" s="110"/>
      <c r="F60" s="110"/>
      <c r="G60" s="110"/>
      <c r="H60" s="130"/>
      <c r="I60" s="130"/>
      <c r="J60" s="110"/>
      <c r="K60" s="110"/>
      <c r="L60" s="110"/>
      <c r="M60" s="110"/>
      <c r="N60" s="131"/>
      <c r="O60" s="12"/>
      <c r="P60" s="12"/>
      <c r="Q60" s="12"/>
      <c r="R60" s="12"/>
      <c r="S60" s="12"/>
      <c r="T60" s="12"/>
      <c r="U60" s="12"/>
      <c r="V60"/>
      <c r="W60" s="12"/>
      <c r="X60" s="12"/>
      <c r="Y60" s="12"/>
      <c r="Z60" s="12"/>
      <c r="AA60" s="105"/>
      <c r="AB60" s="12"/>
      <c r="AC60" s="12"/>
      <c r="AD60" s="12"/>
      <c r="AE60" s="12"/>
      <c r="AF60" s="12"/>
      <c r="AG60" s="12"/>
      <c r="AH60" s="12"/>
      <c r="AI60" s="12"/>
    </row>
    <row r="61" spans="1:38" x14ac:dyDescent="0.2">
      <c r="A61" s="125"/>
      <c r="B61" s="12"/>
      <c r="C61" s="110"/>
      <c r="D61" s="110"/>
      <c r="E61" s="110"/>
      <c r="F61" s="110"/>
      <c r="G61" s="110"/>
      <c r="H61" s="130"/>
      <c r="I61" s="130"/>
      <c r="J61" s="110"/>
      <c r="K61" s="110"/>
      <c r="L61" s="110"/>
      <c r="M61" s="110"/>
      <c r="N61" s="131"/>
      <c r="O61" s="12"/>
      <c r="P61" s="12"/>
      <c r="Q61" s="12"/>
      <c r="R61" s="12"/>
      <c r="S61" s="12"/>
      <c r="T61" s="12"/>
      <c r="U61" s="12"/>
      <c r="V61" s="12"/>
      <c r="W61" s="12"/>
      <c r="X61" s="12"/>
      <c r="Y61" s="12"/>
      <c r="Z61" s="12"/>
      <c r="AA61" s="105"/>
      <c r="AB61" s="12"/>
      <c r="AC61" s="12"/>
      <c r="AD61" s="12"/>
      <c r="AE61" s="12"/>
      <c r="AF61" s="12"/>
      <c r="AG61" s="12"/>
      <c r="AH61" s="12"/>
      <c r="AI61" s="12"/>
    </row>
    <row r="62" spans="1:38" x14ac:dyDescent="0.2">
      <c r="A62" s="125"/>
      <c r="B62" s="12"/>
      <c r="C62" s="110"/>
      <c r="D62" s="110"/>
      <c r="E62" s="110"/>
      <c r="F62" s="110"/>
      <c r="G62" s="110"/>
      <c r="H62" s="130"/>
      <c r="I62" s="130"/>
      <c r="J62" s="110"/>
      <c r="K62" s="110"/>
      <c r="L62" s="110"/>
      <c r="M62" s="110"/>
      <c r="N62" s="131"/>
      <c r="O62" s="12"/>
      <c r="P62" s="12"/>
      <c r="Q62" s="12"/>
      <c r="R62" s="12"/>
      <c r="S62" s="12"/>
      <c r="T62" s="12"/>
      <c r="U62" s="12"/>
      <c r="V62" s="12"/>
      <c r="W62" s="12"/>
      <c r="X62" s="12"/>
      <c r="Y62" s="12"/>
      <c r="Z62" s="12"/>
      <c r="AA62" s="105"/>
      <c r="AB62" s="12"/>
      <c r="AC62" s="12"/>
      <c r="AD62" s="12"/>
      <c r="AE62" s="12"/>
      <c r="AF62" s="12"/>
      <c r="AG62" s="12"/>
      <c r="AH62" s="12"/>
      <c r="AI62" s="12"/>
    </row>
    <row r="63" spans="1:38" x14ac:dyDescent="0.2">
      <c r="A63" s="125"/>
      <c r="B63" s="12"/>
      <c r="C63" s="110"/>
      <c r="D63" s="110"/>
      <c r="E63" s="110"/>
      <c r="F63" s="110"/>
      <c r="G63" s="110"/>
      <c r="H63" s="130"/>
      <c r="I63" s="130"/>
      <c r="J63" s="110"/>
      <c r="K63" s="110"/>
      <c r="L63" s="110"/>
      <c r="M63" s="110"/>
      <c r="N63" s="131"/>
      <c r="O63" s="12"/>
      <c r="P63" s="12"/>
      <c r="Q63" s="12"/>
      <c r="R63" s="12"/>
      <c r="S63" s="12"/>
      <c r="T63" s="12"/>
      <c r="U63" s="12"/>
      <c r="V63" s="12"/>
      <c r="W63" s="12"/>
      <c r="X63" s="12"/>
      <c r="Y63" s="12"/>
      <c r="Z63" s="12"/>
      <c r="AA63" s="105"/>
      <c r="AB63" s="12"/>
      <c r="AC63" s="12"/>
      <c r="AD63" s="12"/>
      <c r="AE63" s="12"/>
      <c r="AF63" s="12"/>
      <c r="AG63" s="12"/>
      <c r="AH63" s="12"/>
      <c r="AI63" s="12"/>
    </row>
    <row r="64" spans="1:38" x14ac:dyDescent="0.2">
      <c r="A64" s="125"/>
      <c r="B64" s="12"/>
      <c r="C64" s="110"/>
      <c r="D64" s="110"/>
      <c r="E64" s="110"/>
      <c r="F64" s="110"/>
      <c r="G64" s="110"/>
      <c r="H64" s="130"/>
      <c r="I64" s="130"/>
      <c r="J64" s="110"/>
      <c r="K64" s="110"/>
      <c r="L64" s="110"/>
      <c r="M64" s="110"/>
      <c r="N64" s="131"/>
      <c r="O64" s="12"/>
      <c r="P64" s="12"/>
      <c r="Q64" s="12"/>
      <c r="R64" s="12"/>
      <c r="S64" s="12"/>
      <c r="T64" s="12"/>
      <c r="U64" s="12"/>
      <c r="V64" s="12"/>
      <c r="W64" s="12"/>
      <c r="X64" s="12"/>
      <c r="Y64" s="12"/>
      <c r="Z64" s="12"/>
      <c r="AA64" s="105"/>
      <c r="AB64" s="12"/>
      <c r="AC64" s="12"/>
      <c r="AD64" s="12"/>
      <c r="AE64" s="12"/>
      <c r="AF64" s="12"/>
      <c r="AG64" s="12"/>
      <c r="AH64" s="12"/>
      <c r="AI64" s="12"/>
    </row>
    <row r="65" spans="1:35" x14ac:dyDescent="0.2">
      <c r="A65" s="125"/>
      <c r="B65" s="12"/>
      <c r="C65" s="110"/>
      <c r="D65" s="110"/>
      <c r="E65" s="110"/>
      <c r="F65" s="110"/>
      <c r="G65" s="110"/>
      <c r="H65" s="130"/>
      <c r="I65" s="130"/>
      <c r="J65" s="110"/>
      <c r="K65" s="110"/>
      <c r="L65" s="110"/>
      <c r="M65" s="110"/>
      <c r="N65" s="131"/>
      <c r="O65" s="12"/>
      <c r="P65" s="12"/>
      <c r="Q65" s="12"/>
      <c r="R65" s="12"/>
      <c r="S65" s="12"/>
      <c r="T65" s="12"/>
      <c r="U65" s="12"/>
      <c r="V65" s="12"/>
      <c r="W65" s="12"/>
      <c r="X65" s="12"/>
      <c r="Y65" s="12"/>
      <c r="Z65" s="12"/>
      <c r="AA65" s="105"/>
      <c r="AB65" s="12"/>
      <c r="AC65" s="12"/>
      <c r="AD65" s="12"/>
      <c r="AE65" s="12"/>
      <c r="AF65" s="12"/>
      <c r="AG65" s="12"/>
      <c r="AH65" s="12"/>
      <c r="AI65" s="12"/>
    </row>
    <row r="66" spans="1:35" x14ac:dyDescent="0.2">
      <c r="A66" s="125"/>
      <c r="B66" s="12"/>
      <c r="C66" s="110"/>
      <c r="D66" s="110"/>
      <c r="E66" s="110"/>
      <c r="F66" s="110"/>
      <c r="G66" s="110"/>
      <c r="H66" s="130"/>
      <c r="I66" s="130"/>
      <c r="J66" s="110"/>
      <c r="K66" s="110"/>
      <c r="L66" s="110"/>
      <c r="M66" s="110"/>
      <c r="N66" s="131"/>
      <c r="O66" s="12"/>
      <c r="P66" s="12"/>
      <c r="Q66" s="12"/>
      <c r="R66" s="12"/>
      <c r="S66" s="12"/>
      <c r="T66" s="12"/>
      <c r="U66" s="12"/>
      <c r="V66" s="12"/>
      <c r="W66" s="12"/>
      <c r="X66" s="12"/>
      <c r="Y66" s="12"/>
      <c r="Z66" s="12"/>
      <c r="AA66" s="105"/>
      <c r="AB66" s="12"/>
      <c r="AC66" s="12"/>
      <c r="AD66" s="12"/>
      <c r="AE66" s="12"/>
      <c r="AF66" s="12"/>
      <c r="AG66" s="12"/>
      <c r="AH66" s="12"/>
      <c r="AI66" s="12"/>
    </row>
    <row r="67" spans="1:35" x14ac:dyDescent="0.2">
      <c r="A67" s="125"/>
      <c r="B67" s="12"/>
      <c r="C67" s="110"/>
      <c r="D67" s="110"/>
      <c r="E67" s="110"/>
      <c r="F67" s="110"/>
      <c r="G67" s="110"/>
      <c r="H67" s="130"/>
      <c r="I67" s="130"/>
      <c r="J67" s="110"/>
      <c r="K67" s="110"/>
      <c r="L67" s="110"/>
      <c r="M67" s="110"/>
      <c r="N67" s="131"/>
      <c r="O67" s="12"/>
      <c r="P67" s="12"/>
      <c r="Q67" s="12"/>
      <c r="R67" s="12"/>
      <c r="S67" s="12"/>
      <c r="T67" s="12"/>
      <c r="U67" s="12"/>
      <c r="V67" s="12"/>
      <c r="W67" s="12"/>
      <c r="X67" s="12"/>
      <c r="Y67" s="12"/>
      <c r="Z67" s="12"/>
      <c r="AA67" s="105"/>
      <c r="AB67" s="12"/>
      <c r="AC67" s="12"/>
      <c r="AD67" s="12"/>
      <c r="AE67" s="12"/>
      <c r="AF67" s="12"/>
      <c r="AG67" s="12"/>
      <c r="AH67" s="12"/>
      <c r="AI67" s="12"/>
    </row>
    <row r="68" spans="1:35" x14ac:dyDescent="0.2">
      <c r="A68" s="125"/>
      <c r="B68" s="12"/>
      <c r="C68" s="110"/>
      <c r="D68" s="110"/>
      <c r="E68" s="110"/>
      <c r="F68" s="110"/>
      <c r="G68" s="110"/>
      <c r="H68" s="130"/>
      <c r="I68" s="130"/>
      <c r="J68" s="110"/>
      <c r="K68" s="110"/>
      <c r="L68" s="110"/>
      <c r="M68" s="110"/>
      <c r="N68" s="131"/>
      <c r="O68" s="12"/>
      <c r="P68" s="12"/>
      <c r="Q68" s="12"/>
      <c r="R68" s="12"/>
      <c r="S68" s="12"/>
      <c r="T68" s="12"/>
      <c r="U68" s="12"/>
      <c r="V68" s="12"/>
      <c r="W68" s="12"/>
      <c r="X68" s="12"/>
      <c r="Y68" s="12"/>
      <c r="Z68" s="12"/>
      <c r="AA68" s="105"/>
      <c r="AB68" s="12"/>
      <c r="AC68" s="12"/>
      <c r="AD68" s="12"/>
      <c r="AE68" s="12"/>
      <c r="AF68" s="12"/>
      <c r="AG68" s="12"/>
      <c r="AH68" s="12"/>
      <c r="AI68" s="12"/>
    </row>
    <row r="69" spans="1:35" x14ac:dyDescent="0.2">
      <c r="A69" s="125"/>
      <c r="B69" s="12"/>
      <c r="C69" s="110"/>
      <c r="D69" s="110"/>
      <c r="E69" s="110"/>
      <c r="F69" s="110"/>
      <c r="G69" s="110"/>
      <c r="H69" s="130"/>
      <c r="I69" s="130"/>
      <c r="J69" s="110"/>
      <c r="K69" s="110"/>
      <c r="L69" s="110"/>
      <c r="M69" s="110"/>
      <c r="N69" s="131"/>
      <c r="O69" s="12"/>
      <c r="P69" s="12"/>
      <c r="Q69" s="12"/>
      <c r="R69" s="12"/>
      <c r="S69" s="12"/>
      <c r="T69" s="12"/>
      <c r="U69" s="12"/>
      <c r="V69" s="12"/>
      <c r="W69" s="12"/>
      <c r="X69" s="12"/>
      <c r="Y69" s="12"/>
      <c r="Z69" s="12"/>
      <c r="AA69" s="105"/>
      <c r="AB69" s="12"/>
      <c r="AC69" s="12"/>
      <c r="AD69" s="12"/>
      <c r="AE69" s="12"/>
      <c r="AF69" s="12"/>
      <c r="AG69" s="12"/>
      <c r="AH69" s="12"/>
      <c r="AI69" s="12"/>
    </row>
    <row r="70" spans="1:35" x14ac:dyDescent="0.2">
      <c r="A70" s="125"/>
      <c r="B70" s="12"/>
      <c r="C70" s="110"/>
      <c r="D70" s="110"/>
      <c r="E70" s="110"/>
      <c r="F70" s="110"/>
      <c r="G70" s="110"/>
      <c r="H70" s="130"/>
      <c r="I70" s="130"/>
      <c r="J70" s="110"/>
      <c r="K70" s="110"/>
      <c r="L70" s="110"/>
      <c r="M70" s="110"/>
      <c r="N70" s="131"/>
      <c r="O70" s="12"/>
      <c r="P70" s="12"/>
      <c r="Q70" s="12"/>
      <c r="R70" s="12"/>
      <c r="S70" s="12"/>
      <c r="T70" s="12"/>
      <c r="U70" s="12"/>
      <c r="V70" s="12"/>
      <c r="W70" s="12"/>
      <c r="X70" s="12"/>
      <c r="Y70" s="12"/>
      <c r="Z70" s="12"/>
      <c r="AA70" s="105"/>
      <c r="AB70" s="12"/>
      <c r="AC70" s="12"/>
      <c r="AD70" s="12"/>
      <c r="AE70" s="12"/>
      <c r="AF70" s="12"/>
      <c r="AG70" s="12"/>
      <c r="AH70" s="12"/>
      <c r="AI70" s="12"/>
    </row>
    <row r="71" spans="1:35" x14ac:dyDescent="0.2">
      <c r="A71" s="125"/>
      <c r="B71" s="12"/>
      <c r="C71" s="110"/>
      <c r="D71" s="110"/>
      <c r="E71" s="110"/>
      <c r="F71" s="110"/>
      <c r="G71" s="110"/>
      <c r="H71" s="130"/>
      <c r="I71" s="130"/>
      <c r="J71" s="110"/>
      <c r="K71" s="110"/>
      <c r="L71" s="110"/>
      <c r="M71" s="110"/>
      <c r="N71" s="131"/>
      <c r="O71" s="12"/>
      <c r="P71" s="12"/>
      <c r="Q71" s="12"/>
      <c r="R71" s="12"/>
      <c r="S71" s="12"/>
      <c r="T71" s="12"/>
      <c r="U71" s="12"/>
      <c r="V71" s="12"/>
      <c r="W71" s="12"/>
      <c r="X71" s="12"/>
      <c r="Y71" s="12"/>
      <c r="Z71" s="12"/>
      <c r="AA71" s="105"/>
      <c r="AB71" s="12"/>
      <c r="AC71" s="12"/>
      <c r="AD71" s="12"/>
      <c r="AE71" s="12"/>
      <c r="AF71" s="12"/>
      <c r="AG71" s="12"/>
      <c r="AH71" s="12"/>
      <c r="AI71" s="12"/>
    </row>
    <row r="72" spans="1:35" x14ac:dyDescent="0.2">
      <c r="A72" s="125"/>
      <c r="B72" s="12"/>
      <c r="C72" s="110"/>
      <c r="D72" s="110"/>
      <c r="E72" s="110"/>
      <c r="F72" s="110"/>
      <c r="G72" s="110"/>
      <c r="H72" s="130"/>
      <c r="I72" s="130"/>
      <c r="J72" s="110"/>
      <c r="K72" s="110"/>
      <c r="L72" s="110"/>
      <c r="M72" s="110"/>
      <c r="N72" s="131"/>
      <c r="O72" s="12"/>
      <c r="P72" s="12"/>
      <c r="Q72" s="12"/>
      <c r="R72" s="12"/>
      <c r="S72" s="12"/>
      <c r="T72" s="12"/>
      <c r="U72" s="12"/>
      <c r="V72" s="12"/>
      <c r="W72" s="12"/>
      <c r="X72" s="12"/>
      <c r="Y72" s="12"/>
      <c r="Z72" s="12"/>
      <c r="AA72" s="105"/>
      <c r="AB72" s="12"/>
      <c r="AC72" s="12"/>
      <c r="AD72" s="12"/>
      <c r="AE72" s="12"/>
      <c r="AF72" s="12"/>
      <c r="AG72" s="12"/>
      <c r="AH72" s="12"/>
      <c r="AI72" s="12"/>
    </row>
    <row r="73" spans="1:35" x14ac:dyDescent="0.2">
      <c r="A73" s="125"/>
      <c r="B73" s="12"/>
      <c r="C73" s="110"/>
      <c r="D73" s="110"/>
      <c r="E73" s="110"/>
      <c r="F73" s="110"/>
      <c r="G73" s="110"/>
      <c r="H73" s="130"/>
      <c r="I73" s="130"/>
      <c r="J73" s="110"/>
      <c r="K73" s="110"/>
      <c r="L73" s="110"/>
      <c r="M73" s="110"/>
      <c r="N73" s="131"/>
      <c r="O73" s="12"/>
      <c r="P73" s="12"/>
      <c r="Q73" s="12"/>
      <c r="R73" s="12"/>
      <c r="S73" s="12"/>
      <c r="T73" s="12"/>
      <c r="U73" s="12"/>
      <c r="V73" s="12"/>
      <c r="W73" s="12"/>
      <c r="X73" s="12"/>
      <c r="Y73" s="12"/>
      <c r="Z73" s="12"/>
      <c r="AA73" s="105"/>
      <c r="AB73" s="12"/>
      <c r="AC73" s="12"/>
      <c r="AD73" s="12"/>
      <c r="AE73" s="12"/>
      <c r="AF73" s="12"/>
      <c r="AG73" s="12"/>
      <c r="AH73" s="12"/>
      <c r="AI73" s="12"/>
    </row>
    <row r="74" spans="1:35" x14ac:dyDescent="0.2">
      <c r="A74" s="125"/>
      <c r="B74" s="12"/>
      <c r="C74" s="110"/>
      <c r="D74" s="110"/>
      <c r="E74" s="110"/>
      <c r="F74" s="110"/>
      <c r="G74" s="110"/>
      <c r="H74" s="130"/>
      <c r="I74" s="130"/>
      <c r="J74" s="110"/>
      <c r="K74" s="110"/>
      <c r="L74" s="110"/>
      <c r="M74" s="110"/>
      <c r="N74" s="131"/>
      <c r="O74" s="12"/>
      <c r="P74" s="12"/>
      <c r="Q74" s="12"/>
      <c r="R74" s="12"/>
      <c r="S74" s="12"/>
      <c r="T74" s="12"/>
      <c r="U74" s="12"/>
      <c r="V74" s="12"/>
      <c r="W74" s="12"/>
      <c r="X74" s="12"/>
      <c r="Y74" s="12"/>
      <c r="Z74" s="12"/>
      <c r="AA74" s="105"/>
      <c r="AB74" s="12"/>
      <c r="AC74" s="12"/>
      <c r="AD74" s="12"/>
      <c r="AE74" s="12"/>
      <c r="AF74" s="12"/>
      <c r="AG74" s="12"/>
      <c r="AH74" s="12"/>
      <c r="AI74" s="12"/>
    </row>
    <row r="75" spans="1:35" ht="30.75" customHeight="1" x14ac:dyDescent="0.2">
      <c r="A75" s="641" t="s">
        <v>116</v>
      </c>
      <c r="B75" s="641"/>
      <c r="C75" s="641"/>
      <c r="D75" s="132"/>
      <c r="E75" s="110"/>
      <c r="F75" s="110"/>
      <c r="G75" s="110"/>
      <c r="H75" s="130"/>
      <c r="I75" s="130"/>
      <c r="J75" s="110"/>
      <c r="K75" s="110"/>
      <c r="L75" s="110"/>
      <c r="M75" s="110"/>
      <c r="N75" s="131"/>
      <c r="O75" s="12"/>
      <c r="P75" s="12"/>
      <c r="Q75" s="12"/>
      <c r="R75" s="12"/>
      <c r="S75" s="12"/>
      <c r="T75" s="12"/>
      <c r="U75" s="12"/>
      <c r="V75" s="12"/>
      <c r="W75" s="12"/>
      <c r="X75" s="12"/>
      <c r="Y75" s="12"/>
      <c r="Z75" s="12"/>
      <c r="AA75" s="105"/>
      <c r="AB75" s="12"/>
      <c r="AC75" s="12"/>
      <c r="AD75" s="12"/>
      <c r="AE75" s="12"/>
      <c r="AF75" s="12"/>
      <c r="AG75" s="12"/>
      <c r="AH75" s="12"/>
      <c r="AI75" s="12"/>
    </row>
    <row r="76" spans="1:35" ht="12" customHeight="1" x14ac:dyDescent="0.2">
      <c r="A76" s="108"/>
      <c r="B76" s="12"/>
      <c r="C76" s="110"/>
      <c r="D76" s="110"/>
      <c r="E76" s="110"/>
      <c r="F76" s="110"/>
      <c r="G76" s="110"/>
      <c r="H76" s="130"/>
      <c r="I76" s="130"/>
      <c r="J76" s="110"/>
      <c r="K76" s="110"/>
      <c r="L76" s="110"/>
      <c r="M76" s="110"/>
      <c r="N76" s="131"/>
      <c r="O76" s="12"/>
      <c r="P76" s="12"/>
      <c r="Q76" s="12"/>
      <c r="R76" s="12"/>
      <c r="S76" s="12"/>
      <c r="T76" s="12"/>
      <c r="U76" s="12"/>
      <c r="V76" s="12"/>
      <c r="W76" s="12"/>
      <c r="X76" s="12"/>
      <c r="Y76" s="12"/>
      <c r="Z76" s="12"/>
      <c r="AA76" s="105"/>
      <c r="AB76" s="12"/>
      <c r="AC76" s="12"/>
      <c r="AD76" s="12"/>
      <c r="AE76" s="12"/>
      <c r="AF76" s="12"/>
      <c r="AG76" s="12"/>
      <c r="AH76" s="12"/>
      <c r="AI76" s="12"/>
    </row>
    <row r="77" spans="1:35" x14ac:dyDescent="0.2">
      <c r="A77" s="107"/>
      <c r="B77" s="12"/>
      <c r="C77" s="110"/>
      <c r="D77" s="110"/>
      <c r="E77" s="110"/>
      <c r="F77" s="110"/>
      <c r="G77" s="110"/>
      <c r="H77" s="130"/>
      <c r="I77" s="130"/>
      <c r="J77" s="110"/>
      <c r="K77" s="110"/>
      <c r="L77" s="110"/>
      <c r="M77" s="110"/>
      <c r="N77" s="131"/>
      <c r="O77" s="12"/>
      <c r="P77" s="12"/>
      <c r="Q77" s="12"/>
      <c r="R77" s="12"/>
      <c r="S77" s="12"/>
      <c r="T77" s="12"/>
      <c r="U77" s="12"/>
      <c r="V77" s="12"/>
      <c r="W77" s="12"/>
      <c r="X77" s="12"/>
      <c r="Y77" s="12"/>
      <c r="Z77" s="12"/>
      <c r="AA77" s="105"/>
      <c r="AB77" s="12"/>
      <c r="AC77" s="12"/>
      <c r="AD77" s="12"/>
      <c r="AE77" s="12"/>
      <c r="AF77" s="12"/>
      <c r="AG77" s="12"/>
      <c r="AH77" s="12"/>
      <c r="AI77" s="12"/>
    </row>
    <row r="78" spans="1:35" ht="12" customHeight="1" x14ac:dyDescent="0.2">
      <c r="A78" s="108"/>
      <c r="B78" s="12"/>
      <c r="C78" s="110"/>
      <c r="D78" s="110"/>
      <c r="E78" s="110"/>
      <c r="F78" s="110"/>
      <c r="G78" s="110"/>
      <c r="H78" s="130"/>
      <c r="I78" s="130"/>
      <c r="J78" s="110"/>
      <c r="K78" s="110"/>
      <c r="L78" s="110"/>
      <c r="M78" s="110"/>
      <c r="N78" s="131"/>
      <c r="O78" s="12"/>
      <c r="P78" s="12"/>
      <c r="Q78" s="12"/>
      <c r="R78" s="12"/>
      <c r="S78" s="12"/>
      <c r="T78" s="12"/>
      <c r="U78" s="12"/>
      <c r="V78" s="12"/>
      <c r="W78" s="12"/>
      <c r="X78" s="12"/>
      <c r="Y78" s="12"/>
      <c r="Z78" s="12"/>
      <c r="AA78" s="105"/>
      <c r="AB78" s="12"/>
      <c r="AC78" s="12"/>
      <c r="AD78" s="12"/>
      <c r="AE78" s="12"/>
      <c r="AF78" s="12"/>
      <c r="AG78" s="12"/>
      <c r="AH78" s="12"/>
      <c r="AI78" s="12"/>
    </row>
    <row r="79" spans="1:35" ht="12" customHeight="1" x14ac:dyDescent="0.2">
      <c r="A79" s="108"/>
      <c r="B79" s="12"/>
      <c r="C79" s="110"/>
      <c r="D79" s="110"/>
      <c r="E79" s="110"/>
      <c r="F79" s="110"/>
      <c r="G79" s="110"/>
      <c r="H79" s="130"/>
      <c r="I79" s="130"/>
      <c r="J79" s="110"/>
      <c r="K79" s="110"/>
      <c r="L79" s="110"/>
      <c r="M79" s="110"/>
      <c r="N79" s="131"/>
      <c r="O79" s="12"/>
      <c r="P79" s="12"/>
      <c r="Q79" s="12"/>
      <c r="R79" s="12"/>
      <c r="S79" s="12"/>
      <c r="T79" s="12"/>
      <c r="U79" s="12"/>
      <c r="V79" s="12"/>
      <c r="W79" s="12"/>
      <c r="X79" s="12"/>
      <c r="Y79" s="12"/>
      <c r="Z79" s="12"/>
      <c r="AA79" s="105"/>
      <c r="AB79" s="12"/>
      <c r="AC79" s="12"/>
      <c r="AD79" s="12"/>
      <c r="AE79" s="12"/>
      <c r="AF79" s="12"/>
      <c r="AG79" s="12"/>
      <c r="AH79" s="12"/>
      <c r="AI79" s="12"/>
    </row>
    <row r="80" spans="1:35" x14ac:dyDescent="0.2">
      <c r="A80" s="125" t="s">
        <v>83</v>
      </c>
      <c r="B80" s="12"/>
      <c r="C80" s="110"/>
      <c r="D80" s="110"/>
      <c r="E80" s="110"/>
      <c r="F80" s="110"/>
      <c r="G80" s="110"/>
      <c r="H80" s="130"/>
      <c r="I80" s="130"/>
      <c r="J80" s="110"/>
      <c r="K80" s="110"/>
      <c r="L80" s="110"/>
      <c r="M80" s="110"/>
      <c r="N80" s="131"/>
      <c r="O80" s="12"/>
      <c r="P80" s="12"/>
      <c r="Q80" s="12"/>
      <c r="R80" s="12"/>
      <c r="S80" s="12"/>
      <c r="T80" s="12"/>
      <c r="U80" s="12"/>
      <c r="V80" s="12"/>
      <c r="W80" s="12"/>
      <c r="X80" s="12"/>
      <c r="Y80" s="12"/>
      <c r="Z80" s="12"/>
      <c r="AA80" s="105"/>
      <c r="AB80" s="12"/>
      <c r="AC80" s="12"/>
      <c r="AD80" s="12"/>
      <c r="AE80" s="12"/>
      <c r="AF80" s="12"/>
      <c r="AG80" s="12"/>
      <c r="AH80" s="12"/>
      <c r="AI80" s="12"/>
    </row>
    <row r="81" spans="1:35" ht="25.5" x14ac:dyDescent="0.2">
      <c r="A81" s="133" t="s">
        <v>117</v>
      </c>
      <c r="B81" s="112" t="s">
        <v>55</v>
      </c>
      <c r="C81" s="112" t="s">
        <v>56</v>
      </c>
      <c r="D81" s="112" t="s">
        <v>57</v>
      </c>
      <c r="E81" s="112" t="s">
        <v>58</v>
      </c>
      <c r="F81" s="112" t="s">
        <v>59</v>
      </c>
      <c r="G81" s="134" t="s">
        <v>106</v>
      </c>
      <c r="H81" s="134" t="s">
        <v>61</v>
      </c>
      <c r="I81" s="134" t="s">
        <v>62</v>
      </c>
      <c r="J81" s="134" t="s">
        <v>767</v>
      </c>
      <c r="K81" s="135" t="s">
        <v>63</v>
      </c>
      <c r="L81" s="127" t="s">
        <v>103</v>
      </c>
      <c r="M81" s="127" t="s">
        <v>65</v>
      </c>
      <c r="N81" s="127" t="s">
        <v>66</v>
      </c>
      <c r="O81" s="136" t="s">
        <v>894</v>
      </c>
      <c r="P81" s="12"/>
      <c r="Q81" s="12"/>
      <c r="R81" s="12"/>
      <c r="S81" s="12"/>
      <c r="T81" s="12"/>
      <c r="U81" s="12"/>
      <c r="V81" s="12"/>
      <c r="W81" s="12"/>
      <c r="X81" s="12"/>
      <c r="Y81" s="12"/>
      <c r="Z81" s="105"/>
      <c r="AA81" s="12"/>
      <c r="AB81" s="12"/>
      <c r="AC81" s="12"/>
      <c r="AD81" s="12"/>
      <c r="AE81" s="12"/>
      <c r="AF81" s="12"/>
      <c r="AG81" s="12"/>
      <c r="AH81" s="12"/>
    </row>
    <row r="82" spans="1:35" ht="25.5" x14ac:dyDescent="0.2">
      <c r="A82" s="120" t="s">
        <v>104</v>
      </c>
      <c r="B82" s="121">
        <f t="shared" ref="B82:M82" si="14">B98/1024</f>
        <v>1315.178235138271</v>
      </c>
      <c r="C82" s="121">
        <f t="shared" si="14"/>
        <v>625.93828388214115</v>
      </c>
      <c r="D82" s="121">
        <f t="shared" si="14"/>
        <v>143.02083835122664</v>
      </c>
      <c r="E82" s="121">
        <f t="shared" si="14"/>
        <v>4058.9668372702859</v>
      </c>
      <c r="F82" s="121">
        <f t="shared" si="14"/>
        <v>8.8443165346970822</v>
      </c>
      <c r="G82" s="121">
        <f t="shared" si="14"/>
        <v>2501.0258962979528</v>
      </c>
      <c r="H82" s="121">
        <f t="shared" si="14"/>
        <v>2935.5405872167821</v>
      </c>
      <c r="I82" s="121">
        <f t="shared" si="14"/>
        <v>262.98465774811689</v>
      </c>
      <c r="J82" s="121">
        <f t="shared" si="14"/>
        <v>1479.5026629857307</v>
      </c>
      <c r="K82" s="121">
        <f t="shared" si="14"/>
        <v>71.654050646128539</v>
      </c>
      <c r="L82" s="121">
        <f t="shared" si="14"/>
        <v>481.28024073248207</v>
      </c>
      <c r="M82" s="121">
        <f t="shared" si="14"/>
        <v>2.8853466487826123</v>
      </c>
      <c r="N82" s="121">
        <f>SUM(B82:M82)</f>
        <v>13886.821953452594</v>
      </c>
      <c r="O82" s="118">
        <f>N82/1024</f>
        <v>13.561349563918549</v>
      </c>
      <c r="P82"/>
      <c r="Q82" s="12"/>
      <c r="R82" s="12"/>
      <c r="S82" s="12"/>
      <c r="T82" s="12"/>
      <c r="U82" s="12"/>
      <c r="V82" s="12"/>
      <c r="W82" s="12"/>
      <c r="X82" s="12"/>
      <c r="Y82" s="12"/>
      <c r="Z82" s="105"/>
      <c r="AA82" s="12"/>
      <c r="AB82" s="12"/>
      <c r="AC82" s="12"/>
      <c r="AD82" s="12"/>
      <c r="AE82" s="12"/>
      <c r="AF82" s="12"/>
      <c r="AG82" s="12"/>
      <c r="AH82" s="12"/>
    </row>
    <row r="83" spans="1:35" x14ac:dyDescent="0.2">
      <c r="A83" s="125"/>
      <c r="B83" s="137"/>
      <c r="C83" s="137"/>
      <c r="D83" s="137"/>
      <c r="E83" s="137"/>
      <c r="F83" s="137"/>
      <c r="G83" s="137"/>
      <c r="H83" s="137"/>
      <c r="I83" s="137"/>
      <c r="J83" s="137"/>
      <c r="K83" s="137"/>
      <c r="L83" s="137"/>
      <c r="M83" s="137"/>
      <c r="N83" s="137"/>
      <c r="O83" s="12"/>
      <c r="P83" s="12"/>
      <c r="Q83" s="12"/>
      <c r="R83" s="12"/>
      <c r="S83" s="12"/>
      <c r="T83" s="12"/>
      <c r="U83" s="12"/>
      <c r="V83" s="12"/>
      <c r="W83" s="12"/>
      <c r="X83" s="12"/>
      <c r="Y83" s="12"/>
      <c r="Z83" s="12"/>
      <c r="AA83" s="105"/>
      <c r="AB83" s="12"/>
      <c r="AC83" s="12"/>
      <c r="AD83" s="12"/>
      <c r="AE83" s="12"/>
      <c r="AF83" s="12"/>
      <c r="AG83" s="12"/>
      <c r="AH83" s="12"/>
      <c r="AI83" s="12"/>
    </row>
    <row r="84" spans="1:35" x14ac:dyDescent="0.2">
      <c r="A84" s="125" t="s">
        <v>68</v>
      </c>
      <c r="B84" s="12"/>
      <c r="C84" s="110"/>
      <c r="D84" s="110"/>
      <c r="E84" s="110"/>
      <c r="F84" s="110"/>
      <c r="G84" s="110"/>
      <c r="H84" s="130"/>
      <c r="I84" s="130"/>
      <c r="J84" s="110"/>
      <c r="K84" s="110"/>
      <c r="L84" s="110"/>
      <c r="M84" s="110"/>
      <c r="N84" s="110"/>
      <c r="O84" s="12"/>
      <c r="P84" s="12"/>
      <c r="Q84" s="12"/>
      <c r="R84" s="12"/>
      <c r="S84" s="12"/>
      <c r="T84" s="12"/>
      <c r="U84" s="12"/>
      <c r="V84" s="12"/>
      <c r="W84" s="12"/>
      <c r="X84" s="12"/>
      <c r="Y84" s="12"/>
      <c r="Z84" s="12"/>
      <c r="AA84" s="105"/>
      <c r="AB84" s="12"/>
      <c r="AC84" s="12"/>
      <c r="AD84" s="12"/>
      <c r="AE84" s="12"/>
      <c r="AF84" s="12"/>
      <c r="AG84" s="12"/>
      <c r="AH84" s="12"/>
      <c r="AI84" s="12"/>
    </row>
    <row r="85" spans="1:35" ht="25.5" x14ac:dyDescent="0.2">
      <c r="A85" s="133" t="s">
        <v>118</v>
      </c>
      <c r="B85" s="112" t="s">
        <v>55</v>
      </c>
      <c r="C85" s="112" t="s">
        <v>56</v>
      </c>
      <c r="D85" s="112" t="s">
        <v>57</v>
      </c>
      <c r="E85" s="112" t="s">
        <v>58</v>
      </c>
      <c r="F85" s="112" t="s">
        <v>59</v>
      </c>
      <c r="G85" s="134" t="s">
        <v>106</v>
      </c>
      <c r="H85" s="134" t="s">
        <v>61</v>
      </c>
      <c r="I85" s="134" t="s">
        <v>62</v>
      </c>
      <c r="J85" s="134" t="s">
        <v>767</v>
      </c>
      <c r="K85" s="135" t="s">
        <v>63</v>
      </c>
      <c r="L85" s="127" t="s">
        <v>103</v>
      </c>
      <c r="M85" s="127" t="s">
        <v>65</v>
      </c>
      <c r="N85" s="127" t="s">
        <v>66</v>
      </c>
      <c r="O85" s="12"/>
      <c r="P85" s="12"/>
      <c r="Q85" s="12"/>
      <c r="R85" s="12"/>
      <c r="S85" s="12"/>
      <c r="T85" s="12"/>
      <c r="U85" s="12"/>
      <c r="V85" s="12"/>
      <c r="W85" s="12"/>
      <c r="X85" s="12"/>
      <c r="Y85" s="12"/>
      <c r="Z85" s="105"/>
      <c r="AA85" s="12"/>
      <c r="AB85" s="12"/>
      <c r="AC85" s="12"/>
      <c r="AD85" s="12"/>
      <c r="AE85" s="12"/>
      <c r="AF85" s="12"/>
      <c r="AG85" s="12"/>
      <c r="AH85" s="12"/>
    </row>
    <row r="86" spans="1:35" x14ac:dyDescent="0.2">
      <c r="A86" s="39" t="str">
        <f>A102</f>
        <v>2015-10</v>
      </c>
      <c r="B86" s="117">
        <f>F102+G102+H102+I102</f>
        <v>75055.332304760683</v>
      </c>
      <c r="C86" s="117">
        <f t="shared" ref="C86:F97" si="15">B102</f>
        <v>8457.7780835852009</v>
      </c>
      <c r="D86" s="117">
        <f t="shared" si="15"/>
        <v>9554.9458571253308</v>
      </c>
      <c r="E86" s="117">
        <f t="shared" si="15"/>
        <v>250231.580610495</v>
      </c>
      <c r="F86" s="117">
        <f t="shared" si="15"/>
        <v>1769.3637444861199</v>
      </c>
      <c r="G86" s="117">
        <f>J102+K102+L102+M102</f>
        <v>140388.25178565778</v>
      </c>
      <c r="H86" s="117">
        <f t="shared" ref="H86:H97" si="16">N102</f>
        <v>243680.25775327001</v>
      </c>
      <c r="I86" s="117">
        <f>O102+P102+Q102</f>
        <v>20471.390107624131</v>
      </c>
      <c r="J86" s="117">
        <f>R102</f>
        <v>125881.972295666</v>
      </c>
      <c r="K86" s="117">
        <f>S102</f>
        <v>2629.0838408889399</v>
      </c>
      <c r="L86" s="117">
        <f>T102</f>
        <v>37366.416618596697</v>
      </c>
      <c r="M86" s="117">
        <f>U102</f>
        <v>132.19069301988901</v>
      </c>
      <c r="N86" s="117">
        <f t="shared" ref="N86:N97" si="17">SUM(B86:M86)</f>
        <v>915618.56369517569</v>
      </c>
      <c r="O86" s="12"/>
      <c r="P86" s="12"/>
      <c r="Q86" s="12"/>
      <c r="R86" s="12"/>
      <c r="S86" s="12"/>
      <c r="T86" s="12"/>
      <c r="U86" s="12"/>
      <c r="V86" s="12"/>
      <c r="W86" s="12"/>
      <c r="X86" s="12"/>
      <c r="Y86" s="12"/>
      <c r="Z86" s="105"/>
      <c r="AA86" s="12"/>
      <c r="AB86" s="12"/>
      <c r="AC86" s="12"/>
      <c r="AD86" s="12"/>
      <c r="AE86" s="12"/>
      <c r="AF86" s="12"/>
      <c r="AG86" s="12"/>
      <c r="AH86" s="12"/>
    </row>
    <row r="87" spans="1:35" x14ac:dyDescent="0.2">
      <c r="A87" s="39" t="str">
        <f t="shared" ref="A87:A97" si="18">A103</f>
        <v>2015-11</v>
      </c>
      <c r="B87" s="117">
        <f t="shared" ref="B87:B97" si="19">F103+G103+H103+I103</f>
        <v>180714.1259037244</v>
      </c>
      <c r="C87" s="117">
        <f t="shared" si="15"/>
        <v>15954.773149223</v>
      </c>
      <c r="D87" s="117">
        <f t="shared" si="15"/>
        <v>12269.5313410572</v>
      </c>
      <c r="E87" s="117">
        <f t="shared" si="15"/>
        <v>234807.61733972499</v>
      </c>
      <c r="F87" s="117">
        <f t="shared" si="15"/>
        <v>565.806426377967</v>
      </c>
      <c r="G87" s="117">
        <f t="shared" ref="G87:G97" si="20">J103+K103+L103+M103</f>
        <v>205799.89168897356</v>
      </c>
      <c r="H87" s="117">
        <f t="shared" si="16"/>
        <v>297493.72554085997</v>
      </c>
      <c r="I87" s="117">
        <f t="shared" ref="I87:I97" si="21">O103+P103+Q103</f>
        <v>20031.542658431408</v>
      </c>
      <c r="J87" s="117">
        <f t="shared" ref="J87:M97" si="22">R103</f>
        <v>117513.096901311</v>
      </c>
      <c r="K87" s="117">
        <f t="shared" si="22"/>
        <v>3373.8596396255998</v>
      </c>
      <c r="L87" s="117">
        <f t="shared" si="22"/>
        <v>57291.544611430698</v>
      </c>
      <c r="M87" s="117">
        <f t="shared" si="22"/>
        <v>142.387506339699</v>
      </c>
      <c r="N87" s="117">
        <f t="shared" si="17"/>
        <v>1145957.9027070794</v>
      </c>
      <c r="O87" s="12"/>
      <c r="P87" s="12"/>
      <c r="Q87" s="12"/>
      <c r="R87" s="12"/>
      <c r="S87" s="12"/>
      <c r="T87" s="12"/>
      <c r="U87" s="12"/>
      <c r="V87" s="12"/>
      <c r="W87" s="12"/>
      <c r="X87" s="12"/>
      <c r="Y87" s="12"/>
      <c r="Z87" s="105"/>
      <c r="AA87" s="12"/>
      <c r="AB87" s="12"/>
      <c r="AC87" s="12"/>
      <c r="AD87" s="12"/>
      <c r="AE87" s="12"/>
      <c r="AF87" s="12"/>
      <c r="AG87" s="12"/>
      <c r="AH87" s="12"/>
    </row>
    <row r="88" spans="1:35" x14ac:dyDescent="0.2">
      <c r="A88" s="39" t="str">
        <f t="shared" si="18"/>
        <v>2015-12</v>
      </c>
      <c r="B88" s="117">
        <f t="shared" si="19"/>
        <v>55974.344701237787</v>
      </c>
      <c r="C88" s="117">
        <f t="shared" si="15"/>
        <v>25026.882484087699</v>
      </c>
      <c r="D88" s="117">
        <f t="shared" si="15"/>
        <v>10334.821554186699</v>
      </c>
      <c r="E88" s="117">
        <f t="shared" si="15"/>
        <v>298601.94876832998</v>
      </c>
      <c r="F88" s="117">
        <f t="shared" si="15"/>
        <v>1030.8654086710801</v>
      </c>
      <c r="G88" s="117">
        <f t="shared" si="20"/>
        <v>162807.07964523954</v>
      </c>
      <c r="H88" s="117">
        <f t="shared" si="16"/>
        <v>332298.89019849797</v>
      </c>
      <c r="I88" s="117">
        <f t="shared" si="21"/>
        <v>19012.580966241632</v>
      </c>
      <c r="J88" s="117">
        <f t="shared" si="22"/>
        <v>145041.11344714501</v>
      </c>
      <c r="K88" s="117">
        <f t="shared" si="22"/>
        <v>11495.237558856201</v>
      </c>
      <c r="L88" s="117">
        <f t="shared" si="22"/>
        <v>39673.788768142404</v>
      </c>
      <c r="M88" s="117">
        <f t="shared" si="22"/>
        <v>110.145454458892</v>
      </c>
      <c r="N88" s="117">
        <f t="shared" si="17"/>
        <v>1101407.6989550949</v>
      </c>
      <c r="O88" s="12"/>
      <c r="P88" s="12"/>
      <c r="Q88" s="12"/>
      <c r="R88" s="12"/>
      <c r="S88" s="12"/>
      <c r="T88" s="12"/>
      <c r="U88" s="12"/>
      <c r="V88" s="12"/>
      <c r="W88" s="12"/>
      <c r="X88" s="12"/>
      <c r="Y88" s="12"/>
      <c r="Z88" s="105"/>
      <c r="AA88" s="12"/>
      <c r="AB88" s="12"/>
      <c r="AC88" s="12"/>
      <c r="AD88" s="12"/>
      <c r="AE88" s="12"/>
      <c r="AF88" s="12"/>
      <c r="AG88" s="12"/>
      <c r="AH88" s="12"/>
    </row>
    <row r="89" spans="1:35" x14ac:dyDescent="0.2">
      <c r="A89" s="39" t="str">
        <f t="shared" si="18"/>
        <v>2016-01</v>
      </c>
      <c r="B89" s="117">
        <f t="shared" si="19"/>
        <v>92014.970004618794</v>
      </c>
      <c r="C89" s="117">
        <f t="shared" si="15"/>
        <v>29246.735660111499</v>
      </c>
      <c r="D89" s="117">
        <f t="shared" si="15"/>
        <v>13431.867756404899</v>
      </c>
      <c r="E89" s="117">
        <f t="shared" si="15"/>
        <v>308229.69915068499</v>
      </c>
      <c r="F89" s="117">
        <f t="shared" si="15"/>
        <v>436.57945763692197</v>
      </c>
      <c r="G89" s="117">
        <f t="shared" si="20"/>
        <v>157418.5258493422</v>
      </c>
      <c r="H89" s="117">
        <f t="shared" si="16"/>
        <v>397519.97322462703</v>
      </c>
      <c r="I89" s="117">
        <f t="shared" si="21"/>
        <v>15765.498475050526</v>
      </c>
      <c r="J89" s="117">
        <f t="shared" si="22"/>
        <v>70557.949987005399</v>
      </c>
      <c r="K89" s="117">
        <f t="shared" si="22"/>
        <v>7572.5107249848397</v>
      </c>
      <c r="L89" s="117">
        <f t="shared" si="22"/>
        <v>37284.315990066098</v>
      </c>
      <c r="M89" s="117">
        <f t="shared" si="22"/>
        <v>178.549756350927</v>
      </c>
      <c r="N89" s="117">
        <f t="shared" si="17"/>
        <v>1129657.1760368843</v>
      </c>
      <c r="O89" s="12"/>
      <c r="P89" s="12"/>
      <c r="Q89" s="12"/>
      <c r="R89" s="12"/>
      <c r="S89" s="12"/>
      <c r="T89" s="12"/>
      <c r="U89" s="12"/>
      <c r="V89" s="12"/>
      <c r="W89" s="12"/>
      <c r="X89" s="12"/>
      <c r="Y89" s="12"/>
      <c r="Z89" s="105"/>
      <c r="AA89" s="12"/>
      <c r="AB89" s="12"/>
      <c r="AC89" s="12"/>
      <c r="AD89" s="12"/>
      <c r="AE89" s="12"/>
      <c r="AF89" s="12"/>
      <c r="AG89" s="12"/>
      <c r="AH89" s="12"/>
    </row>
    <row r="90" spans="1:35" s="56" customFormat="1" x14ac:dyDescent="0.2">
      <c r="A90" s="39" t="str">
        <f t="shared" si="18"/>
        <v>2016-02</v>
      </c>
      <c r="B90" s="117">
        <f t="shared" si="19"/>
        <v>94395.993008937498</v>
      </c>
      <c r="C90" s="117">
        <f t="shared" si="15"/>
        <v>66468.2328406991</v>
      </c>
      <c r="D90" s="117">
        <f t="shared" si="15"/>
        <v>9946.9834342384693</v>
      </c>
      <c r="E90" s="117">
        <f t="shared" si="15"/>
        <v>353145.75035160402</v>
      </c>
      <c r="F90" s="117">
        <f t="shared" si="15"/>
        <v>302.04341075103702</v>
      </c>
      <c r="G90" s="117">
        <f t="shared" si="20"/>
        <v>169425.59852430067</v>
      </c>
      <c r="H90" s="117">
        <f t="shared" si="16"/>
        <v>215992.60544227</v>
      </c>
      <c r="I90" s="117">
        <f t="shared" si="21"/>
        <v>23827.695183563959</v>
      </c>
      <c r="J90" s="117">
        <f t="shared" si="22"/>
        <v>88048.601835552603</v>
      </c>
      <c r="K90" s="117">
        <f t="shared" si="22"/>
        <v>5468.29726796257</v>
      </c>
      <c r="L90" s="117">
        <f t="shared" si="22"/>
        <v>48313.627292059296</v>
      </c>
      <c r="M90" s="117">
        <f t="shared" si="22"/>
        <v>265.79574837814999</v>
      </c>
      <c r="N90" s="117">
        <f t="shared" si="17"/>
        <v>1075601.2243403173</v>
      </c>
      <c r="O90" s="12"/>
      <c r="P90" s="12"/>
      <c r="Q90" s="12"/>
      <c r="R90" s="12"/>
      <c r="S90" s="12"/>
      <c r="T90" s="12"/>
      <c r="U90" s="12"/>
      <c r="V90" s="12"/>
      <c r="W90" s="12"/>
      <c r="X90" s="12"/>
      <c r="Y90" s="12"/>
      <c r="Z90" s="105"/>
      <c r="AA90" s="12"/>
      <c r="AB90" s="12"/>
      <c r="AC90" s="12"/>
      <c r="AD90" s="12"/>
      <c r="AE90" s="12"/>
      <c r="AF90" s="12"/>
      <c r="AG90" s="12"/>
      <c r="AH90" s="12"/>
    </row>
    <row r="91" spans="1:35" x14ac:dyDescent="0.2">
      <c r="A91" s="39" t="str">
        <f t="shared" si="18"/>
        <v>2016-03</v>
      </c>
      <c r="B91" s="117">
        <f t="shared" si="19"/>
        <v>111994.46903692262</v>
      </c>
      <c r="C91" s="117">
        <f t="shared" si="15"/>
        <v>70258.746409419895</v>
      </c>
      <c r="D91" s="117">
        <f t="shared" si="15"/>
        <v>12311.849613484899</v>
      </c>
      <c r="E91" s="117">
        <f t="shared" si="15"/>
        <v>280183.06732402398</v>
      </c>
      <c r="F91" s="117">
        <f t="shared" si="15"/>
        <v>193.30268577020601</v>
      </c>
      <c r="G91" s="117">
        <f t="shared" si="20"/>
        <v>178613.28056276054</v>
      </c>
      <c r="H91" s="117">
        <f t="shared" si="16"/>
        <v>269646.81206110399</v>
      </c>
      <c r="I91" s="117">
        <f t="shared" si="21"/>
        <v>20736.051287796272</v>
      </c>
      <c r="J91" s="117">
        <f t="shared" si="22"/>
        <v>94235.949323377499</v>
      </c>
      <c r="K91" s="117">
        <f t="shared" si="22"/>
        <v>4662.0564135791401</v>
      </c>
      <c r="L91" s="117">
        <f t="shared" si="22"/>
        <v>41588.400027130701</v>
      </c>
      <c r="M91" s="117">
        <f t="shared" si="22"/>
        <v>310.852667307481</v>
      </c>
      <c r="N91" s="117">
        <f t="shared" si="17"/>
        <v>1084734.837412677</v>
      </c>
      <c r="O91" s="12"/>
      <c r="P91" s="12"/>
      <c r="Q91" s="12"/>
      <c r="R91" s="12"/>
      <c r="S91" s="12"/>
      <c r="T91" s="12"/>
      <c r="U91" s="12"/>
      <c r="V91" s="12"/>
      <c r="W91" s="12"/>
      <c r="X91" s="12"/>
      <c r="Y91" s="12"/>
      <c r="Z91" s="105"/>
      <c r="AA91" s="12"/>
      <c r="AB91" s="12"/>
      <c r="AC91" s="12"/>
      <c r="AD91" s="12"/>
      <c r="AE91" s="12"/>
      <c r="AF91" s="12"/>
      <c r="AG91" s="12"/>
      <c r="AH91" s="12"/>
    </row>
    <row r="92" spans="1:35" x14ac:dyDescent="0.2">
      <c r="A92" s="39" t="str">
        <f t="shared" si="18"/>
        <v>2016-04</v>
      </c>
      <c r="B92" s="117">
        <f t="shared" si="19"/>
        <v>100649.8199302952</v>
      </c>
      <c r="C92" s="117">
        <f t="shared" si="15"/>
        <v>61840.845564384901</v>
      </c>
      <c r="D92" s="117">
        <f t="shared" si="15"/>
        <v>12084.823719209</v>
      </c>
      <c r="E92" s="117">
        <f t="shared" si="15"/>
        <v>352475.28693193401</v>
      </c>
      <c r="F92" s="117">
        <f t="shared" si="15"/>
        <v>609.13809720240499</v>
      </c>
      <c r="G92" s="117">
        <f t="shared" si="20"/>
        <v>290201.12818804028</v>
      </c>
      <c r="H92" s="117">
        <f t="shared" si="16"/>
        <v>203060.72310097699</v>
      </c>
      <c r="I92" s="117">
        <f t="shared" si="21"/>
        <v>12779.934839937754</v>
      </c>
      <c r="J92" s="117">
        <f t="shared" si="22"/>
        <v>104689.26108300401</v>
      </c>
      <c r="K92" s="117">
        <f t="shared" si="22"/>
        <v>4342.9033645876898</v>
      </c>
      <c r="L92" s="117">
        <f t="shared" si="22"/>
        <v>37004.888883728498</v>
      </c>
      <c r="M92" s="117">
        <f t="shared" si="22"/>
        <v>260.940000875853</v>
      </c>
      <c r="N92" s="117">
        <f t="shared" si="17"/>
        <v>1179999.6937041765</v>
      </c>
      <c r="O92" s="12"/>
      <c r="P92" s="12"/>
      <c r="Q92" s="12"/>
      <c r="R92" s="12"/>
      <c r="S92" s="12"/>
      <c r="T92" s="12"/>
      <c r="U92" s="12"/>
      <c r="V92" s="12"/>
      <c r="W92" s="12"/>
      <c r="X92" s="12"/>
      <c r="Y92" s="12"/>
      <c r="Z92" s="105"/>
      <c r="AA92" s="12"/>
      <c r="AB92" s="12"/>
      <c r="AC92" s="12"/>
      <c r="AD92" s="12"/>
      <c r="AE92" s="12"/>
      <c r="AF92" s="12"/>
      <c r="AG92" s="12"/>
      <c r="AH92" s="12"/>
    </row>
    <row r="93" spans="1:35" x14ac:dyDescent="0.2">
      <c r="A93" s="39" t="str">
        <f t="shared" si="18"/>
        <v>2016-05</v>
      </c>
      <c r="B93" s="117">
        <f t="shared" si="19"/>
        <v>81963.458576995603</v>
      </c>
      <c r="C93" s="117">
        <f t="shared" si="15"/>
        <v>109011.159815718</v>
      </c>
      <c r="D93" s="117">
        <f t="shared" si="15"/>
        <v>18790.654840404099</v>
      </c>
      <c r="E93" s="117">
        <f t="shared" si="15"/>
        <v>405666.96799422702</v>
      </c>
      <c r="F93" s="117">
        <f t="shared" si="15"/>
        <v>342.592090106569</v>
      </c>
      <c r="G93" s="117">
        <f t="shared" si="20"/>
        <v>210912.21684788581</v>
      </c>
      <c r="H93" s="117">
        <f t="shared" si="16"/>
        <v>196220.41895984401</v>
      </c>
      <c r="I93" s="117">
        <f t="shared" si="21"/>
        <v>18698.019102723309</v>
      </c>
      <c r="J93" s="117">
        <f t="shared" si="22"/>
        <v>78385.808553936804</v>
      </c>
      <c r="K93" s="117">
        <f t="shared" si="22"/>
        <v>2642.25737954837</v>
      </c>
      <c r="L93" s="117">
        <f t="shared" si="22"/>
        <v>42678.673060647197</v>
      </c>
      <c r="M93" s="117">
        <f t="shared" si="22"/>
        <v>204.986180627718</v>
      </c>
      <c r="N93" s="117">
        <f t="shared" si="17"/>
        <v>1165517.2134026645</v>
      </c>
      <c r="O93" s="12"/>
      <c r="P93" s="12"/>
      <c r="Q93" s="12"/>
      <c r="R93" s="12"/>
      <c r="S93" s="12"/>
      <c r="T93" s="12"/>
      <c r="U93" s="12"/>
      <c r="V93" s="12"/>
      <c r="W93" s="12"/>
      <c r="X93" s="12"/>
      <c r="Y93" s="12"/>
      <c r="Z93" s="105"/>
      <c r="AA93" s="12"/>
      <c r="AB93" s="12"/>
      <c r="AC93" s="12"/>
      <c r="AD93" s="12"/>
      <c r="AE93" s="12"/>
      <c r="AF93" s="12"/>
      <c r="AG93" s="12"/>
      <c r="AH93" s="12"/>
    </row>
    <row r="94" spans="1:35" x14ac:dyDescent="0.2">
      <c r="A94" s="39" t="str">
        <f t="shared" si="18"/>
        <v>2016-06</v>
      </c>
      <c r="B94" s="117">
        <f t="shared" si="19"/>
        <v>122776.32888241</v>
      </c>
      <c r="C94" s="117">
        <f t="shared" si="15"/>
        <v>47029.677881618903</v>
      </c>
      <c r="D94" s="117">
        <f t="shared" si="15"/>
        <v>11184.385801807</v>
      </c>
      <c r="E94" s="117">
        <f t="shared" si="15"/>
        <v>411724.72243539803</v>
      </c>
      <c r="F94" s="117">
        <f t="shared" si="15"/>
        <v>764.13643365818996</v>
      </c>
      <c r="G94" s="117">
        <f t="shared" si="20"/>
        <v>364408.90435704007</v>
      </c>
      <c r="H94" s="117">
        <f t="shared" si="16"/>
        <v>188573.538225625</v>
      </c>
      <c r="I94" s="117">
        <f t="shared" si="21"/>
        <v>30679.043015425003</v>
      </c>
      <c r="J94" s="117">
        <f t="shared" si="22"/>
        <v>112011.408584902</v>
      </c>
      <c r="K94" s="117">
        <f t="shared" si="22"/>
        <v>7022.3372450269499</v>
      </c>
      <c r="L94" s="117">
        <f t="shared" si="22"/>
        <v>40273.357955913001</v>
      </c>
      <c r="M94" s="117">
        <f t="shared" si="22"/>
        <v>257.25296986941203</v>
      </c>
      <c r="N94" s="117">
        <f t="shared" si="17"/>
        <v>1336705.0937886937</v>
      </c>
      <c r="O94" s="12"/>
      <c r="P94" s="12"/>
      <c r="Q94" s="12"/>
      <c r="R94" s="12"/>
      <c r="S94" s="12"/>
      <c r="T94" s="12"/>
      <c r="U94" s="12"/>
      <c r="V94" s="12"/>
      <c r="W94" s="12"/>
      <c r="X94" s="12"/>
      <c r="Y94" s="12"/>
      <c r="Z94" s="105"/>
      <c r="AA94" s="12"/>
      <c r="AB94" s="12"/>
      <c r="AC94" s="12"/>
      <c r="AD94" s="12"/>
      <c r="AE94" s="12"/>
      <c r="AF94" s="12"/>
      <c r="AG94" s="12"/>
      <c r="AH94" s="12"/>
    </row>
    <row r="95" spans="1:35" x14ac:dyDescent="0.2">
      <c r="A95" s="39" t="str">
        <f t="shared" si="18"/>
        <v>2016-07</v>
      </c>
      <c r="B95" s="117">
        <f t="shared" si="19"/>
        <v>190916.7261469884</v>
      </c>
      <c r="C95" s="117">
        <f t="shared" si="15"/>
        <v>71947.903191454694</v>
      </c>
      <c r="D95" s="117">
        <f t="shared" si="15"/>
        <v>11655.8825994487</v>
      </c>
      <c r="E95" s="117">
        <f t="shared" si="15"/>
        <v>409692.64901979</v>
      </c>
      <c r="F95" s="117">
        <f t="shared" si="15"/>
        <v>1150.60460894368</v>
      </c>
      <c r="G95" s="117">
        <f t="shared" si="20"/>
        <v>239953.28637146958</v>
      </c>
      <c r="H95" s="117">
        <f t="shared" si="16"/>
        <v>218253.48572218799</v>
      </c>
      <c r="I95" s="117">
        <f t="shared" si="21"/>
        <v>30741.303168158884</v>
      </c>
      <c r="J95" s="117">
        <f t="shared" si="22"/>
        <v>212997.06713180701</v>
      </c>
      <c r="K95" s="117">
        <f t="shared" si="22"/>
        <v>13330.165235065801</v>
      </c>
      <c r="L95" s="117">
        <f t="shared" si="22"/>
        <v>47436.085271013901</v>
      </c>
      <c r="M95" s="117">
        <f t="shared" si="22"/>
        <v>334.79824428632799</v>
      </c>
      <c r="N95" s="117">
        <f t="shared" si="17"/>
        <v>1448409.9567106152</v>
      </c>
      <c r="O95" s="12"/>
      <c r="P95" s="12"/>
      <c r="Q95" s="12"/>
      <c r="R95" s="12"/>
      <c r="S95" s="12"/>
      <c r="T95" s="12"/>
      <c r="U95" s="12"/>
      <c r="V95" s="12"/>
      <c r="W95" s="12"/>
      <c r="X95" s="12"/>
      <c r="Y95" s="12"/>
      <c r="Z95" s="105"/>
      <c r="AA95" s="12"/>
      <c r="AB95" s="12"/>
      <c r="AC95" s="12"/>
      <c r="AD95" s="12"/>
      <c r="AE95" s="12"/>
      <c r="AF95" s="12"/>
      <c r="AG95" s="12"/>
      <c r="AH95" s="12"/>
    </row>
    <row r="96" spans="1:35" x14ac:dyDescent="0.2">
      <c r="A96" s="39" t="str">
        <f t="shared" si="18"/>
        <v>2016-08</v>
      </c>
      <c r="B96" s="117">
        <f t="shared" si="19"/>
        <v>122600.14602027909</v>
      </c>
      <c r="C96" s="117">
        <f t="shared" si="15"/>
        <v>49936.249382204303</v>
      </c>
      <c r="D96" s="117">
        <f t="shared" si="15"/>
        <v>11972.3985210638</v>
      </c>
      <c r="E96" s="117">
        <f t="shared" si="15"/>
        <v>393812.23922584899</v>
      </c>
      <c r="F96" s="117">
        <f t="shared" si="15"/>
        <v>352.64969174936402</v>
      </c>
      <c r="G96" s="117">
        <f t="shared" si="20"/>
        <v>183290.62543956784</v>
      </c>
      <c r="H96" s="117">
        <f t="shared" si="16"/>
        <v>265667.47862249101</v>
      </c>
      <c r="I96" s="117">
        <f t="shared" si="21"/>
        <v>32069.514473938336</v>
      </c>
      <c r="J96" s="117">
        <f t="shared" si="22"/>
        <v>165226.11220265401</v>
      </c>
      <c r="K96" s="117">
        <f t="shared" si="22"/>
        <v>7544.9717008880798</v>
      </c>
      <c r="L96" s="117">
        <f t="shared" si="22"/>
        <v>36498.981902683998</v>
      </c>
      <c r="M96" s="117">
        <f t="shared" si="22"/>
        <v>361.65244233794499</v>
      </c>
      <c r="N96" s="117">
        <f t="shared" si="17"/>
        <v>1269333.0196257071</v>
      </c>
      <c r="O96" s="12"/>
      <c r="P96" s="12"/>
      <c r="Q96" s="12"/>
      <c r="R96" s="12"/>
      <c r="S96" s="12"/>
      <c r="T96" s="12"/>
      <c r="U96" s="12"/>
      <c r="V96" s="12"/>
      <c r="W96" s="12"/>
      <c r="X96" s="12"/>
      <c r="Y96" s="12"/>
      <c r="Z96" s="105"/>
      <c r="AA96" s="12"/>
      <c r="AB96" s="12"/>
      <c r="AC96" s="12"/>
      <c r="AD96" s="12"/>
      <c r="AE96" s="12"/>
      <c r="AF96" s="12"/>
      <c r="AG96" s="12"/>
      <c r="AH96" s="12"/>
    </row>
    <row r="97" spans="1:38" s="56" customFormat="1" x14ac:dyDescent="0.2">
      <c r="A97" s="39" t="str">
        <f t="shared" si="18"/>
        <v>2016-09</v>
      </c>
      <c r="B97" s="117">
        <f t="shared" si="19"/>
        <v>117686.7982644194</v>
      </c>
      <c r="C97" s="117">
        <f t="shared" si="15"/>
        <v>85781.818232805395</v>
      </c>
      <c r="D97" s="117">
        <f t="shared" si="15"/>
        <v>12915.193433226001</v>
      </c>
      <c r="E97" s="117">
        <f t="shared" si="15"/>
        <v>457810.51221271203</v>
      </c>
      <c r="F97" s="117">
        <f t="shared" si="15"/>
        <v>1539.4980761762699</v>
      </c>
      <c r="G97" s="117">
        <f t="shared" si="20"/>
        <v>257831.72854882554</v>
      </c>
      <c r="H97" s="117">
        <f t="shared" si="16"/>
        <v>177585.65245823099</v>
      </c>
      <c r="I97" s="117">
        <f t="shared" si="21"/>
        <v>24483.716255180465</v>
      </c>
      <c r="J97" s="117">
        <f t="shared" si="22"/>
        <v>200422.38555102699</v>
      </c>
      <c r="K97" s="117">
        <f t="shared" si="22"/>
        <v>3290.0674906214199</v>
      </c>
      <c r="L97" s="117">
        <f t="shared" si="22"/>
        <v>27420.886128649101</v>
      </c>
      <c r="M97" s="117">
        <f t="shared" si="22"/>
        <v>395.04330450110098</v>
      </c>
      <c r="N97" s="117">
        <f t="shared" si="17"/>
        <v>1367163.2999563748</v>
      </c>
      <c r="O97" s="12"/>
      <c r="P97" s="12"/>
      <c r="Q97" s="12"/>
      <c r="R97" s="12"/>
      <c r="S97" s="12"/>
      <c r="T97" s="12"/>
      <c r="U97" s="12"/>
      <c r="V97" s="12"/>
      <c r="W97" s="12"/>
      <c r="X97" s="12"/>
      <c r="Y97" s="12"/>
      <c r="Z97" s="105"/>
      <c r="AA97" s="12"/>
      <c r="AB97" s="12"/>
      <c r="AC97" s="12"/>
      <c r="AD97" s="12"/>
      <c r="AE97" s="12"/>
      <c r="AF97" s="12"/>
      <c r="AG97" s="12"/>
      <c r="AH97" s="12"/>
    </row>
    <row r="98" spans="1:38" x14ac:dyDescent="0.2">
      <c r="A98" s="129" t="s">
        <v>119</v>
      </c>
      <c r="B98" s="117">
        <f>SUM(B86:B97)</f>
        <v>1346742.5127815895</v>
      </c>
      <c r="C98" s="117">
        <f>SUM(C86:C97)</f>
        <v>640960.80269531254</v>
      </c>
      <c r="D98" s="117">
        <f t="shared" ref="D98:N98" si="23">SUM(D86:D97)</f>
        <v>146453.33847165608</v>
      </c>
      <c r="E98" s="117">
        <f t="shared" si="23"/>
        <v>4156382.0413647727</v>
      </c>
      <c r="F98" s="117">
        <f t="shared" si="23"/>
        <v>9056.5801315298122</v>
      </c>
      <c r="G98" s="117">
        <f t="shared" si="23"/>
        <v>2561050.5178091037</v>
      </c>
      <c r="H98" s="117">
        <f t="shared" si="23"/>
        <v>3005993.5613099849</v>
      </c>
      <c r="I98" s="117">
        <f t="shared" si="23"/>
        <v>269296.28953407169</v>
      </c>
      <c r="J98" s="117">
        <f t="shared" si="23"/>
        <v>1515010.7268973882</v>
      </c>
      <c r="K98" s="117">
        <f t="shared" si="23"/>
        <v>73373.747861635624</v>
      </c>
      <c r="L98" s="117">
        <f t="shared" si="23"/>
        <v>492830.96651006164</v>
      </c>
      <c r="M98" s="117">
        <f t="shared" si="23"/>
        <v>2954.594968353395</v>
      </c>
      <c r="N98" s="117">
        <f t="shared" si="23"/>
        <v>14220105.680335462</v>
      </c>
      <c r="O98" s="12"/>
      <c r="P98" s="12"/>
      <c r="Q98" s="12"/>
      <c r="R98" s="12"/>
      <c r="S98" s="12"/>
      <c r="T98" s="12"/>
      <c r="U98" s="12"/>
      <c r="V98" s="12"/>
      <c r="W98" s="12"/>
      <c r="X98" s="12"/>
      <c r="Y98" s="12"/>
      <c r="Z98" s="105"/>
      <c r="AA98" s="12"/>
      <c r="AB98" s="12"/>
      <c r="AC98" s="12"/>
      <c r="AD98" s="12"/>
      <c r="AE98" s="12"/>
      <c r="AF98" s="12"/>
      <c r="AG98" s="12"/>
      <c r="AH98" s="12"/>
    </row>
    <row r="99" spans="1:38" x14ac:dyDescent="0.2">
      <c r="A99" s="125"/>
      <c r="B99" s="12"/>
      <c r="C99" s="12"/>
      <c r="D99" s="110"/>
      <c r="E99" s="110"/>
      <c r="F99" s="110"/>
      <c r="G99" s="110"/>
      <c r="H99" s="110"/>
      <c r="I99" s="110"/>
      <c r="J99" s="130"/>
      <c r="K99" s="110"/>
      <c r="L99" s="110"/>
      <c r="M99" s="110"/>
      <c r="N99" s="110"/>
      <c r="O99" s="131"/>
      <c r="P99" s="12"/>
      <c r="Q99" s="12"/>
      <c r="R99" s="12"/>
      <c r="S99" s="12"/>
      <c r="T99" s="12"/>
      <c r="U99" s="12"/>
      <c r="V99" s="12"/>
      <c r="W99" s="12"/>
      <c r="X99" s="12"/>
      <c r="Y99" s="12"/>
      <c r="Z99" s="12"/>
      <c r="AA99" s="105"/>
      <c r="AB99" s="12"/>
      <c r="AC99" s="12"/>
      <c r="AD99" s="12"/>
      <c r="AE99" s="12"/>
      <c r="AF99" s="12"/>
      <c r="AG99" s="12"/>
      <c r="AH99" s="12"/>
      <c r="AI99" s="12"/>
    </row>
    <row r="100" spans="1:38" x14ac:dyDescent="0.2">
      <c r="A100" s="125" t="s">
        <v>76</v>
      </c>
      <c r="B100" s="12"/>
      <c r="C100" s="12"/>
      <c r="D100" s="110"/>
      <c r="E100" s="110"/>
      <c r="F100" s="110"/>
      <c r="G100" s="110"/>
      <c r="H100" s="110"/>
      <c r="I100" s="110"/>
      <c r="J100" s="130"/>
      <c r="K100" s="110"/>
      <c r="L100" s="110"/>
      <c r="M100" s="110"/>
      <c r="N100" s="110"/>
      <c r="O100" s="131"/>
      <c r="P100" s="12"/>
      <c r="Q100" s="12"/>
      <c r="R100" s="12"/>
      <c r="S100" s="12"/>
      <c r="T100" s="12"/>
      <c r="U100" s="12"/>
      <c r="V100" s="12"/>
      <c r="W100" s="12"/>
      <c r="X100" s="12"/>
      <c r="Y100" s="12"/>
      <c r="Z100" s="12"/>
      <c r="AA100" s="105"/>
      <c r="AB100" s="12"/>
      <c r="AC100" s="12"/>
      <c r="AD100" s="12"/>
      <c r="AE100" s="12"/>
      <c r="AF100" s="12"/>
      <c r="AG100" s="12"/>
      <c r="AH100" s="12"/>
      <c r="AI100" s="12"/>
    </row>
    <row r="101" spans="1:38" ht="25.5" x14ac:dyDescent="0.2">
      <c r="A101" s="133" t="s">
        <v>118</v>
      </c>
      <c r="B101" s="127" t="s">
        <v>56</v>
      </c>
      <c r="C101" s="28" t="s">
        <v>57</v>
      </c>
      <c r="D101" s="127" t="s">
        <v>58</v>
      </c>
      <c r="E101" s="127" t="s">
        <v>59</v>
      </c>
      <c r="F101" s="127" t="s">
        <v>108</v>
      </c>
      <c r="G101" s="127" t="s">
        <v>109</v>
      </c>
      <c r="H101" s="127" t="s">
        <v>110</v>
      </c>
      <c r="I101" s="28" t="s">
        <v>111</v>
      </c>
      <c r="J101" s="127" t="s">
        <v>60</v>
      </c>
      <c r="K101" s="127" t="s">
        <v>112</v>
      </c>
      <c r="L101" s="127" t="s">
        <v>113</v>
      </c>
      <c r="M101" s="28" t="s">
        <v>114</v>
      </c>
      <c r="N101" s="127" t="s">
        <v>61</v>
      </c>
      <c r="O101" s="127" t="s">
        <v>62</v>
      </c>
      <c r="P101" s="127" t="s">
        <v>115</v>
      </c>
      <c r="Q101" s="127" t="s">
        <v>99</v>
      </c>
      <c r="R101" s="489" t="s">
        <v>767</v>
      </c>
      <c r="S101" s="127" t="s">
        <v>63</v>
      </c>
      <c r="T101" s="127" t="s">
        <v>82</v>
      </c>
      <c r="U101" s="39" t="s">
        <v>65</v>
      </c>
      <c r="V101" s="128" t="s">
        <v>66</v>
      </c>
      <c r="W101" s="12"/>
      <c r="X101" s="12"/>
      <c r="Y101" s="12"/>
      <c r="Z101" s="12"/>
      <c r="AA101" s="105"/>
      <c r="AB101" s="12"/>
      <c r="AC101" s="12"/>
      <c r="AD101" s="12"/>
      <c r="AE101" s="12"/>
      <c r="AF101" s="12"/>
      <c r="AG101" s="12"/>
      <c r="AH101" s="12"/>
      <c r="AI101" s="12"/>
      <c r="AJ101" s="12"/>
      <c r="AK101" s="12"/>
      <c r="AL101" s="12"/>
    </row>
    <row r="102" spans="1:38" x14ac:dyDescent="0.2">
      <c r="A102" s="489" t="s">
        <v>895</v>
      </c>
      <c r="B102" s="664">
        <v>8457.7780835852009</v>
      </c>
      <c r="C102" s="664">
        <v>9554.9458571253308</v>
      </c>
      <c r="D102" s="664">
        <v>250231.580610495</v>
      </c>
      <c r="E102" s="664">
        <v>1769.3637444861199</v>
      </c>
      <c r="F102" s="664">
        <v>13608.341926216101</v>
      </c>
      <c r="G102" s="664">
        <v>3861.3385245855802</v>
      </c>
      <c r="H102" s="665">
        <v>26560.2671326659</v>
      </c>
      <c r="I102" s="665">
        <v>31025.3847212931</v>
      </c>
      <c r="J102" s="664">
        <v>138534.50774478301</v>
      </c>
      <c r="K102" s="664">
        <v>592.68738427571895</v>
      </c>
      <c r="L102" s="664">
        <v>346.66409786790598</v>
      </c>
      <c r="M102" s="664">
        <v>914.39255873113802</v>
      </c>
      <c r="N102" s="664">
        <v>243680.25775327001</v>
      </c>
      <c r="O102" s="664">
        <v>17261.5301362182</v>
      </c>
      <c r="P102" s="664">
        <v>29.00054091122</v>
      </c>
      <c r="Q102" s="664">
        <v>3180.8594304947101</v>
      </c>
      <c r="R102" s="664">
        <v>125881.972295666</v>
      </c>
      <c r="S102" s="664">
        <v>2629.0838408889399</v>
      </c>
      <c r="T102" s="664">
        <v>37366.416618596697</v>
      </c>
      <c r="U102" s="664">
        <v>132.19069301988901</v>
      </c>
      <c r="V102" s="117">
        <f t="shared" ref="V102:V113" si="24">SUM(B102:U102)</f>
        <v>915618.56369517569</v>
      </c>
      <c r="W102" s="12"/>
      <c r="X102" s="12"/>
      <c r="Y102" s="12"/>
      <c r="Z102" s="12"/>
      <c r="AA102" s="105"/>
      <c r="AB102" s="12"/>
      <c r="AC102" s="12"/>
      <c r="AD102" s="12"/>
      <c r="AE102" s="12"/>
      <c r="AF102" s="12"/>
      <c r="AG102" s="12"/>
      <c r="AH102" s="12"/>
      <c r="AI102" s="12"/>
      <c r="AJ102" s="12"/>
      <c r="AK102" s="12"/>
      <c r="AL102" s="12"/>
    </row>
    <row r="103" spans="1:38" x14ac:dyDescent="0.2">
      <c r="A103" s="39" t="s">
        <v>896</v>
      </c>
      <c r="B103" s="664">
        <v>15954.773149223</v>
      </c>
      <c r="C103" s="664">
        <v>12269.5313410572</v>
      </c>
      <c r="D103" s="664">
        <v>234807.61733972499</v>
      </c>
      <c r="E103" s="664">
        <v>565.806426377967</v>
      </c>
      <c r="F103" s="664">
        <v>20306.714179754199</v>
      </c>
      <c r="G103" s="664">
        <v>28108.000993302001</v>
      </c>
      <c r="H103" s="665">
        <v>47896.4524665586</v>
      </c>
      <c r="I103" s="665">
        <v>84402.958264109606</v>
      </c>
      <c r="J103" s="664">
        <v>203212.41393231499</v>
      </c>
      <c r="K103" s="664">
        <v>511.71484294161201</v>
      </c>
      <c r="L103" s="664">
        <v>310.89748759660802</v>
      </c>
      <c r="M103" s="664">
        <v>1764.8654261203401</v>
      </c>
      <c r="N103" s="664">
        <v>297493.72554085997</v>
      </c>
      <c r="O103" s="664">
        <v>17711.087198352401</v>
      </c>
      <c r="P103" s="664">
        <v>120.937221355736</v>
      </c>
      <c r="Q103" s="664">
        <v>2199.5182387232699</v>
      </c>
      <c r="R103" s="664">
        <v>117513.096901311</v>
      </c>
      <c r="S103" s="664">
        <v>3373.8596396255998</v>
      </c>
      <c r="T103" s="664">
        <v>57291.544611430698</v>
      </c>
      <c r="U103" s="664">
        <v>142.387506339699</v>
      </c>
      <c r="V103" s="117">
        <f t="shared" si="24"/>
        <v>1145957.9027070794</v>
      </c>
      <c r="W103" s="12"/>
      <c r="X103" s="12"/>
      <c r="Y103" s="12"/>
      <c r="Z103" s="12"/>
      <c r="AA103" s="105"/>
      <c r="AB103" s="12"/>
      <c r="AC103" s="12"/>
      <c r="AD103" s="12"/>
      <c r="AE103" s="12"/>
      <c r="AF103" s="12"/>
      <c r="AG103" s="12"/>
      <c r="AH103" s="12"/>
      <c r="AI103" s="12"/>
      <c r="AJ103" s="12"/>
      <c r="AK103" s="12"/>
      <c r="AL103" s="12"/>
    </row>
    <row r="104" spans="1:38" x14ac:dyDescent="0.2">
      <c r="A104" s="39" t="s">
        <v>897</v>
      </c>
      <c r="B104" s="664">
        <v>25026.882484087699</v>
      </c>
      <c r="C104" s="664">
        <v>10334.821554186699</v>
      </c>
      <c r="D104" s="664">
        <v>298601.94876832998</v>
      </c>
      <c r="E104" s="664">
        <v>1030.8654086710801</v>
      </c>
      <c r="F104" s="664">
        <v>12984.646232875</v>
      </c>
      <c r="G104" s="664">
        <v>3904.59091228339</v>
      </c>
      <c r="H104" s="665">
        <v>24023.043121000701</v>
      </c>
      <c r="I104" s="665">
        <v>15062.064435078701</v>
      </c>
      <c r="J104" s="664">
        <v>161431.12828346601</v>
      </c>
      <c r="K104" s="664">
        <v>512.56044405046805</v>
      </c>
      <c r="L104" s="664">
        <v>357.01933785434801</v>
      </c>
      <c r="M104" s="664">
        <v>506.37157986871802</v>
      </c>
      <c r="N104" s="664">
        <v>332298.89019849797</v>
      </c>
      <c r="O104" s="664">
        <v>15186.906740070301</v>
      </c>
      <c r="P104" s="664">
        <v>51.2568890899419</v>
      </c>
      <c r="Q104" s="664">
        <v>3774.4173370813901</v>
      </c>
      <c r="R104" s="664">
        <v>145041.11344714501</v>
      </c>
      <c r="S104" s="664">
        <v>11495.237558856201</v>
      </c>
      <c r="T104" s="664">
        <v>39673.788768142404</v>
      </c>
      <c r="U104" s="664">
        <v>110.145454458892</v>
      </c>
      <c r="V104" s="117">
        <f t="shared" si="24"/>
        <v>1101407.6989550951</v>
      </c>
      <c r="W104" s="12"/>
      <c r="X104" s="12"/>
      <c r="Y104" s="12"/>
      <c r="Z104" s="12"/>
      <c r="AA104" s="105"/>
      <c r="AB104" s="12"/>
      <c r="AC104" s="12"/>
      <c r="AD104" s="12"/>
      <c r="AE104" s="12"/>
      <c r="AF104" s="12"/>
      <c r="AG104" s="12"/>
      <c r="AH104" s="12"/>
      <c r="AI104" s="12"/>
      <c r="AJ104" s="12"/>
      <c r="AK104" s="12"/>
      <c r="AL104" s="12"/>
    </row>
    <row r="105" spans="1:38" x14ac:dyDescent="0.2">
      <c r="A105" s="39" t="s">
        <v>898</v>
      </c>
      <c r="B105" s="664">
        <v>29246.735660111499</v>
      </c>
      <c r="C105" s="664">
        <v>13431.867756404899</v>
      </c>
      <c r="D105" s="664">
        <v>308229.69915068499</v>
      </c>
      <c r="E105" s="664">
        <v>436.57945763692197</v>
      </c>
      <c r="F105" s="664">
        <v>11580.7416519895</v>
      </c>
      <c r="G105" s="664">
        <v>16020.203887351699</v>
      </c>
      <c r="H105" s="665">
        <v>35614.444685850198</v>
      </c>
      <c r="I105" s="665">
        <v>28799.5797794274</v>
      </c>
      <c r="J105" s="664">
        <v>155242.29005077001</v>
      </c>
      <c r="K105" s="664">
        <v>599.61697799153603</v>
      </c>
      <c r="L105" s="664">
        <v>608.48951005656204</v>
      </c>
      <c r="M105" s="664">
        <v>968.12931052409101</v>
      </c>
      <c r="N105" s="664">
        <v>397519.97322462703</v>
      </c>
      <c r="O105" s="664">
        <v>13179.1654240526</v>
      </c>
      <c r="P105" s="664">
        <v>343.34153687022598</v>
      </c>
      <c r="Q105" s="664">
        <v>2242.9915141277002</v>
      </c>
      <c r="R105" s="664">
        <v>70557.949987005399</v>
      </c>
      <c r="S105" s="664">
        <v>7572.5107249848397</v>
      </c>
      <c r="T105" s="664">
        <v>37284.315990066098</v>
      </c>
      <c r="U105" s="664">
        <v>178.549756350927</v>
      </c>
      <c r="V105" s="117">
        <f t="shared" si="24"/>
        <v>1129657.1760368841</v>
      </c>
      <c r="W105" s="12"/>
      <c r="X105" s="12"/>
      <c r="Y105" s="12"/>
      <c r="Z105" s="12"/>
      <c r="AA105" s="105"/>
      <c r="AB105" s="12"/>
      <c r="AC105" s="12"/>
      <c r="AD105" s="12"/>
      <c r="AE105" s="12"/>
      <c r="AF105" s="12"/>
      <c r="AG105" s="12"/>
      <c r="AH105" s="12"/>
      <c r="AI105" s="12"/>
      <c r="AJ105" s="12"/>
      <c r="AK105" s="12"/>
      <c r="AL105" s="12"/>
    </row>
    <row r="106" spans="1:38" x14ac:dyDescent="0.2">
      <c r="A106" s="39" t="s">
        <v>899</v>
      </c>
      <c r="B106" s="664">
        <v>66468.2328406991</v>
      </c>
      <c r="C106" s="664">
        <v>9946.9834342384693</v>
      </c>
      <c r="D106" s="664">
        <v>353145.75035160402</v>
      </c>
      <c r="E106" s="664">
        <v>302.04341075103702</v>
      </c>
      <c r="F106" s="664">
        <v>10889.8226527143</v>
      </c>
      <c r="G106" s="664">
        <v>17294.780482589202</v>
      </c>
      <c r="H106" s="665">
        <v>27215.494700293901</v>
      </c>
      <c r="I106" s="665">
        <v>38995.895173340097</v>
      </c>
      <c r="J106" s="664">
        <v>165491.50104464899</v>
      </c>
      <c r="K106" s="664">
        <v>602.33735074847903</v>
      </c>
      <c r="L106" s="664">
        <v>729.84092816896703</v>
      </c>
      <c r="M106" s="664">
        <v>2601.9192007342299</v>
      </c>
      <c r="N106" s="664">
        <v>215992.60544227</v>
      </c>
      <c r="O106" s="664">
        <v>21745.1562863076</v>
      </c>
      <c r="P106" s="664">
        <v>100.59628846962001</v>
      </c>
      <c r="Q106" s="664">
        <v>1981.94260878674</v>
      </c>
      <c r="R106" s="664">
        <v>88048.601835552603</v>
      </c>
      <c r="S106" s="664">
        <v>5468.29726796257</v>
      </c>
      <c r="T106" s="664">
        <v>48313.627292059296</v>
      </c>
      <c r="U106" s="664">
        <v>265.79574837814999</v>
      </c>
      <c r="V106" s="117">
        <f t="shared" si="24"/>
        <v>1075601.2243403173</v>
      </c>
      <c r="W106" s="12"/>
      <c r="X106" s="12"/>
      <c r="Y106" s="12"/>
      <c r="Z106" s="12"/>
      <c r="AA106" s="105"/>
      <c r="AB106" s="12"/>
      <c r="AC106" s="12"/>
      <c r="AD106" s="12"/>
      <c r="AE106" s="12"/>
      <c r="AF106" s="12"/>
      <c r="AG106" s="12"/>
      <c r="AH106" s="12"/>
      <c r="AI106" s="12"/>
      <c r="AJ106" s="12"/>
      <c r="AK106" s="12"/>
      <c r="AL106" s="12"/>
    </row>
    <row r="107" spans="1:38" x14ac:dyDescent="0.2">
      <c r="A107" s="39" t="s">
        <v>900</v>
      </c>
      <c r="B107" s="664">
        <v>70258.746409419895</v>
      </c>
      <c r="C107" s="664">
        <v>12311.849613484899</v>
      </c>
      <c r="D107" s="664">
        <v>280183.06732402398</v>
      </c>
      <c r="E107" s="664">
        <v>193.30268577020601</v>
      </c>
      <c r="F107" s="664">
        <v>22406.177282613698</v>
      </c>
      <c r="G107" s="664">
        <v>14059.5626620156</v>
      </c>
      <c r="H107" s="665">
        <v>37414.767771196501</v>
      </c>
      <c r="I107" s="665">
        <v>38113.961321096802</v>
      </c>
      <c r="J107" s="664">
        <v>174740.160335514</v>
      </c>
      <c r="K107" s="664">
        <v>1602.1919954810201</v>
      </c>
      <c r="L107" s="664">
        <v>1066.4213681733199</v>
      </c>
      <c r="M107" s="664">
        <v>1204.50686359219</v>
      </c>
      <c r="N107" s="664">
        <v>269646.81206110399</v>
      </c>
      <c r="O107" s="664">
        <v>18891.120903355</v>
      </c>
      <c r="P107" s="664">
        <v>144.65444053430099</v>
      </c>
      <c r="Q107" s="664">
        <v>1700.27594390697</v>
      </c>
      <c r="R107" s="664">
        <v>94235.949323377499</v>
      </c>
      <c r="S107" s="664">
        <v>4662.0564135791401</v>
      </c>
      <c r="T107" s="664">
        <v>41588.400027130701</v>
      </c>
      <c r="U107" s="664">
        <v>310.852667307481</v>
      </c>
      <c r="V107" s="117">
        <f t="shared" si="24"/>
        <v>1084734.837412677</v>
      </c>
      <c r="W107" s="12"/>
      <c r="X107" s="12"/>
      <c r="Y107" s="12"/>
      <c r="Z107" s="12"/>
      <c r="AA107" s="105"/>
      <c r="AB107" s="12"/>
      <c r="AC107" s="12"/>
      <c r="AD107" s="12"/>
      <c r="AE107" s="12"/>
      <c r="AF107" s="12"/>
      <c r="AG107" s="12"/>
      <c r="AH107" s="12"/>
      <c r="AI107" s="12"/>
      <c r="AJ107" s="12"/>
      <c r="AK107" s="12"/>
      <c r="AL107" s="12"/>
    </row>
    <row r="108" spans="1:38" x14ac:dyDescent="0.2">
      <c r="A108" s="39" t="s">
        <v>901</v>
      </c>
      <c r="B108" s="664">
        <v>61840.845564384901</v>
      </c>
      <c r="C108" s="664">
        <v>12084.823719209</v>
      </c>
      <c r="D108" s="664">
        <v>352475.28693193401</v>
      </c>
      <c r="E108" s="664">
        <v>609.13809720240499</v>
      </c>
      <c r="F108" s="664">
        <v>13854.738393755601</v>
      </c>
      <c r="G108" s="664">
        <v>17622.463485816399</v>
      </c>
      <c r="H108" s="665">
        <v>31659.572377965698</v>
      </c>
      <c r="I108" s="665">
        <v>37513.0456727575</v>
      </c>
      <c r="J108" s="664">
        <v>286271.06803211401</v>
      </c>
      <c r="K108" s="664">
        <v>994.64506149850695</v>
      </c>
      <c r="L108" s="664">
        <v>368.40084839425901</v>
      </c>
      <c r="M108" s="664">
        <v>2567.0142460335001</v>
      </c>
      <c r="N108" s="664">
        <v>203060.72310097699</v>
      </c>
      <c r="O108" s="664">
        <v>11500.5065815122</v>
      </c>
      <c r="P108" s="664">
        <v>281.70863192900998</v>
      </c>
      <c r="Q108" s="664">
        <v>997.71962649654495</v>
      </c>
      <c r="R108" s="664">
        <v>104689.26108300401</v>
      </c>
      <c r="S108" s="664">
        <v>4342.9033645876898</v>
      </c>
      <c r="T108" s="664">
        <v>37004.888883728498</v>
      </c>
      <c r="U108" s="664">
        <v>260.940000875853</v>
      </c>
      <c r="V108" s="117">
        <f t="shared" si="24"/>
        <v>1179999.6937041765</v>
      </c>
      <c r="W108" s="12"/>
      <c r="X108" s="12"/>
      <c r="Y108" s="12"/>
      <c r="Z108" s="12"/>
      <c r="AA108" s="105"/>
      <c r="AB108" s="12"/>
      <c r="AC108" s="12"/>
      <c r="AD108" s="12"/>
      <c r="AE108" s="12"/>
      <c r="AF108" s="12"/>
      <c r="AG108" s="12"/>
      <c r="AH108" s="12"/>
      <c r="AI108" s="12"/>
      <c r="AJ108" s="12"/>
      <c r="AK108" s="12"/>
      <c r="AL108" s="12"/>
    </row>
    <row r="109" spans="1:38" x14ac:dyDescent="0.2">
      <c r="A109" s="39" t="s">
        <v>902</v>
      </c>
      <c r="B109" s="664">
        <v>109011.159815718</v>
      </c>
      <c r="C109" s="664">
        <v>18790.654840404099</v>
      </c>
      <c r="D109" s="664">
        <v>405666.96799422702</v>
      </c>
      <c r="E109" s="664">
        <v>342.592090106569</v>
      </c>
      <c r="F109" s="664">
        <v>20032.6024149525</v>
      </c>
      <c r="G109" s="664">
        <v>10813.3130591269</v>
      </c>
      <c r="H109" s="665">
        <v>29506.744667882998</v>
      </c>
      <c r="I109" s="665">
        <v>21610.798435033201</v>
      </c>
      <c r="J109" s="664">
        <v>208003.798221406</v>
      </c>
      <c r="K109" s="664">
        <v>905.29856632277301</v>
      </c>
      <c r="L109" s="664">
        <v>850.72041113022703</v>
      </c>
      <c r="M109" s="664">
        <v>1152.3996490268</v>
      </c>
      <c r="N109" s="664">
        <v>196220.41895984401</v>
      </c>
      <c r="O109" s="664">
        <v>17120.806103089799</v>
      </c>
      <c r="P109" s="664">
        <v>67.266860522329793</v>
      </c>
      <c r="Q109" s="664">
        <v>1509.9461391111799</v>
      </c>
      <c r="R109" s="664">
        <v>78385.808553936804</v>
      </c>
      <c r="S109" s="664">
        <v>2642.25737954837</v>
      </c>
      <c r="T109" s="664">
        <v>42678.673060647197</v>
      </c>
      <c r="U109" s="664">
        <v>204.986180627718</v>
      </c>
      <c r="V109" s="117">
        <f t="shared" si="24"/>
        <v>1165517.2134026645</v>
      </c>
      <c r="W109" s="12"/>
      <c r="X109" s="12"/>
      <c r="Y109" s="12"/>
      <c r="Z109" s="12"/>
      <c r="AA109" s="105"/>
      <c r="AB109" s="12"/>
      <c r="AC109" s="12"/>
      <c r="AD109" s="12"/>
      <c r="AE109" s="12"/>
      <c r="AF109" s="12"/>
      <c r="AG109" s="12"/>
      <c r="AH109" s="12"/>
      <c r="AI109" s="12"/>
      <c r="AJ109" s="12"/>
      <c r="AK109" s="12"/>
      <c r="AL109" s="12"/>
    </row>
    <row r="110" spans="1:38" x14ac:dyDescent="0.2">
      <c r="A110" s="39" t="s">
        <v>903</v>
      </c>
      <c r="B110" s="664">
        <v>47029.677881618903</v>
      </c>
      <c r="C110" s="664">
        <v>11184.385801807</v>
      </c>
      <c r="D110" s="664">
        <v>411724.72243539803</v>
      </c>
      <c r="E110" s="664">
        <v>764.13643365818996</v>
      </c>
      <c r="F110" s="664">
        <v>27954.984333297201</v>
      </c>
      <c r="G110" s="664">
        <v>12021.6311028748</v>
      </c>
      <c r="H110" s="665">
        <v>48038.069760469698</v>
      </c>
      <c r="I110" s="665">
        <v>34761.6436857683</v>
      </c>
      <c r="J110" s="664">
        <v>362159.75762390601</v>
      </c>
      <c r="K110" s="664">
        <v>683.56430829036901</v>
      </c>
      <c r="L110" s="664">
        <v>992.08519411459497</v>
      </c>
      <c r="M110" s="664">
        <v>573.49723072908796</v>
      </c>
      <c r="N110" s="664">
        <v>188573.538225625</v>
      </c>
      <c r="O110" s="664">
        <v>29493.928484732201</v>
      </c>
      <c r="P110" s="664">
        <v>16.9496373757719</v>
      </c>
      <c r="Q110" s="664">
        <v>1168.16489331703</v>
      </c>
      <c r="R110" s="664">
        <v>112011.408584902</v>
      </c>
      <c r="S110" s="664">
        <v>7022.3372450269499</v>
      </c>
      <c r="T110" s="664">
        <v>40273.357955913001</v>
      </c>
      <c r="U110" s="664">
        <v>257.25296986941203</v>
      </c>
      <c r="V110" s="117">
        <f t="shared" si="24"/>
        <v>1336705.0937886937</v>
      </c>
      <c r="W110" s="12"/>
      <c r="X110" s="12"/>
      <c r="Y110" s="12"/>
      <c r="Z110" s="12"/>
      <c r="AA110" s="105"/>
      <c r="AB110" s="12"/>
      <c r="AC110" s="12"/>
      <c r="AD110" s="12"/>
      <c r="AE110" s="12"/>
      <c r="AF110" s="12"/>
      <c r="AG110" s="12"/>
      <c r="AH110" s="12"/>
      <c r="AI110" s="12"/>
      <c r="AJ110" s="12"/>
      <c r="AK110" s="12"/>
      <c r="AL110" s="12"/>
    </row>
    <row r="111" spans="1:38" x14ac:dyDescent="0.2">
      <c r="A111" s="39" t="s">
        <v>904</v>
      </c>
      <c r="B111" s="664">
        <v>71947.903191454694</v>
      </c>
      <c r="C111" s="664">
        <v>11655.8825994487</v>
      </c>
      <c r="D111" s="664">
        <v>409692.64901979</v>
      </c>
      <c r="E111" s="664">
        <v>1150.60460894368</v>
      </c>
      <c r="F111" s="664">
        <v>21169.5253112586</v>
      </c>
      <c r="G111" s="664">
        <v>14887.5723464107</v>
      </c>
      <c r="H111" s="665">
        <v>89922.2348591107</v>
      </c>
      <c r="I111" s="665">
        <v>64937.393630208397</v>
      </c>
      <c r="J111" s="664">
        <v>236308.29947542501</v>
      </c>
      <c r="K111" s="664">
        <v>503.50299253500901</v>
      </c>
      <c r="L111" s="664">
        <v>944.52749361283998</v>
      </c>
      <c r="M111" s="664">
        <v>2196.9564098967198</v>
      </c>
      <c r="N111" s="664">
        <v>218253.48572218799</v>
      </c>
      <c r="O111" s="664">
        <v>30059.516445754001</v>
      </c>
      <c r="P111" s="664">
        <v>45.684051095508003</v>
      </c>
      <c r="Q111" s="664">
        <v>636.10267130937405</v>
      </c>
      <c r="R111" s="664">
        <v>212997.06713180701</v>
      </c>
      <c r="S111" s="664">
        <v>13330.165235065801</v>
      </c>
      <c r="T111" s="664">
        <v>47436.085271013901</v>
      </c>
      <c r="U111" s="664">
        <v>334.79824428632799</v>
      </c>
      <c r="V111" s="117">
        <f t="shared" si="24"/>
        <v>1448409.9567106152</v>
      </c>
      <c r="W111" s="12"/>
      <c r="X111" s="12"/>
      <c r="Y111" s="12"/>
      <c r="Z111" s="12"/>
      <c r="AA111" s="105"/>
      <c r="AB111" s="12"/>
      <c r="AC111" s="12"/>
      <c r="AD111" s="12"/>
      <c r="AE111" s="12"/>
      <c r="AF111" s="12"/>
      <c r="AG111" s="12"/>
      <c r="AH111" s="12"/>
      <c r="AI111" s="12"/>
      <c r="AJ111" s="12"/>
      <c r="AK111" s="12"/>
      <c r="AL111" s="12"/>
    </row>
    <row r="112" spans="1:38" x14ac:dyDescent="0.2">
      <c r="A112" s="39" t="s">
        <v>905</v>
      </c>
      <c r="B112" s="664">
        <v>49936.249382204303</v>
      </c>
      <c r="C112" s="664">
        <v>11972.3985210638</v>
      </c>
      <c r="D112" s="664">
        <v>393812.23922584899</v>
      </c>
      <c r="E112" s="664">
        <v>352.64969174936402</v>
      </c>
      <c r="F112" s="664">
        <v>20158.167299486598</v>
      </c>
      <c r="G112" s="664">
        <v>18516.9034498734</v>
      </c>
      <c r="H112" s="665">
        <v>38817.521656418197</v>
      </c>
      <c r="I112" s="665">
        <v>45107.553614500903</v>
      </c>
      <c r="J112" s="664">
        <v>181808.31225595099</v>
      </c>
      <c r="K112" s="664">
        <v>312.95695452019498</v>
      </c>
      <c r="L112" s="664">
        <v>663.32528473157402</v>
      </c>
      <c r="M112" s="664">
        <v>506.03094436507598</v>
      </c>
      <c r="N112" s="664">
        <v>265667.47862249101</v>
      </c>
      <c r="O112" s="664">
        <v>30599.660290410699</v>
      </c>
      <c r="P112" s="664">
        <v>85.606545599177394</v>
      </c>
      <c r="Q112" s="664">
        <v>1384.2476379284601</v>
      </c>
      <c r="R112" s="664">
        <v>165226.11220265401</v>
      </c>
      <c r="S112" s="664">
        <v>7544.9717008880798</v>
      </c>
      <c r="T112" s="664">
        <v>36498.981902683998</v>
      </c>
      <c r="U112" s="664">
        <v>361.65244233794499</v>
      </c>
      <c r="V112" s="117">
        <f t="shared" si="24"/>
        <v>1269333.0196257071</v>
      </c>
      <c r="W112" s="12"/>
      <c r="X112" s="12"/>
      <c r="Y112" s="12"/>
      <c r="Z112" s="12"/>
      <c r="AA112" s="105"/>
      <c r="AB112" s="12"/>
      <c r="AC112" s="12"/>
      <c r="AD112" s="12"/>
      <c r="AE112" s="12"/>
      <c r="AF112" s="12"/>
      <c r="AG112" s="12"/>
      <c r="AH112" s="12"/>
      <c r="AI112" s="12"/>
      <c r="AJ112" s="12"/>
      <c r="AK112" s="12"/>
      <c r="AL112" s="12"/>
    </row>
    <row r="113" spans="1:38" x14ac:dyDescent="0.2">
      <c r="A113" s="39" t="s">
        <v>906</v>
      </c>
      <c r="B113" s="664">
        <v>85781.818232805395</v>
      </c>
      <c r="C113" s="664">
        <v>12915.193433226001</v>
      </c>
      <c r="D113" s="664">
        <v>457810.51221271203</v>
      </c>
      <c r="E113" s="664">
        <v>1539.4980761762699</v>
      </c>
      <c r="F113" s="664">
        <v>11398.7434087237</v>
      </c>
      <c r="G113" s="664">
        <v>20865.769052623698</v>
      </c>
      <c r="H113" s="665">
        <v>56208.272020958299</v>
      </c>
      <c r="I113" s="665">
        <v>29214.0137821137</v>
      </c>
      <c r="J113" s="664">
        <v>255895.91228776501</v>
      </c>
      <c r="K113" s="664">
        <v>414.94285874627502</v>
      </c>
      <c r="L113" s="664">
        <v>526.143148748204</v>
      </c>
      <c r="M113" s="664">
        <v>994.73025356605604</v>
      </c>
      <c r="N113" s="664">
        <v>177585.65245823099</v>
      </c>
      <c r="O113" s="664">
        <v>23313.4223896283</v>
      </c>
      <c r="P113" s="664">
        <v>28.682540527544901</v>
      </c>
      <c r="Q113" s="664">
        <v>1141.6113250246201</v>
      </c>
      <c r="R113" s="664">
        <v>200422.38555102699</v>
      </c>
      <c r="S113" s="664">
        <v>3290.0674906214199</v>
      </c>
      <c r="T113" s="664">
        <v>27420.886128649101</v>
      </c>
      <c r="U113" s="664">
        <v>395.04330450110098</v>
      </c>
      <c r="V113" s="117">
        <f t="shared" si="24"/>
        <v>1367163.2999563748</v>
      </c>
      <c r="W113" s="12"/>
      <c r="X113" s="12"/>
      <c r="Y113" s="12"/>
      <c r="Z113" s="12"/>
      <c r="AA113" s="105"/>
      <c r="AB113" s="12"/>
      <c r="AC113" s="12"/>
      <c r="AD113" s="12"/>
      <c r="AE113" s="12"/>
      <c r="AF113" s="12"/>
      <c r="AG113" s="12"/>
      <c r="AH113" s="12"/>
      <c r="AI113" s="12"/>
      <c r="AJ113" s="12"/>
      <c r="AK113" s="12"/>
      <c r="AL113" s="12"/>
    </row>
    <row r="114" spans="1:38" x14ac:dyDescent="0.2">
      <c r="A114" s="129" t="s">
        <v>119</v>
      </c>
      <c r="B114" s="117">
        <f>SUM(B102:B113)</f>
        <v>640960.80269531254</v>
      </c>
      <c r="C114" s="117">
        <f t="shared" ref="C114:V114" si="25">SUM(C102:C113)</f>
        <v>146453.33847165608</v>
      </c>
      <c r="D114" s="117">
        <f t="shared" si="25"/>
        <v>4156382.0413647727</v>
      </c>
      <c r="E114" s="117">
        <f t="shared" si="25"/>
        <v>9056.5801315298122</v>
      </c>
      <c r="F114" s="117">
        <f t="shared" si="25"/>
        <v>206345.205087637</v>
      </c>
      <c r="G114" s="117">
        <f t="shared" si="25"/>
        <v>177976.12995885336</v>
      </c>
      <c r="H114" s="117">
        <f t="shared" si="25"/>
        <v>492876.88522037148</v>
      </c>
      <c r="I114" s="117">
        <f t="shared" si="25"/>
        <v>469544.29251472768</v>
      </c>
      <c r="J114" s="117">
        <f t="shared" si="25"/>
        <v>2529099.1492880643</v>
      </c>
      <c r="K114" s="117">
        <f>SUM(K102:K113)</f>
        <v>8236.0197374019608</v>
      </c>
      <c r="L114" s="117">
        <f>SUM(L102:L113)</f>
        <v>7764.5351104494102</v>
      </c>
      <c r="M114" s="117">
        <f t="shared" si="25"/>
        <v>15950.813673187949</v>
      </c>
      <c r="N114" s="117">
        <f t="shared" si="25"/>
        <v>3005993.5613099849</v>
      </c>
      <c r="O114" s="117">
        <f t="shared" si="25"/>
        <v>246062.80698348331</v>
      </c>
      <c r="P114" s="117">
        <f t="shared" si="25"/>
        <v>1315.6851842803871</v>
      </c>
      <c r="Q114" s="117">
        <f t="shared" si="25"/>
        <v>21917.797366307987</v>
      </c>
      <c r="R114" s="117">
        <f t="shared" si="25"/>
        <v>1515010.7268973882</v>
      </c>
      <c r="S114" s="117">
        <f t="shared" si="25"/>
        <v>73373.747861635624</v>
      </c>
      <c r="T114" s="117">
        <f t="shared" si="25"/>
        <v>492830.96651006164</v>
      </c>
      <c r="U114" s="117">
        <f t="shared" si="25"/>
        <v>2954.594968353395</v>
      </c>
      <c r="V114" s="117">
        <f t="shared" si="25"/>
        <v>14220105.680335462</v>
      </c>
      <c r="W114" s="12"/>
      <c r="X114" s="12"/>
      <c r="Y114" s="12"/>
      <c r="Z114" s="12"/>
      <c r="AA114" s="105"/>
      <c r="AB114" s="12"/>
      <c r="AC114" s="12"/>
      <c r="AD114" s="12"/>
      <c r="AE114" s="12"/>
      <c r="AF114" s="12"/>
      <c r="AG114" s="12"/>
      <c r="AH114" s="12"/>
      <c r="AI114" s="12"/>
      <c r="AJ114" s="12"/>
      <c r="AK114" s="12"/>
      <c r="AL114" s="12"/>
    </row>
    <row r="115" spans="1:38" x14ac:dyDescent="0.2">
      <c r="A115" s="138"/>
      <c r="B115" s="118"/>
      <c r="C115" s="119"/>
      <c r="D115" s="119"/>
      <c r="E115" s="119"/>
      <c r="F115" s="119"/>
      <c r="G115" s="119"/>
      <c r="H115" s="138"/>
      <c r="I115" s="138"/>
      <c r="J115" s="119"/>
      <c r="K115" s="119"/>
      <c r="L115" s="119"/>
      <c r="M115" s="119"/>
      <c r="N115" s="139"/>
      <c r="O115" s="118"/>
      <c r="P115" s="118"/>
      <c r="Q115" s="118"/>
      <c r="R115" s="118"/>
      <c r="S115" s="118"/>
      <c r="T115" s="118"/>
      <c r="U115" s="118"/>
      <c r="V115"/>
      <c r="W115" s="118"/>
      <c r="X115" s="118"/>
      <c r="Y115" s="118"/>
      <c r="Z115" s="118"/>
      <c r="AA115" s="105"/>
      <c r="AB115" s="118"/>
      <c r="AC115" s="118"/>
      <c r="AD115" s="118"/>
      <c r="AE115" s="118"/>
      <c r="AF115" s="118"/>
      <c r="AG115" s="12"/>
      <c r="AH115" s="12"/>
      <c r="AI115" s="12"/>
    </row>
    <row r="116" spans="1:38" x14ac:dyDescent="0.2">
      <c r="A116" s="125"/>
      <c r="B116" s="12"/>
      <c r="C116" s="110"/>
      <c r="D116" s="110"/>
      <c r="E116" s="110"/>
      <c r="F116" s="110"/>
      <c r="G116" s="110"/>
      <c r="H116" s="130"/>
      <c r="I116" s="130"/>
      <c r="J116" s="110"/>
      <c r="K116" s="110"/>
      <c r="L116" s="110"/>
      <c r="M116" s="110"/>
      <c r="N116" s="131"/>
      <c r="O116" s="12"/>
      <c r="P116" s="12"/>
      <c r="Q116" s="12"/>
      <c r="R116" s="12"/>
      <c r="S116" s="12"/>
      <c r="T116" s="12"/>
      <c r="U116" s="12"/>
      <c r="V116"/>
      <c r="W116" s="12"/>
      <c r="X116" s="12"/>
      <c r="Y116" s="12"/>
      <c r="Z116" s="12"/>
      <c r="AA116" s="105"/>
      <c r="AB116" s="12"/>
      <c r="AC116" s="12"/>
      <c r="AD116" s="12"/>
      <c r="AE116" s="12"/>
      <c r="AF116" s="12"/>
      <c r="AG116" s="12"/>
      <c r="AH116" s="12"/>
      <c r="AI116" s="12"/>
    </row>
    <row r="117" spans="1:38" ht="23.1" customHeight="1" x14ac:dyDescent="0.2">
      <c r="A117" s="125"/>
      <c r="B117" s="12"/>
      <c r="C117" s="110"/>
      <c r="D117" s="110"/>
      <c r="E117" s="110"/>
      <c r="F117" s="110"/>
      <c r="G117" s="110"/>
      <c r="H117" s="130"/>
      <c r="I117" s="130"/>
      <c r="J117" s="110"/>
      <c r="K117" s="110"/>
      <c r="L117" s="110"/>
      <c r="M117" s="110"/>
      <c r="N117" s="131"/>
      <c r="O117" s="12"/>
      <c r="P117" s="12"/>
      <c r="Q117" s="12"/>
      <c r="R117" s="12"/>
      <c r="S117" s="12"/>
      <c r="T117" s="12"/>
      <c r="U117" s="12"/>
      <c r="V117" s="12"/>
      <c r="W117" s="12"/>
      <c r="X117" s="12"/>
      <c r="Y117" s="12"/>
      <c r="Z117" s="12"/>
      <c r="AA117" s="105"/>
      <c r="AB117" s="12"/>
      <c r="AC117" s="12"/>
      <c r="AD117" s="12"/>
      <c r="AE117" s="12"/>
      <c r="AF117" s="12"/>
      <c r="AG117" s="12"/>
      <c r="AH117" s="12"/>
      <c r="AI117" s="12"/>
    </row>
    <row r="118" spans="1:38" ht="23.1" customHeight="1" x14ac:dyDescent="0.2">
      <c r="A118" s="125"/>
      <c r="B118" s="12"/>
      <c r="C118" s="110"/>
      <c r="D118" s="110"/>
      <c r="E118" s="110"/>
      <c r="F118" s="110"/>
      <c r="G118" s="110"/>
      <c r="H118" s="130"/>
      <c r="I118" s="130"/>
      <c r="J118" s="110"/>
      <c r="K118" s="110"/>
      <c r="L118" s="110"/>
      <c r="M118" s="110"/>
      <c r="N118" s="131"/>
      <c r="O118" s="12"/>
      <c r="P118" s="12"/>
      <c r="Q118" s="12"/>
      <c r="R118" s="12"/>
      <c r="S118" s="12"/>
      <c r="T118" s="12"/>
      <c r="U118" s="12"/>
      <c r="V118" s="12"/>
      <c r="W118" s="12"/>
      <c r="X118" s="12"/>
      <c r="Y118" s="12"/>
      <c r="Z118" s="12"/>
      <c r="AA118" s="105"/>
      <c r="AB118" s="12"/>
      <c r="AC118" s="12"/>
      <c r="AD118" s="12"/>
      <c r="AE118" s="12"/>
      <c r="AF118" s="12"/>
      <c r="AG118" s="12"/>
      <c r="AH118" s="12"/>
      <c r="AI118" s="12"/>
    </row>
    <row r="119" spans="1:38" ht="23.1" customHeight="1" x14ac:dyDescent="0.2">
      <c r="A119" s="125"/>
      <c r="B119" s="12"/>
      <c r="C119" s="110"/>
      <c r="D119" s="110"/>
      <c r="E119" s="110"/>
      <c r="F119" s="110"/>
      <c r="G119" s="110"/>
      <c r="H119" s="130"/>
      <c r="I119" s="130"/>
      <c r="J119" s="110"/>
      <c r="K119" s="110"/>
      <c r="L119" s="110"/>
      <c r="M119" s="110"/>
      <c r="N119" s="131"/>
      <c r="O119" s="12"/>
      <c r="P119" s="12"/>
      <c r="Q119" s="12"/>
      <c r="R119" s="12"/>
      <c r="S119" s="12"/>
      <c r="T119" s="12"/>
      <c r="U119" s="12"/>
      <c r="V119" s="12"/>
      <c r="W119" s="12"/>
      <c r="X119" s="12"/>
      <c r="Y119" s="12"/>
      <c r="Z119" s="12"/>
      <c r="AA119" s="105"/>
      <c r="AB119" s="12"/>
      <c r="AC119" s="12"/>
      <c r="AD119" s="12"/>
      <c r="AE119" s="12"/>
      <c r="AF119" s="12"/>
      <c r="AG119" s="12"/>
      <c r="AH119" s="12"/>
      <c r="AI119" s="12"/>
    </row>
    <row r="120" spans="1:38" ht="23.1" customHeight="1" x14ac:dyDescent="0.2">
      <c r="A120" s="125"/>
      <c r="B120" s="12"/>
      <c r="C120" s="110"/>
      <c r="D120" s="110"/>
      <c r="E120" s="110"/>
      <c r="F120" s="110"/>
      <c r="G120" s="110"/>
      <c r="H120" s="130"/>
      <c r="I120" s="130"/>
      <c r="J120" s="110"/>
      <c r="K120" s="110"/>
      <c r="L120" s="110"/>
      <c r="M120" s="110"/>
      <c r="N120" s="131"/>
      <c r="O120" s="12"/>
      <c r="P120" s="12"/>
      <c r="Q120" s="12"/>
      <c r="R120" s="12"/>
      <c r="S120" s="12"/>
      <c r="T120" s="12"/>
      <c r="U120" s="12"/>
      <c r="V120" s="12"/>
      <c r="W120" s="12"/>
      <c r="X120" s="12"/>
      <c r="Y120" s="12"/>
      <c r="Z120" s="12"/>
      <c r="AA120" s="105"/>
      <c r="AB120" s="12"/>
      <c r="AC120" s="12"/>
      <c r="AD120" s="12"/>
      <c r="AE120" s="12"/>
      <c r="AF120" s="12"/>
      <c r="AG120" s="12"/>
      <c r="AH120" s="12"/>
      <c r="AI120" s="12"/>
    </row>
    <row r="121" spans="1:38" ht="23.1" customHeight="1" x14ac:dyDescent="0.2">
      <c r="A121" s="125"/>
      <c r="B121" s="12"/>
      <c r="C121" s="110"/>
      <c r="D121" s="110"/>
      <c r="E121" s="110"/>
      <c r="F121" s="110"/>
      <c r="G121" s="110"/>
      <c r="H121" s="130"/>
      <c r="I121" s="130"/>
      <c r="J121" s="110"/>
      <c r="K121" s="110"/>
      <c r="L121" s="110"/>
      <c r="M121" s="110"/>
      <c r="N121" s="131"/>
      <c r="O121" s="12"/>
      <c r="P121" s="12"/>
      <c r="Q121" s="12"/>
      <c r="R121" s="12"/>
      <c r="S121" s="12"/>
      <c r="T121" s="12"/>
      <c r="U121" s="12"/>
      <c r="V121" s="12"/>
      <c r="W121" s="12"/>
      <c r="X121" s="12"/>
      <c r="Y121" s="12"/>
      <c r="Z121" s="12"/>
      <c r="AA121" s="105"/>
      <c r="AB121" s="12"/>
      <c r="AC121" s="12"/>
      <c r="AD121" s="12"/>
      <c r="AE121" s="12"/>
      <c r="AF121" s="12"/>
      <c r="AG121" s="12"/>
      <c r="AH121" s="12"/>
      <c r="AI121" s="12"/>
    </row>
    <row r="122" spans="1:38" ht="23.1" customHeight="1" x14ac:dyDescent="0.2">
      <c r="A122" s="125"/>
      <c r="B122" s="12"/>
      <c r="C122" s="110"/>
      <c r="D122" s="110"/>
      <c r="E122" s="110"/>
      <c r="F122" s="110"/>
      <c r="G122" s="110"/>
      <c r="H122" s="130"/>
      <c r="I122" s="130"/>
      <c r="J122" s="110"/>
      <c r="K122" s="110"/>
      <c r="L122" s="110"/>
      <c r="M122" s="110"/>
      <c r="N122" s="131"/>
      <c r="O122" s="12"/>
      <c r="P122" s="12"/>
      <c r="Q122" s="12"/>
      <c r="R122" s="12"/>
      <c r="S122" s="12"/>
      <c r="T122" s="12"/>
      <c r="U122" s="12"/>
      <c r="V122" s="12"/>
      <c r="W122" s="12"/>
      <c r="X122" s="12"/>
      <c r="Y122" s="12"/>
      <c r="Z122" s="12"/>
      <c r="AA122" s="105"/>
      <c r="AB122" s="12"/>
      <c r="AC122" s="12"/>
      <c r="AD122" s="12"/>
      <c r="AE122" s="12"/>
      <c r="AF122" s="12"/>
      <c r="AG122" s="12"/>
      <c r="AH122" s="12"/>
      <c r="AI122" s="12"/>
    </row>
    <row r="123" spans="1:38" ht="23.1" customHeight="1" x14ac:dyDescent="0.2">
      <c r="A123" s="125"/>
      <c r="B123" s="12"/>
      <c r="C123" s="110"/>
      <c r="D123" s="110"/>
      <c r="E123" s="110"/>
      <c r="F123" s="110"/>
      <c r="G123" s="110"/>
      <c r="H123" s="130"/>
      <c r="I123" s="130"/>
      <c r="J123" s="110"/>
      <c r="K123" s="110"/>
      <c r="L123" s="110"/>
      <c r="M123" s="110"/>
      <c r="N123" s="131"/>
      <c r="O123" s="12"/>
      <c r="P123" s="12"/>
      <c r="Q123" s="12"/>
      <c r="R123" s="12"/>
      <c r="S123" s="12"/>
      <c r="T123" s="12"/>
      <c r="U123" s="12"/>
      <c r="V123" s="12"/>
      <c r="W123" s="12"/>
      <c r="X123" s="12"/>
      <c r="Y123" s="12"/>
      <c r="Z123" s="12"/>
      <c r="AA123" s="105"/>
      <c r="AB123" s="12"/>
      <c r="AC123" s="12"/>
      <c r="AD123" s="12"/>
      <c r="AE123" s="12"/>
      <c r="AF123" s="12"/>
      <c r="AG123" s="12"/>
      <c r="AH123" s="12"/>
      <c r="AI123" s="12"/>
    </row>
    <row r="124" spans="1:38" ht="23.1" customHeight="1" x14ac:dyDescent="0.2">
      <c r="A124" s="125"/>
      <c r="B124" s="12"/>
      <c r="C124" s="110"/>
      <c r="D124" s="110"/>
      <c r="E124" s="110"/>
      <c r="F124" s="110"/>
      <c r="G124" s="110"/>
      <c r="H124" s="130"/>
      <c r="I124" s="130"/>
      <c r="J124" s="110"/>
      <c r="K124" s="110"/>
      <c r="L124" s="110"/>
      <c r="M124" s="110"/>
      <c r="N124" s="131"/>
      <c r="O124" s="12"/>
      <c r="P124" s="12"/>
      <c r="Q124" s="12"/>
      <c r="R124" s="12"/>
      <c r="S124" s="12"/>
      <c r="T124" s="12"/>
      <c r="U124" s="12"/>
      <c r="V124" s="12"/>
      <c r="W124" s="12"/>
      <c r="X124" s="12"/>
      <c r="Y124" s="12"/>
      <c r="Z124" s="12"/>
      <c r="AA124" s="105"/>
      <c r="AB124" s="12"/>
      <c r="AC124" s="12"/>
      <c r="AD124" s="12"/>
      <c r="AE124" s="12"/>
      <c r="AF124" s="12"/>
      <c r="AG124" s="12"/>
      <c r="AH124" s="12"/>
      <c r="AI124" s="12"/>
    </row>
    <row r="125" spans="1:38" x14ac:dyDescent="0.2">
      <c r="A125" s="125"/>
      <c r="B125" s="12"/>
      <c r="C125" s="110"/>
      <c r="D125" s="110"/>
      <c r="E125" s="110"/>
      <c r="F125" s="110"/>
      <c r="G125" s="110"/>
      <c r="H125" s="130"/>
      <c r="I125" s="130"/>
      <c r="J125" s="110"/>
      <c r="K125" s="110"/>
      <c r="L125" s="110"/>
      <c r="M125" s="110"/>
      <c r="N125" s="131"/>
      <c r="O125" s="12"/>
      <c r="P125" s="12"/>
      <c r="Q125" s="12"/>
      <c r="R125" s="12"/>
      <c r="S125" s="12"/>
      <c r="T125" s="12"/>
      <c r="U125" s="12"/>
      <c r="V125" s="12"/>
      <c r="W125" s="12"/>
      <c r="X125" s="12"/>
      <c r="Y125" s="12"/>
      <c r="Z125" s="12"/>
      <c r="AA125" s="105"/>
      <c r="AB125" s="12"/>
      <c r="AC125" s="12"/>
      <c r="AD125" s="12"/>
      <c r="AE125" s="12"/>
      <c r="AF125" s="12"/>
      <c r="AG125" s="12"/>
      <c r="AH125" s="12"/>
      <c r="AI125" s="12"/>
    </row>
    <row r="126" spans="1:38" ht="30" customHeight="1" x14ac:dyDescent="0.2">
      <c r="A126" s="641" t="s">
        <v>120</v>
      </c>
      <c r="B126" s="641"/>
      <c r="C126" s="641"/>
      <c r="D126" s="656"/>
      <c r="E126" s="12"/>
      <c r="F126" s="12"/>
      <c r="G126" s="12"/>
      <c r="H126" s="105"/>
      <c r="I126" s="105"/>
      <c r="J126" s="12"/>
      <c r="K126" s="12"/>
      <c r="L126" s="12"/>
      <c r="M126" s="12"/>
      <c r="N126" s="105"/>
      <c r="O126" s="12"/>
      <c r="P126" s="12"/>
      <c r="Q126" s="12"/>
      <c r="R126" s="12"/>
      <c r="S126" s="12"/>
      <c r="T126" s="12"/>
      <c r="U126" s="12"/>
      <c r="V126" s="12"/>
      <c r="W126" s="12"/>
      <c r="X126" s="12"/>
      <c r="Y126" s="12"/>
      <c r="Z126" s="12"/>
      <c r="AA126" s="105"/>
      <c r="AB126" s="12"/>
      <c r="AC126" s="12"/>
      <c r="AD126" s="12"/>
      <c r="AE126" s="12"/>
      <c r="AF126" s="12"/>
      <c r="AG126" s="12"/>
      <c r="AH126" s="12"/>
      <c r="AI126" s="12"/>
    </row>
    <row r="127" spans="1:38" ht="15" x14ac:dyDescent="0.2">
      <c r="A127" s="108"/>
      <c r="B127" s="12"/>
      <c r="C127" s="12"/>
      <c r="D127" s="12"/>
      <c r="E127" s="12"/>
      <c r="F127" s="12"/>
      <c r="G127" s="12"/>
      <c r="H127" s="105"/>
      <c r="I127" s="105"/>
      <c r="J127" s="12"/>
      <c r="K127" s="12"/>
      <c r="L127" s="12"/>
      <c r="M127" s="12"/>
      <c r="N127" s="105"/>
      <c r="O127" s="12"/>
      <c r="P127" s="12"/>
      <c r="Q127" s="12"/>
      <c r="R127" s="12"/>
      <c r="S127" s="12"/>
      <c r="T127" s="12"/>
      <c r="U127" s="12"/>
      <c r="V127" s="12"/>
      <c r="W127" s="12"/>
      <c r="X127" s="12"/>
      <c r="Y127" s="12"/>
      <c r="Z127" s="12"/>
      <c r="AA127" s="105"/>
      <c r="AB127" s="12"/>
      <c r="AC127" s="12"/>
      <c r="AD127" s="12"/>
      <c r="AE127" s="12"/>
      <c r="AF127" s="12"/>
      <c r="AG127" s="12"/>
      <c r="AH127" s="12"/>
      <c r="AI127" s="12"/>
    </row>
    <row r="128" spans="1:38" x14ac:dyDescent="0.2">
      <c r="A128" s="107"/>
      <c r="B128" s="12"/>
      <c r="C128" s="12"/>
      <c r="D128" s="12"/>
      <c r="E128" s="12"/>
      <c r="F128" s="12"/>
      <c r="G128" s="12"/>
      <c r="H128" s="105"/>
      <c r="I128" s="105"/>
      <c r="J128" s="12"/>
      <c r="K128" s="12"/>
      <c r="L128" s="12"/>
      <c r="M128" s="12"/>
      <c r="N128" s="105"/>
      <c r="O128" s="12"/>
      <c r="P128" s="12"/>
      <c r="Q128" s="12"/>
      <c r="R128" s="12"/>
      <c r="S128" s="12"/>
      <c r="T128" s="12"/>
      <c r="U128" s="12"/>
      <c r="V128" s="12"/>
      <c r="W128" s="12"/>
      <c r="X128" s="12"/>
      <c r="Y128" s="12"/>
      <c r="Z128" s="12"/>
      <c r="AA128" s="105"/>
      <c r="AB128" s="12"/>
      <c r="AC128" s="12"/>
      <c r="AD128" s="12"/>
      <c r="AE128" s="12"/>
      <c r="AF128" s="12"/>
      <c r="AG128" s="12"/>
      <c r="AH128" s="12"/>
      <c r="AI128" s="12"/>
    </row>
    <row r="129" spans="1:35" ht="15" x14ac:dyDescent="0.2">
      <c r="A129" s="108"/>
      <c r="B129" s="12"/>
      <c r="C129" s="12"/>
      <c r="D129" s="12"/>
      <c r="E129" s="12"/>
      <c r="F129" s="12"/>
      <c r="G129" s="12"/>
      <c r="H129" s="105"/>
      <c r="I129" s="105"/>
      <c r="J129" s="12"/>
      <c r="K129" s="12"/>
      <c r="L129" s="12"/>
      <c r="M129" s="12"/>
      <c r="N129" s="105"/>
      <c r="O129" s="12"/>
      <c r="P129" s="12"/>
      <c r="Q129" s="12"/>
      <c r="R129" s="12"/>
      <c r="S129" s="12"/>
      <c r="T129" s="12"/>
      <c r="U129" s="12"/>
      <c r="V129" s="12"/>
      <c r="W129" s="12"/>
      <c r="X129" s="12"/>
      <c r="Y129" s="12"/>
      <c r="Z129" s="12"/>
      <c r="AA129" s="105"/>
      <c r="AB129" s="12"/>
      <c r="AC129" s="12"/>
      <c r="AD129" s="12"/>
      <c r="AE129" s="12"/>
      <c r="AF129" s="12"/>
      <c r="AG129" s="12"/>
      <c r="AH129" s="12"/>
      <c r="AI129" s="12"/>
    </row>
    <row r="130" spans="1:35" x14ac:dyDescent="0.2">
      <c r="A130" s="140" t="s">
        <v>83</v>
      </c>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05"/>
      <c r="AB130" s="12"/>
      <c r="AC130" s="12"/>
      <c r="AD130" s="12"/>
      <c r="AE130" s="12"/>
      <c r="AF130" s="12"/>
      <c r="AG130" s="12"/>
      <c r="AH130" s="12"/>
      <c r="AI130" s="12"/>
    </row>
    <row r="131" spans="1:35" ht="38.25" x14ac:dyDescent="0.2">
      <c r="A131" s="21" t="s">
        <v>121</v>
      </c>
      <c r="B131" s="112" t="s">
        <v>55</v>
      </c>
      <c r="C131" s="112" t="s">
        <v>56</v>
      </c>
      <c r="D131" s="112" t="s">
        <v>57</v>
      </c>
      <c r="E131" s="112" t="s">
        <v>58</v>
      </c>
      <c r="F131" s="112" t="s">
        <v>59</v>
      </c>
      <c r="G131" s="127" t="s">
        <v>106</v>
      </c>
      <c r="H131" s="127" t="s">
        <v>61</v>
      </c>
      <c r="I131" s="127" t="s">
        <v>62</v>
      </c>
      <c r="J131" s="39" t="s">
        <v>767</v>
      </c>
      <c r="K131" s="127" t="s">
        <v>63</v>
      </c>
      <c r="L131" s="127" t="s">
        <v>103</v>
      </c>
      <c r="M131" s="127" t="s">
        <v>65</v>
      </c>
      <c r="N131" s="127" t="s">
        <v>66</v>
      </c>
      <c r="O131" s="136"/>
      <c r="P131" s="136"/>
      <c r="Q131" s="136"/>
      <c r="R131" s="136"/>
      <c r="S131" s="136"/>
      <c r="T131" s="136"/>
      <c r="U131" s="136"/>
      <c r="V131" s="136"/>
      <c r="W131" s="136"/>
      <c r="X131" s="136"/>
      <c r="Y131" s="136"/>
      <c r="Z131" s="141"/>
      <c r="AA131" s="136"/>
      <c r="AB131" s="136"/>
      <c r="AC131" s="136"/>
      <c r="AD131" s="136"/>
      <c r="AE131" s="136"/>
      <c r="AF131" s="12"/>
      <c r="AG131" s="12"/>
      <c r="AH131" s="12"/>
    </row>
    <row r="132" spans="1:35" ht="44.25" customHeight="1" x14ac:dyDescent="0.2">
      <c r="A132" s="487" t="s">
        <v>122</v>
      </c>
      <c r="B132" s="121">
        <f t="shared" ref="B132:N132" si="26">B144</f>
        <v>18.483861999999998</v>
      </c>
      <c r="C132" s="121">
        <f t="shared" si="26"/>
        <v>5.1804249999999996</v>
      </c>
      <c r="D132" s="121">
        <f t="shared" si="26"/>
        <v>316.508622</v>
      </c>
      <c r="E132" s="121">
        <f t="shared" si="26"/>
        <v>409.16399200000001</v>
      </c>
      <c r="F132" s="121">
        <f t="shared" si="26"/>
        <v>3.9329889999999996</v>
      </c>
      <c r="G132" s="121">
        <f t="shared" si="26"/>
        <v>174.59097600000004</v>
      </c>
      <c r="H132" s="121">
        <f t="shared" si="26"/>
        <v>230.71311800000001</v>
      </c>
      <c r="I132" s="121">
        <f t="shared" si="26"/>
        <v>82.185431999999992</v>
      </c>
      <c r="J132" s="121">
        <f t="shared" si="26"/>
        <v>65.432243</v>
      </c>
      <c r="K132" s="121">
        <f t="shared" si="26"/>
        <v>31.550469</v>
      </c>
      <c r="L132" s="121">
        <f t="shared" si="26"/>
        <v>93.017982000000003</v>
      </c>
      <c r="M132" s="121">
        <f t="shared" si="26"/>
        <v>5.7873919999999996</v>
      </c>
      <c r="N132" s="121">
        <f t="shared" si="26"/>
        <v>1436.5475020000001</v>
      </c>
      <c r="O132" s="142"/>
      <c r="P132" s="119"/>
      <c r="Q132" s="109"/>
      <c r="R132" s="109"/>
      <c r="S132" s="109"/>
      <c r="T132" s="109"/>
      <c r="U132" s="109"/>
      <c r="V132" s="109"/>
      <c r="W132" s="109"/>
      <c r="X132" s="109"/>
      <c r="Y132" s="109"/>
      <c r="Z132" s="110"/>
      <c r="AA132" s="109"/>
      <c r="AB132" s="109"/>
      <c r="AC132" s="109"/>
      <c r="AD132" s="109"/>
      <c r="AE132" s="109"/>
      <c r="AF132" s="12"/>
      <c r="AG132" s="12"/>
      <c r="AH132" s="12"/>
    </row>
    <row r="133" spans="1:35" x14ac:dyDescent="0.2">
      <c r="A133" s="143"/>
      <c r="B133" s="144"/>
      <c r="C133" s="144"/>
      <c r="D133" s="144"/>
      <c r="E133" s="144"/>
      <c r="F133" s="144"/>
      <c r="G133" s="144"/>
      <c r="H133" s="144"/>
      <c r="I133" s="144"/>
      <c r="J133" s="144"/>
      <c r="K133" s="144"/>
      <c r="L133" s="144"/>
      <c r="M133" s="144"/>
      <c r="N133" s="145"/>
      <c r="O133" s="146"/>
      <c r="P133" s="144"/>
      <c r="Q133" s="140"/>
      <c r="R133" s="140"/>
      <c r="S133" s="140"/>
      <c r="T133" s="109"/>
      <c r="U133" s="109"/>
      <c r="V133" s="109"/>
      <c r="W133" s="109"/>
      <c r="X133" s="109"/>
      <c r="Y133" s="109"/>
      <c r="Z133" s="109"/>
      <c r="AA133" s="110"/>
      <c r="AB133" s="109"/>
      <c r="AC133" s="109"/>
      <c r="AD133" s="109"/>
      <c r="AE133" s="109"/>
      <c r="AF133" s="109"/>
      <c r="AG133" s="109"/>
      <c r="AH133" s="109"/>
      <c r="AI133" s="109"/>
    </row>
    <row r="134" spans="1:35" x14ac:dyDescent="0.2">
      <c r="A134" s="143"/>
      <c r="B134" s="144"/>
      <c r="C134" s="144"/>
      <c r="D134" s="144"/>
      <c r="E134" s="144"/>
      <c r="F134" s="144"/>
      <c r="G134" s="144"/>
      <c r="H134" s="144"/>
      <c r="I134" s="144"/>
      <c r="J134" s="144"/>
      <c r="K134" s="144"/>
      <c r="L134" s="144"/>
      <c r="M134" s="144"/>
      <c r="N134" s="145"/>
      <c r="O134" s="146"/>
      <c r="P134" s="144"/>
      <c r="Q134" s="140"/>
      <c r="R134" s="140"/>
      <c r="S134" s="140"/>
      <c r="T134" s="109"/>
      <c r="U134" s="109"/>
      <c r="V134" s="109"/>
      <c r="W134" s="109"/>
      <c r="X134" s="109"/>
      <c r="Y134" s="109"/>
      <c r="Z134" s="109"/>
      <c r="AA134" s="110"/>
      <c r="AB134" s="109"/>
      <c r="AC134" s="109"/>
      <c r="AD134" s="109"/>
      <c r="AE134" s="109"/>
      <c r="AF134" s="109"/>
      <c r="AG134" s="109"/>
      <c r="AH134" s="109"/>
      <c r="AI134" s="109"/>
    </row>
    <row r="135" spans="1:35" x14ac:dyDescent="0.2">
      <c r="A135" s="12" t="s">
        <v>68</v>
      </c>
      <c r="B135" s="144"/>
      <c r="C135" s="144"/>
      <c r="D135" s="144"/>
      <c r="E135" s="144"/>
      <c r="F135" s="144"/>
      <c r="G135" s="144"/>
      <c r="H135" s="144"/>
      <c r="I135" s="144"/>
      <c r="J135" s="144"/>
      <c r="K135" s="144"/>
      <c r="L135" s="144"/>
      <c r="M135" s="144"/>
      <c r="N135" s="145"/>
      <c r="O135" s="146" t="s">
        <v>87</v>
      </c>
      <c r="P135" s="144"/>
      <c r="Q135" s="140"/>
      <c r="R135" s="140"/>
      <c r="S135" s="140"/>
      <c r="T135" s="109"/>
      <c r="U135" s="109"/>
      <c r="V135" s="109"/>
      <c r="W135" s="109"/>
      <c r="X135" s="109"/>
      <c r="Y135" s="109"/>
      <c r="Z135" s="109"/>
      <c r="AA135" s="110"/>
      <c r="AB135" s="109"/>
      <c r="AC135" s="109"/>
      <c r="AD135" s="109"/>
      <c r="AE135" s="109"/>
      <c r="AF135" s="109"/>
      <c r="AG135" s="109"/>
      <c r="AH135" s="109"/>
      <c r="AI135" s="109"/>
    </row>
    <row r="136" spans="1:35" ht="51" x14ac:dyDescent="0.2">
      <c r="A136" s="147" t="s">
        <v>892</v>
      </c>
      <c r="B136" s="112" t="s">
        <v>55</v>
      </c>
      <c r="C136" s="112" t="s">
        <v>56</v>
      </c>
      <c r="D136" s="112" t="s">
        <v>57</v>
      </c>
      <c r="E136" s="112" t="s">
        <v>58</v>
      </c>
      <c r="F136" s="112" t="s">
        <v>59</v>
      </c>
      <c r="G136" s="148" t="s">
        <v>106</v>
      </c>
      <c r="H136" s="127" t="s">
        <v>61</v>
      </c>
      <c r="I136" s="148" t="s">
        <v>62</v>
      </c>
      <c r="J136" s="39" t="s">
        <v>767</v>
      </c>
      <c r="K136" s="148" t="s">
        <v>63</v>
      </c>
      <c r="L136" s="148" t="s">
        <v>103</v>
      </c>
      <c r="M136" s="148" t="s">
        <v>65</v>
      </c>
      <c r="N136" s="149" t="s">
        <v>66</v>
      </c>
      <c r="O136" s="150"/>
      <c r="P136" s="140"/>
      <c r="Q136" s="140"/>
      <c r="R136" s="151"/>
      <c r="S136" s="151"/>
      <c r="T136" s="151"/>
      <c r="U136" s="151"/>
      <c r="V136" s="151"/>
      <c r="W136" s="151"/>
      <c r="X136" s="151"/>
      <c r="Y136" s="152"/>
      <c r="Z136" s="110"/>
      <c r="AA136" s="109"/>
      <c r="AB136" s="109"/>
      <c r="AC136" s="109"/>
      <c r="AD136" s="109"/>
      <c r="AE136" s="109"/>
      <c r="AF136" s="109"/>
      <c r="AG136" s="109"/>
      <c r="AH136" s="109"/>
    </row>
    <row r="137" spans="1:35" x14ac:dyDescent="0.2">
      <c r="A137" s="153" t="s">
        <v>123</v>
      </c>
      <c r="B137" s="154">
        <f>(F149+G149+H149+I149)/1000000</f>
        <v>7.0057470000000004</v>
      </c>
      <c r="C137" s="154">
        <f t="shared" ref="C137:F143" si="27">B149/1000000</f>
        <v>2.789895</v>
      </c>
      <c r="D137" s="154">
        <f t="shared" si="27"/>
        <v>249.772977</v>
      </c>
      <c r="E137" s="154">
        <f t="shared" si="27"/>
        <v>179.18073899999999</v>
      </c>
      <c r="F137" s="154">
        <f t="shared" si="27"/>
        <v>1.3697760000000001</v>
      </c>
      <c r="G137" s="154">
        <f>(J149+K149+L149+M149)/1000000</f>
        <v>91.004129000000006</v>
      </c>
      <c r="H137" s="154">
        <f>N149/1000000</f>
        <v>98.746709999999993</v>
      </c>
      <c r="I137" s="154">
        <f>(O149+P149+Q149)/1000000</f>
        <v>29.861135999999998</v>
      </c>
      <c r="J137" s="154">
        <f>R149/1000000</f>
        <v>39.124229999999997</v>
      </c>
      <c r="K137" s="154">
        <f>S149/1000000</f>
        <v>10.196978</v>
      </c>
      <c r="L137" s="154">
        <f>T149/1000000</f>
        <v>32.337279000000002</v>
      </c>
      <c r="M137" s="154">
        <f>U149/1000000</f>
        <v>2.9684110000000001</v>
      </c>
      <c r="N137" s="154">
        <f t="shared" ref="N137:N143" si="28">SUM(B137:M137)</f>
        <v>744.35800699999993</v>
      </c>
      <c r="O137" s="140"/>
      <c r="P137" s="140"/>
      <c r="Q137" s="109"/>
      <c r="R137" s="109"/>
      <c r="S137" s="110"/>
      <c r="T137" s="110"/>
      <c r="U137" s="110"/>
      <c r="V137" s="110"/>
      <c r="W137" s="110"/>
      <c r="X137" s="110"/>
      <c r="Y137" s="109"/>
      <c r="Z137" s="110"/>
      <c r="AA137" s="109"/>
      <c r="AB137" s="109"/>
      <c r="AC137" s="109"/>
      <c r="AD137" s="109"/>
      <c r="AE137" s="109"/>
      <c r="AF137" s="109"/>
      <c r="AG137" s="109"/>
      <c r="AH137" s="12"/>
    </row>
    <row r="138" spans="1:35" x14ac:dyDescent="0.2">
      <c r="A138" s="153" t="s">
        <v>124</v>
      </c>
      <c r="B138" s="154">
        <f t="shared" ref="B138:B143" si="29">(F150+G150+H150+I150)/1000000</f>
        <v>0.81423800000000002</v>
      </c>
      <c r="C138" s="154">
        <f t="shared" si="27"/>
        <v>0.30829600000000001</v>
      </c>
      <c r="D138" s="154">
        <f t="shared" si="27"/>
        <v>11.272190999999999</v>
      </c>
      <c r="E138" s="154">
        <f t="shared" si="27"/>
        <v>82.064772000000005</v>
      </c>
      <c r="F138" s="154">
        <f t="shared" si="27"/>
        <v>7.0227999999999999E-2</v>
      </c>
      <c r="G138" s="154">
        <f t="shared" ref="G138:G143" si="30">(J150+K150+L150+M150)/1000000</f>
        <v>25.272587000000001</v>
      </c>
      <c r="H138" s="154">
        <f t="shared" ref="H138:H143" si="31">N150/1000000</f>
        <v>22.059761000000002</v>
      </c>
      <c r="I138" s="154">
        <f t="shared" ref="I138:I143" si="32">(O150+P150+Q150)/1000000</f>
        <v>3.2454960000000002</v>
      </c>
      <c r="J138" s="154">
        <f t="shared" ref="J138:M143" si="33">R150/1000000</f>
        <v>1.491544</v>
      </c>
      <c r="K138" s="154">
        <f t="shared" si="33"/>
        <v>6.3758819999999998</v>
      </c>
      <c r="L138" s="154">
        <f t="shared" si="33"/>
        <v>3.705552</v>
      </c>
      <c r="M138" s="154">
        <f t="shared" si="33"/>
        <v>1.793944</v>
      </c>
      <c r="N138" s="154">
        <f t="shared" si="28"/>
        <v>158.47449100000003</v>
      </c>
      <c r="O138" s="140"/>
      <c r="P138" s="140"/>
      <c r="Q138" s="109"/>
      <c r="R138" s="109"/>
      <c r="S138" s="110"/>
      <c r="T138" s="110"/>
      <c r="U138" s="110"/>
      <c r="V138" s="110"/>
      <c r="W138" s="110"/>
      <c r="X138" s="110"/>
      <c r="Y138" s="109"/>
      <c r="Z138" s="110"/>
      <c r="AA138" s="109"/>
      <c r="AB138" s="109"/>
      <c r="AC138" s="109"/>
      <c r="AD138" s="109"/>
      <c r="AE138" s="109"/>
      <c r="AF138" s="109"/>
      <c r="AG138" s="109"/>
      <c r="AH138" s="12"/>
    </row>
    <row r="139" spans="1:35" x14ac:dyDescent="0.2">
      <c r="A139" s="153" t="s">
        <v>125</v>
      </c>
      <c r="B139" s="154">
        <f t="shared" si="29"/>
        <v>5.4462010000000003</v>
      </c>
      <c r="C139" s="154">
        <f t="shared" si="27"/>
        <v>0.45726299999999998</v>
      </c>
      <c r="D139" s="154">
        <f t="shared" si="27"/>
        <v>10.538613</v>
      </c>
      <c r="E139" s="154">
        <f t="shared" si="27"/>
        <v>78.751230000000007</v>
      </c>
      <c r="F139" s="154">
        <f t="shared" si="27"/>
        <v>1.5099560000000001</v>
      </c>
      <c r="G139" s="154">
        <f t="shared" si="30"/>
        <v>28.627904999999998</v>
      </c>
      <c r="H139" s="154">
        <f t="shared" si="31"/>
        <v>14.183082000000001</v>
      </c>
      <c r="I139" s="154">
        <f t="shared" si="32"/>
        <v>4.616079</v>
      </c>
      <c r="J139" s="154">
        <f t="shared" si="33"/>
        <v>4.9187830000000003</v>
      </c>
      <c r="K139" s="154">
        <f t="shared" si="33"/>
        <v>3.0856249999999998</v>
      </c>
      <c r="L139" s="154">
        <f t="shared" si="33"/>
        <v>32.379350000000002</v>
      </c>
      <c r="M139" s="154">
        <f t="shared" si="33"/>
        <v>0.25625900000000001</v>
      </c>
      <c r="N139" s="154">
        <f t="shared" si="28"/>
        <v>184.77034600000002</v>
      </c>
      <c r="O139" s="140"/>
      <c r="P139" s="140"/>
      <c r="Q139" s="109"/>
      <c r="R139" s="109"/>
      <c r="S139" s="110"/>
      <c r="T139" s="110"/>
      <c r="U139" s="110"/>
      <c r="V139" s="110"/>
      <c r="W139" s="110"/>
      <c r="X139" s="110"/>
      <c r="Y139" s="109"/>
      <c r="Z139" s="110"/>
      <c r="AA139" s="109"/>
      <c r="AB139" s="109"/>
      <c r="AC139" s="109"/>
      <c r="AD139" s="109"/>
      <c r="AE139" s="109"/>
      <c r="AF139" s="109"/>
      <c r="AG139" s="109"/>
      <c r="AH139" s="12"/>
    </row>
    <row r="140" spans="1:35" x14ac:dyDescent="0.2">
      <c r="A140" s="153" t="s">
        <v>126</v>
      </c>
      <c r="B140" s="154">
        <f t="shared" si="29"/>
        <v>4.0714160000000001</v>
      </c>
      <c r="C140" s="154">
        <f t="shared" si="27"/>
        <v>0.35287299999999999</v>
      </c>
      <c r="D140" s="154">
        <f t="shared" si="27"/>
        <v>13.939147</v>
      </c>
      <c r="E140" s="154">
        <f t="shared" si="27"/>
        <v>31.626552</v>
      </c>
      <c r="F140" s="154">
        <f t="shared" si="27"/>
        <v>0.86336500000000005</v>
      </c>
      <c r="G140" s="154">
        <f t="shared" si="30"/>
        <v>16.134805</v>
      </c>
      <c r="H140" s="154">
        <f t="shared" si="31"/>
        <v>78.944954999999993</v>
      </c>
      <c r="I140" s="154">
        <f t="shared" si="32"/>
        <v>6.9667199999999996</v>
      </c>
      <c r="J140" s="154">
        <f t="shared" si="33"/>
        <v>14.165442000000001</v>
      </c>
      <c r="K140" s="154">
        <f t="shared" si="33"/>
        <v>0.48986299999999999</v>
      </c>
      <c r="L140" s="154">
        <f t="shared" si="33"/>
        <v>21.952521999999998</v>
      </c>
      <c r="M140" s="154">
        <f t="shared" si="33"/>
        <v>0.106581</v>
      </c>
      <c r="N140" s="154">
        <f t="shared" si="28"/>
        <v>189.61424100000002</v>
      </c>
      <c r="O140" s="140"/>
      <c r="P140" s="140"/>
      <c r="Q140" s="109"/>
      <c r="R140" s="109"/>
      <c r="S140" s="110"/>
      <c r="T140" s="110"/>
      <c r="U140" s="110"/>
      <c r="V140" s="110"/>
      <c r="W140" s="110"/>
      <c r="X140" s="110"/>
      <c r="Y140" s="109"/>
      <c r="Z140" s="110"/>
      <c r="AA140" s="109"/>
      <c r="AB140" s="109"/>
      <c r="AC140" s="109"/>
      <c r="AD140" s="109"/>
      <c r="AE140" s="109"/>
      <c r="AF140" s="109"/>
      <c r="AG140" s="109"/>
      <c r="AH140" s="12"/>
    </row>
    <row r="141" spans="1:35" x14ac:dyDescent="0.2">
      <c r="A141" s="153" t="s">
        <v>127</v>
      </c>
      <c r="B141" s="154">
        <f t="shared" si="29"/>
        <v>4.8356999999999997E-2</v>
      </c>
      <c r="C141" s="154">
        <f t="shared" si="27"/>
        <v>6.4799999999999996E-2</v>
      </c>
      <c r="D141" s="154">
        <f t="shared" si="27"/>
        <v>15.799474</v>
      </c>
      <c r="E141" s="154">
        <f t="shared" si="27"/>
        <v>0.119145</v>
      </c>
      <c r="F141" s="154">
        <f t="shared" si="27"/>
        <v>1.9999999999999999E-6</v>
      </c>
      <c r="G141" s="154">
        <f t="shared" si="30"/>
        <v>9.5267000000000004E-2</v>
      </c>
      <c r="H141" s="154">
        <f t="shared" si="31"/>
        <v>1.5169999999999999E-3</v>
      </c>
      <c r="I141" s="154">
        <f t="shared" si="32"/>
        <v>1.7024000000000001E-2</v>
      </c>
      <c r="J141" s="154">
        <f t="shared" si="33"/>
        <v>2.1641000000000001E-2</v>
      </c>
      <c r="K141" s="154">
        <f t="shared" si="33"/>
        <v>9.809E-3</v>
      </c>
      <c r="L141" s="154">
        <f t="shared" si="33"/>
        <v>8.9494000000000004E-2</v>
      </c>
      <c r="M141" s="154">
        <f t="shared" si="33"/>
        <v>4.3167999999999998E-2</v>
      </c>
      <c r="N141" s="154">
        <f t="shared" si="28"/>
        <v>16.309697999999997</v>
      </c>
      <c r="O141" s="140"/>
      <c r="P141" s="140"/>
      <c r="Q141" s="109"/>
      <c r="R141" s="109"/>
      <c r="S141" s="110"/>
      <c r="T141" s="110"/>
      <c r="U141" s="110"/>
      <c r="V141" s="110"/>
      <c r="W141" s="110"/>
      <c r="X141" s="110"/>
      <c r="Y141" s="109"/>
      <c r="Z141" s="110"/>
      <c r="AA141" s="109"/>
      <c r="AB141" s="109"/>
      <c r="AC141" s="109"/>
      <c r="AD141" s="109"/>
      <c r="AE141" s="109"/>
      <c r="AF141" s="109"/>
      <c r="AG141" s="109"/>
      <c r="AH141" s="12"/>
    </row>
    <row r="142" spans="1:35" x14ac:dyDescent="0.2">
      <c r="A142" s="153" t="s">
        <v>128</v>
      </c>
      <c r="B142" s="154">
        <f t="shared" si="29"/>
        <v>8.0070000000000002E-3</v>
      </c>
      <c r="C142" s="154">
        <f t="shared" si="27"/>
        <v>1.14042</v>
      </c>
      <c r="D142" s="154">
        <f t="shared" si="27"/>
        <v>13.432536000000001</v>
      </c>
      <c r="E142" s="154">
        <f t="shared" si="27"/>
        <v>26.275099999999998</v>
      </c>
      <c r="F142" s="154">
        <f t="shared" si="27"/>
        <v>0.11955200000000001</v>
      </c>
      <c r="G142" s="154">
        <f t="shared" si="30"/>
        <v>9.7287800000000004</v>
      </c>
      <c r="H142" s="154">
        <f t="shared" si="31"/>
        <v>15.844556000000001</v>
      </c>
      <c r="I142" s="154">
        <f t="shared" si="32"/>
        <v>1.45442</v>
      </c>
      <c r="J142" s="154">
        <f t="shared" si="33"/>
        <v>2.3883160000000001</v>
      </c>
      <c r="K142" s="154">
        <f t="shared" si="33"/>
        <v>11.373131000000001</v>
      </c>
      <c r="L142" s="154">
        <f t="shared" si="33"/>
        <v>2.0584690000000001</v>
      </c>
      <c r="M142" s="154">
        <f t="shared" si="33"/>
        <v>0.53350900000000001</v>
      </c>
      <c r="N142" s="154">
        <f t="shared" si="28"/>
        <v>84.356796000000003</v>
      </c>
      <c r="O142" s="140"/>
      <c r="P142" s="140"/>
      <c r="Q142" s="109"/>
      <c r="R142" s="109"/>
      <c r="S142" s="110"/>
      <c r="T142" s="110"/>
      <c r="U142" s="110"/>
      <c r="V142" s="110"/>
      <c r="W142" s="110"/>
      <c r="X142" s="110"/>
      <c r="Y142" s="109"/>
      <c r="Z142" s="110"/>
      <c r="AA142" s="109"/>
      <c r="AB142" s="109"/>
      <c r="AC142" s="109"/>
      <c r="AD142" s="109"/>
      <c r="AE142" s="109"/>
      <c r="AF142" s="109"/>
      <c r="AG142" s="109"/>
      <c r="AH142" s="12"/>
    </row>
    <row r="143" spans="1:35" x14ac:dyDescent="0.2">
      <c r="A143" s="153" t="s">
        <v>129</v>
      </c>
      <c r="B143" s="154">
        <f t="shared" si="29"/>
        <v>1.089896</v>
      </c>
      <c r="C143" s="154">
        <f t="shared" si="27"/>
        <v>6.6878000000000007E-2</v>
      </c>
      <c r="D143" s="154">
        <f t="shared" si="27"/>
        <v>1.753684</v>
      </c>
      <c r="E143" s="154">
        <f t="shared" si="27"/>
        <v>11.146454</v>
      </c>
      <c r="F143" s="154">
        <f t="shared" si="27"/>
        <v>1.1E-4</v>
      </c>
      <c r="G143" s="154">
        <f t="shared" si="30"/>
        <v>3.727503</v>
      </c>
      <c r="H143" s="154">
        <f t="shared" si="31"/>
        <v>0.93253699999999995</v>
      </c>
      <c r="I143" s="154">
        <f t="shared" si="32"/>
        <v>36.024557000000001</v>
      </c>
      <c r="J143" s="154">
        <f t="shared" si="33"/>
        <v>3.3222870000000002</v>
      </c>
      <c r="K143" s="154">
        <f t="shared" si="33"/>
        <v>1.9181E-2</v>
      </c>
      <c r="L143" s="154">
        <f t="shared" si="33"/>
        <v>0.49531599999999998</v>
      </c>
      <c r="M143" s="154">
        <f t="shared" si="33"/>
        <v>8.5519999999999999E-2</v>
      </c>
      <c r="N143" s="154">
        <f t="shared" si="28"/>
        <v>58.663923000000011</v>
      </c>
      <c r="O143" s="140"/>
      <c r="P143" s="140"/>
      <c r="Q143" s="109"/>
      <c r="R143" s="110"/>
      <c r="S143" s="110"/>
      <c r="T143" s="110"/>
      <c r="U143" s="110"/>
      <c r="V143" s="110"/>
      <c r="W143" s="110"/>
      <c r="X143" s="110"/>
      <c r="Y143" s="109"/>
      <c r="Z143" s="110"/>
      <c r="AA143" s="109"/>
      <c r="AB143" s="109"/>
      <c r="AC143" s="109"/>
      <c r="AD143" s="109"/>
      <c r="AE143" s="109"/>
      <c r="AF143" s="109"/>
      <c r="AG143" s="109"/>
      <c r="AH143" s="12"/>
    </row>
    <row r="144" spans="1:35" ht="25.5" x14ac:dyDescent="0.2">
      <c r="A144" s="487" t="s">
        <v>107</v>
      </c>
      <c r="B144" s="154">
        <f>SUM(B137:B143)</f>
        <v>18.483861999999998</v>
      </c>
      <c r="C144" s="154">
        <f>SUM(C137:C143)</f>
        <v>5.1804249999999996</v>
      </c>
      <c r="D144" s="154">
        <f>SUM(D137:D143)</f>
        <v>316.508622</v>
      </c>
      <c r="E144" s="154">
        <f t="shared" ref="E144:M144" si="34">SUM(E137:E143)</f>
        <v>409.16399200000001</v>
      </c>
      <c r="F144" s="154">
        <f t="shared" si="34"/>
        <v>3.9329889999999996</v>
      </c>
      <c r="G144" s="154">
        <f t="shared" si="34"/>
        <v>174.59097600000004</v>
      </c>
      <c r="H144" s="154">
        <f t="shared" si="34"/>
        <v>230.71311800000001</v>
      </c>
      <c r="I144" s="154">
        <f t="shared" si="34"/>
        <v>82.185431999999992</v>
      </c>
      <c r="J144" s="154">
        <f t="shared" si="34"/>
        <v>65.432243</v>
      </c>
      <c r="K144" s="154">
        <f t="shared" si="34"/>
        <v>31.550469</v>
      </c>
      <c r="L144" s="154">
        <f t="shared" si="34"/>
        <v>93.017982000000003</v>
      </c>
      <c r="M144" s="154">
        <f t="shared" si="34"/>
        <v>5.7873919999999996</v>
      </c>
      <c r="N144" s="154">
        <f>SUM(N137:N143)</f>
        <v>1436.5475020000001</v>
      </c>
      <c r="O144" s="155"/>
      <c r="P144" s="140"/>
      <c r="Q144" s="109"/>
      <c r="R144" s="109"/>
      <c r="S144" s="110"/>
      <c r="T144" s="110"/>
      <c r="U144" s="110"/>
      <c r="V144" s="110"/>
      <c r="W144" s="110"/>
      <c r="X144" s="110"/>
      <c r="Y144" s="109"/>
      <c r="Z144" s="110"/>
      <c r="AA144" s="109"/>
      <c r="AB144" s="109"/>
      <c r="AC144" s="109"/>
      <c r="AD144" s="109"/>
      <c r="AE144" s="109"/>
      <c r="AF144" s="109"/>
      <c r="AG144" s="109"/>
      <c r="AH144" s="12"/>
    </row>
    <row r="145" spans="1:35"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05"/>
      <c r="AB145" s="12"/>
      <c r="AC145" s="12"/>
      <c r="AD145" s="12"/>
      <c r="AE145" s="12"/>
      <c r="AF145" s="12"/>
      <c r="AG145" s="12"/>
      <c r="AH145" s="12"/>
      <c r="AI145" s="12"/>
    </row>
    <row r="146" spans="1:35" x14ac:dyDescent="0.2">
      <c r="A146" s="144"/>
      <c r="B146" s="145"/>
      <c r="C146" s="145"/>
      <c r="D146" s="145"/>
      <c r="E146" s="145"/>
      <c r="F146" s="145"/>
      <c r="G146" s="145"/>
      <c r="H146" s="145"/>
      <c r="I146" s="145"/>
      <c r="J146" s="145"/>
      <c r="K146" s="145"/>
      <c r="L146" s="145"/>
      <c r="M146" s="156"/>
      <c r="N146" s="156"/>
      <c r="O146" s="140"/>
      <c r="P146" s="156"/>
      <c r="Q146" s="140"/>
      <c r="R146" s="140"/>
      <c r="S146" s="140"/>
      <c r="T146" s="109"/>
      <c r="U146" s="109"/>
      <c r="V146" s="109"/>
      <c r="W146" s="109"/>
      <c r="X146" s="109"/>
      <c r="Y146" s="109"/>
      <c r="Z146" s="109"/>
      <c r="AA146" s="110"/>
      <c r="AB146" s="109"/>
      <c r="AC146" s="109"/>
      <c r="AD146" s="109"/>
      <c r="AE146" s="109"/>
      <c r="AF146" s="109"/>
      <c r="AG146" s="109"/>
      <c r="AH146" s="109"/>
      <c r="AI146" s="109"/>
    </row>
    <row r="147" spans="1:35" x14ac:dyDescent="0.2">
      <c r="A147" s="143" t="s">
        <v>76</v>
      </c>
      <c r="B147" s="145"/>
      <c r="C147" s="145"/>
      <c r="D147" s="145"/>
      <c r="E147" s="145"/>
      <c r="F147" s="145"/>
      <c r="G147" s="145"/>
      <c r="H147" s="145"/>
      <c r="I147" s="145"/>
      <c r="J147" s="145"/>
      <c r="K147" s="145"/>
      <c r="L147" s="145"/>
      <c r="M147" s="156"/>
      <c r="N147" s="156"/>
      <c r="O147" s="140"/>
      <c r="P147" s="156"/>
      <c r="Q147" s="140"/>
      <c r="R147" s="140"/>
      <c r="S147" s="140"/>
      <c r="T147" s="109"/>
      <c r="U147" s="109"/>
      <c r="V147" s="109"/>
      <c r="W147" s="109"/>
      <c r="X147" s="109"/>
      <c r="Y147" s="109"/>
      <c r="Z147" s="109"/>
      <c r="AA147" s="110"/>
      <c r="AB147" s="109"/>
      <c r="AC147" s="109"/>
      <c r="AD147" s="109"/>
      <c r="AE147" s="109"/>
      <c r="AF147" s="109"/>
      <c r="AG147" s="109"/>
      <c r="AH147" s="109"/>
      <c r="AI147" s="109"/>
    </row>
    <row r="148" spans="1:35" s="56" customFormat="1" ht="38.25" x14ac:dyDescent="0.2">
      <c r="A148" s="21" t="s">
        <v>893</v>
      </c>
      <c r="B148" s="127" t="s">
        <v>56</v>
      </c>
      <c r="C148" s="28" t="s">
        <v>57</v>
      </c>
      <c r="D148" s="127" t="s">
        <v>58</v>
      </c>
      <c r="E148" s="127" t="s">
        <v>59</v>
      </c>
      <c r="F148" s="127" t="s">
        <v>108</v>
      </c>
      <c r="G148" s="127" t="s">
        <v>109</v>
      </c>
      <c r="H148" s="127" t="s">
        <v>110</v>
      </c>
      <c r="I148" s="28" t="s">
        <v>111</v>
      </c>
      <c r="J148" s="127" t="s">
        <v>60</v>
      </c>
      <c r="K148" s="127" t="s">
        <v>112</v>
      </c>
      <c r="L148" s="127" t="s">
        <v>113</v>
      </c>
      <c r="M148" s="28" t="s">
        <v>114</v>
      </c>
      <c r="N148" s="127" t="s">
        <v>61</v>
      </c>
      <c r="O148" s="127" t="s">
        <v>62</v>
      </c>
      <c r="P148" s="127" t="s">
        <v>115</v>
      </c>
      <c r="Q148" s="127" t="s">
        <v>99</v>
      </c>
      <c r="R148" s="489" t="s">
        <v>767</v>
      </c>
      <c r="S148" s="127" t="s">
        <v>63</v>
      </c>
      <c r="T148" s="127" t="s">
        <v>82</v>
      </c>
      <c r="U148" s="39" t="s">
        <v>65</v>
      </c>
      <c r="V148" s="128" t="s">
        <v>66</v>
      </c>
      <c r="X148" s="151"/>
      <c r="AA148" s="157"/>
    </row>
    <row r="149" spans="1:35" x14ac:dyDescent="0.2">
      <c r="A149" s="158" t="s">
        <v>123</v>
      </c>
      <c r="B149" s="662">
        <v>2789895</v>
      </c>
      <c r="C149" s="662">
        <v>249772977</v>
      </c>
      <c r="D149" s="662">
        <v>179180739</v>
      </c>
      <c r="E149" s="662">
        <v>1369776</v>
      </c>
      <c r="F149" s="662">
        <v>44754</v>
      </c>
      <c r="G149" s="662">
        <v>538716</v>
      </c>
      <c r="H149" s="662">
        <v>2573629</v>
      </c>
      <c r="I149" s="662">
        <v>3848648</v>
      </c>
      <c r="J149" s="662">
        <v>89293128</v>
      </c>
      <c r="K149" s="662">
        <v>786471</v>
      </c>
      <c r="L149" s="662">
        <v>461245</v>
      </c>
      <c r="M149" s="662">
        <v>463285</v>
      </c>
      <c r="N149" s="662">
        <v>98746710</v>
      </c>
      <c r="O149" s="662">
        <v>18857890</v>
      </c>
      <c r="P149" s="662">
        <v>1716</v>
      </c>
      <c r="Q149" s="662">
        <v>11001530</v>
      </c>
      <c r="R149" s="662">
        <v>39124230</v>
      </c>
      <c r="S149" s="662">
        <v>10196978</v>
      </c>
      <c r="T149" s="662">
        <v>32337279</v>
      </c>
      <c r="U149" s="662">
        <v>2968411</v>
      </c>
      <c r="V149" s="122">
        <f>SUM(B149:U149)</f>
        <v>744358007</v>
      </c>
      <c r="X149" s="109"/>
    </row>
    <row r="150" spans="1:35" x14ac:dyDescent="0.2">
      <c r="A150" s="158" t="s">
        <v>124</v>
      </c>
      <c r="B150" s="662">
        <v>308296</v>
      </c>
      <c r="C150" s="662">
        <v>11272191</v>
      </c>
      <c r="D150" s="662">
        <v>82064772</v>
      </c>
      <c r="E150" s="662">
        <v>70228</v>
      </c>
      <c r="F150" s="662">
        <v>15369</v>
      </c>
      <c r="G150" s="662">
        <v>733202</v>
      </c>
      <c r="H150" s="662">
        <v>27531</v>
      </c>
      <c r="I150" s="662">
        <v>38136</v>
      </c>
      <c r="J150" s="662">
        <v>25177959</v>
      </c>
      <c r="K150" s="662">
        <v>20558</v>
      </c>
      <c r="L150" s="662">
        <v>31133</v>
      </c>
      <c r="M150" s="662">
        <v>42937</v>
      </c>
      <c r="N150" s="662">
        <v>22059761</v>
      </c>
      <c r="O150" s="662">
        <v>1620821</v>
      </c>
      <c r="P150" s="662">
        <v>494</v>
      </c>
      <c r="Q150" s="662">
        <v>1624181</v>
      </c>
      <c r="R150" s="662">
        <v>1491544</v>
      </c>
      <c r="S150" s="662">
        <v>6375882</v>
      </c>
      <c r="T150" s="662">
        <v>3705552</v>
      </c>
      <c r="U150" s="662">
        <v>1793944</v>
      </c>
      <c r="V150" s="122">
        <f t="shared" ref="V150:V155" si="35">SUM(B150:U150)</f>
        <v>158474491</v>
      </c>
      <c r="X150" s="109"/>
    </row>
    <row r="151" spans="1:35" x14ac:dyDescent="0.2">
      <c r="A151" s="158" t="s">
        <v>130</v>
      </c>
      <c r="B151" s="662">
        <v>457263</v>
      </c>
      <c r="C151" s="662">
        <v>10538613</v>
      </c>
      <c r="D151" s="662">
        <v>78751230</v>
      </c>
      <c r="E151" s="662">
        <v>1509956</v>
      </c>
      <c r="F151" s="662">
        <v>552356</v>
      </c>
      <c r="G151" s="662">
        <v>267946</v>
      </c>
      <c r="H151" s="662">
        <v>1556467</v>
      </c>
      <c r="I151" s="662">
        <v>3069432</v>
      </c>
      <c r="J151" s="662">
        <v>28463055</v>
      </c>
      <c r="K151" s="662">
        <v>46751</v>
      </c>
      <c r="L151" s="662">
        <v>51175</v>
      </c>
      <c r="M151" s="662">
        <v>66924</v>
      </c>
      <c r="N151" s="662">
        <v>14183082</v>
      </c>
      <c r="O151" s="662">
        <v>3101679</v>
      </c>
      <c r="P151" s="662">
        <v>558</v>
      </c>
      <c r="Q151" s="662">
        <v>1513842</v>
      </c>
      <c r="R151" s="662">
        <v>4918783</v>
      </c>
      <c r="S151" s="662">
        <v>3085625</v>
      </c>
      <c r="T151" s="662">
        <v>32379350</v>
      </c>
      <c r="U151" s="662">
        <v>256259</v>
      </c>
      <c r="V151" s="122">
        <f t="shared" si="35"/>
        <v>184770346</v>
      </c>
      <c r="X151" s="109"/>
    </row>
    <row r="152" spans="1:35" x14ac:dyDescent="0.2">
      <c r="A152" s="158" t="s">
        <v>131</v>
      </c>
      <c r="B152" s="662">
        <v>352873</v>
      </c>
      <c r="C152" s="662">
        <v>13939147</v>
      </c>
      <c r="D152" s="662">
        <v>31626552</v>
      </c>
      <c r="E152" s="662">
        <v>863365</v>
      </c>
      <c r="F152" s="662">
        <v>1475069</v>
      </c>
      <c r="G152" s="662">
        <v>696067</v>
      </c>
      <c r="H152" s="662">
        <v>1073264</v>
      </c>
      <c r="I152" s="662">
        <v>827016</v>
      </c>
      <c r="J152" s="662">
        <v>16013329</v>
      </c>
      <c r="K152" s="662">
        <v>11350</v>
      </c>
      <c r="L152" s="662">
        <v>6294</v>
      </c>
      <c r="M152" s="662">
        <v>103832</v>
      </c>
      <c r="N152" s="662">
        <v>78944955</v>
      </c>
      <c r="O152" s="662">
        <v>6589246</v>
      </c>
      <c r="P152" s="662">
        <v>304</v>
      </c>
      <c r="Q152" s="662">
        <v>377170</v>
      </c>
      <c r="R152" s="662">
        <v>14165442</v>
      </c>
      <c r="S152" s="662">
        <v>489863</v>
      </c>
      <c r="T152" s="662">
        <v>21952522</v>
      </c>
      <c r="U152" s="662">
        <v>106581</v>
      </c>
      <c r="V152" s="122">
        <f t="shared" si="35"/>
        <v>189614241</v>
      </c>
      <c r="X152" s="109"/>
    </row>
    <row r="153" spans="1:35" x14ac:dyDescent="0.2">
      <c r="A153" s="158" t="s">
        <v>132</v>
      </c>
      <c r="B153" s="662">
        <v>64800</v>
      </c>
      <c r="C153" s="662">
        <v>15799474</v>
      </c>
      <c r="D153" s="662">
        <v>119145</v>
      </c>
      <c r="E153" s="662">
        <v>2</v>
      </c>
      <c r="F153" s="662"/>
      <c r="G153" s="662">
        <v>304</v>
      </c>
      <c r="H153" s="662"/>
      <c r="I153" s="662">
        <v>48053</v>
      </c>
      <c r="J153" s="662">
        <v>86082</v>
      </c>
      <c r="K153" s="662">
        <v>8913</v>
      </c>
      <c r="L153" s="662">
        <v>8</v>
      </c>
      <c r="M153" s="662">
        <v>264</v>
      </c>
      <c r="N153" s="662">
        <v>1517</v>
      </c>
      <c r="O153" s="662">
        <v>16383</v>
      </c>
      <c r="P153" s="662">
        <v>5</v>
      </c>
      <c r="Q153" s="662">
        <v>636</v>
      </c>
      <c r="R153" s="662">
        <v>21641</v>
      </c>
      <c r="S153" s="662">
        <v>9809</v>
      </c>
      <c r="T153" s="662">
        <v>89494</v>
      </c>
      <c r="U153" s="662">
        <v>43168</v>
      </c>
      <c r="V153" s="122">
        <f t="shared" si="35"/>
        <v>16309698</v>
      </c>
      <c r="W153" s="159"/>
      <c r="X153" s="651"/>
    </row>
    <row r="154" spans="1:35" x14ac:dyDescent="0.2">
      <c r="A154" s="158" t="s">
        <v>128</v>
      </c>
      <c r="B154" s="662">
        <v>1140420</v>
      </c>
      <c r="C154" s="662">
        <v>13432536</v>
      </c>
      <c r="D154" s="662">
        <v>26275100</v>
      </c>
      <c r="E154" s="662">
        <v>119552</v>
      </c>
      <c r="F154" s="662"/>
      <c r="G154" s="662">
        <v>229</v>
      </c>
      <c r="H154" s="662"/>
      <c r="I154" s="662">
        <v>7778</v>
      </c>
      <c r="J154" s="662">
        <v>9650101</v>
      </c>
      <c r="K154" s="662">
        <v>32821</v>
      </c>
      <c r="L154" s="662">
        <v>2056</v>
      </c>
      <c r="M154" s="662">
        <v>43802</v>
      </c>
      <c r="N154" s="662">
        <v>15844556</v>
      </c>
      <c r="O154" s="662">
        <v>995408</v>
      </c>
      <c r="P154" s="662">
        <v>310</v>
      </c>
      <c r="Q154" s="662">
        <v>458702</v>
      </c>
      <c r="R154" s="662">
        <v>2388316</v>
      </c>
      <c r="S154" s="662">
        <v>11373131</v>
      </c>
      <c r="T154" s="662">
        <v>2058469</v>
      </c>
      <c r="U154" s="662">
        <v>533509</v>
      </c>
      <c r="V154" s="122">
        <f t="shared" si="35"/>
        <v>84356796</v>
      </c>
      <c r="X154" s="109"/>
    </row>
    <row r="155" spans="1:35" x14ac:dyDescent="0.2">
      <c r="A155" s="158" t="s">
        <v>129</v>
      </c>
      <c r="B155" s="662">
        <v>66878</v>
      </c>
      <c r="C155" s="662">
        <v>1753684</v>
      </c>
      <c r="D155" s="662">
        <v>11146454</v>
      </c>
      <c r="E155" s="662">
        <v>110</v>
      </c>
      <c r="F155" s="662"/>
      <c r="G155" s="662">
        <v>643834</v>
      </c>
      <c r="H155" s="662">
        <v>262614</v>
      </c>
      <c r="I155" s="662">
        <v>183448</v>
      </c>
      <c r="J155" s="662">
        <v>3573677</v>
      </c>
      <c r="K155" s="662"/>
      <c r="L155" s="662">
        <v>103757</v>
      </c>
      <c r="M155" s="662">
        <v>50069</v>
      </c>
      <c r="N155" s="662">
        <v>932537</v>
      </c>
      <c r="O155" s="662">
        <v>35880716</v>
      </c>
      <c r="P155" s="662">
        <v>232</v>
      </c>
      <c r="Q155" s="662">
        <v>143609</v>
      </c>
      <c r="R155" s="662">
        <v>3322287</v>
      </c>
      <c r="S155" s="662">
        <v>19181</v>
      </c>
      <c r="T155" s="662">
        <v>495316</v>
      </c>
      <c r="U155" s="662">
        <v>85520</v>
      </c>
      <c r="V155" s="122">
        <f t="shared" si="35"/>
        <v>58663923</v>
      </c>
      <c r="X155" s="109"/>
    </row>
    <row r="156" spans="1:35" x14ac:dyDescent="0.2">
      <c r="A156" s="160" t="s">
        <v>107</v>
      </c>
      <c r="B156" s="122">
        <f>SUM(B149:B155)</f>
        <v>5180425</v>
      </c>
      <c r="C156" s="122">
        <f>SUM(C149:C155)</f>
        <v>316508622</v>
      </c>
      <c r="D156" s="122">
        <f>SUM(D149:D155)</f>
        <v>409163992</v>
      </c>
      <c r="E156" s="122">
        <f>SUM(E149:E155)</f>
        <v>3932989</v>
      </c>
      <c r="F156" s="122">
        <f>SUM(F149:F155)</f>
        <v>2087548</v>
      </c>
      <c r="G156" s="122">
        <f t="shared" ref="G156:V156" si="36">SUM(G149:G155)</f>
        <v>2880298</v>
      </c>
      <c r="H156" s="122">
        <f t="shared" si="36"/>
        <v>5493505</v>
      </c>
      <c r="I156" s="122">
        <f t="shared" si="36"/>
        <v>8022511</v>
      </c>
      <c r="J156" s="122">
        <f t="shared" si="36"/>
        <v>172257331</v>
      </c>
      <c r="K156" s="122">
        <f t="shared" si="36"/>
        <v>906864</v>
      </c>
      <c r="L156" s="122">
        <f t="shared" si="36"/>
        <v>655668</v>
      </c>
      <c r="M156" s="122">
        <f t="shared" si="36"/>
        <v>771113</v>
      </c>
      <c r="N156" s="122">
        <f t="shared" si="36"/>
        <v>230713118</v>
      </c>
      <c r="O156" s="122">
        <f t="shared" si="36"/>
        <v>67062143</v>
      </c>
      <c r="P156" s="122">
        <f t="shared" si="36"/>
        <v>3619</v>
      </c>
      <c r="Q156" s="122">
        <f t="shared" si="36"/>
        <v>15119670</v>
      </c>
      <c r="R156" s="122">
        <f t="shared" si="36"/>
        <v>65432243</v>
      </c>
      <c r="S156" s="122">
        <f t="shared" si="36"/>
        <v>31550469</v>
      </c>
      <c r="T156" s="122">
        <f t="shared" si="36"/>
        <v>93017982</v>
      </c>
      <c r="U156" s="122">
        <f t="shared" si="36"/>
        <v>5787392</v>
      </c>
      <c r="V156" s="122">
        <f t="shared" si="36"/>
        <v>1436547502</v>
      </c>
      <c r="X156" s="109"/>
    </row>
    <row r="157" spans="1:35" x14ac:dyDescent="0.2">
      <c r="A157" s="109"/>
      <c r="B157" s="110"/>
      <c r="C157" s="110"/>
      <c r="D157" s="110"/>
      <c r="E157" s="110"/>
      <c r="F157" s="110"/>
      <c r="G157" s="130"/>
      <c r="H157" s="110"/>
      <c r="I157" s="110"/>
      <c r="J157" s="110"/>
      <c r="K157" s="110"/>
      <c r="L157" s="110"/>
      <c r="M157" s="110"/>
      <c r="N157" s="110"/>
      <c r="O157" s="110"/>
      <c r="P157" s="110"/>
      <c r="Q157" s="110"/>
      <c r="R157" s="109"/>
      <c r="S157" s="109"/>
      <c r="T157" s="109"/>
      <c r="U157" s="110"/>
      <c r="V157" s="109"/>
      <c r="W157" s="109"/>
      <c r="X157" s="109"/>
      <c r="Y157" s="110"/>
      <c r="Z157" s="109"/>
      <c r="AA157" s="110"/>
      <c r="AB157" s="109"/>
      <c r="AC157" s="109"/>
      <c r="AD157" s="109"/>
      <c r="AE157" s="109"/>
      <c r="AF157" s="109"/>
      <c r="AG157" s="109"/>
      <c r="AH157" s="109"/>
      <c r="AI157" s="109"/>
    </row>
    <row r="158" spans="1:35" x14ac:dyDescent="0.2">
      <c r="A158" s="109"/>
      <c r="B158" s="109"/>
      <c r="C158" s="109"/>
      <c r="D158" s="109"/>
      <c r="E158" s="109"/>
      <c r="F158" s="109"/>
      <c r="G158" s="130"/>
      <c r="H158" s="109"/>
      <c r="I158" s="109"/>
      <c r="J158" s="109"/>
      <c r="K158" s="109"/>
      <c r="L158" s="109"/>
      <c r="M158" s="109"/>
      <c r="N158" s="109"/>
      <c r="O158" s="109"/>
      <c r="P158" s="109"/>
      <c r="Q158" s="109"/>
      <c r="R158" s="109"/>
      <c r="S158" s="109"/>
      <c r="T158" s="109"/>
      <c r="U158" s="110"/>
      <c r="V158" s="109"/>
      <c r="W158" s="109"/>
      <c r="X158" s="109"/>
      <c r="Y158" s="110"/>
      <c r="Z158" s="109"/>
      <c r="AA158" s="110"/>
      <c r="AB158" s="109"/>
      <c r="AC158" s="109"/>
      <c r="AD158" s="109"/>
      <c r="AE158" s="109"/>
      <c r="AF158" s="109"/>
      <c r="AG158" s="109"/>
      <c r="AH158" s="109"/>
      <c r="AI158" s="109"/>
    </row>
    <row r="159" spans="1:35" ht="18.95" customHeight="1" x14ac:dyDescent="0.2">
      <c r="A159" s="109"/>
      <c r="B159" s="109"/>
      <c r="C159" s="109"/>
      <c r="D159" s="109"/>
      <c r="E159" s="109"/>
      <c r="F159" s="109"/>
      <c r="G159" s="161"/>
      <c r="H159" s="109"/>
      <c r="I159" s="109"/>
      <c r="J159" s="109"/>
      <c r="K159" s="109"/>
      <c r="L159" s="109"/>
      <c r="M159" s="109"/>
      <c r="N159" s="109"/>
      <c r="O159" s="109"/>
      <c r="P159" s="109"/>
      <c r="Q159" s="109"/>
      <c r="R159" s="109"/>
      <c r="S159" s="109"/>
      <c r="T159" s="109"/>
      <c r="U159" s="110"/>
      <c r="V159" s="109"/>
      <c r="W159" s="109"/>
      <c r="X159" s="109"/>
      <c r="Y159" s="110"/>
      <c r="Z159" s="109"/>
      <c r="AA159" s="110"/>
      <c r="AB159" s="109"/>
      <c r="AC159" s="109"/>
      <c r="AD159" s="109"/>
      <c r="AE159" s="109"/>
      <c r="AF159" s="109"/>
      <c r="AG159" s="109"/>
      <c r="AH159" s="109"/>
      <c r="AI159" s="109"/>
    </row>
    <row r="160" spans="1:35" ht="18.95" customHeight="1" x14ac:dyDescent="0.2">
      <c r="A160" s="109"/>
      <c r="B160" s="109"/>
      <c r="C160" s="109"/>
      <c r="D160" s="109"/>
      <c r="E160" s="109"/>
      <c r="F160" s="109"/>
      <c r="G160" s="162"/>
      <c r="H160" s="109"/>
      <c r="I160" s="109"/>
      <c r="J160" s="109"/>
      <c r="K160" s="109"/>
      <c r="L160" s="109"/>
      <c r="M160" s="109"/>
      <c r="N160" s="109"/>
      <c r="O160" s="109"/>
      <c r="P160" s="109"/>
      <c r="Q160" s="109"/>
      <c r="R160" s="109"/>
      <c r="S160" s="109"/>
      <c r="T160" s="109"/>
      <c r="U160" s="110"/>
      <c r="V160" s="109"/>
      <c r="W160" s="109"/>
      <c r="X160" s="109"/>
      <c r="Y160" s="110"/>
      <c r="Z160" s="109"/>
      <c r="AA160" s="110"/>
      <c r="AB160" s="109"/>
      <c r="AC160" s="109"/>
      <c r="AD160" s="109"/>
      <c r="AE160" s="109"/>
      <c r="AF160" s="109"/>
      <c r="AG160" s="109"/>
      <c r="AH160" s="109"/>
      <c r="AI160" s="109"/>
    </row>
    <row r="161" spans="1:35" ht="18.95" customHeight="1" x14ac:dyDescent="0.2">
      <c r="A161" s="109"/>
      <c r="B161" s="109"/>
      <c r="C161" s="109"/>
      <c r="D161" s="109"/>
      <c r="E161" s="109"/>
      <c r="F161" s="109"/>
      <c r="G161" s="109"/>
      <c r="H161" s="109"/>
      <c r="I161" s="109"/>
      <c r="J161" s="109"/>
      <c r="K161" s="109"/>
      <c r="L161" s="109"/>
      <c r="M161" s="109"/>
      <c r="N161" s="109"/>
      <c r="O161" s="109"/>
      <c r="P161" s="109"/>
      <c r="Q161" s="109"/>
      <c r="R161" s="109"/>
      <c r="S161" s="109"/>
      <c r="T161" s="109"/>
      <c r="U161" s="110"/>
      <c r="V161" s="109"/>
      <c r="W161" s="109"/>
      <c r="X161" s="109"/>
      <c r="Y161" s="110"/>
      <c r="Z161" s="109"/>
      <c r="AA161" s="110"/>
      <c r="AB161" s="109"/>
      <c r="AC161" s="109"/>
      <c r="AD161" s="109"/>
      <c r="AE161" s="109"/>
      <c r="AF161" s="109"/>
      <c r="AG161" s="109"/>
      <c r="AH161" s="109"/>
      <c r="AI161" s="109"/>
    </row>
    <row r="162" spans="1:35" ht="18.95" customHeight="1" x14ac:dyDescent="0.2">
      <c r="A162" s="109"/>
      <c r="B162" s="109"/>
      <c r="C162" s="109"/>
      <c r="D162" s="109"/>
      <c r="E162" s="109"/>
      <c r="F162" s="109"/>
      <c r="G162" s="109"/>
      <c r="H162" s="109"/>
      <c r="I162" s="109"/>
      <c r="J162" s="109"/>
      <c r="K162" s="109"/>
      <c r="L162" s="109"/>
      <c r="M162" s="109"/>
      <c r="N162" s="109"/>
      <c r="O162" s="109"/>
      <c r="P162" s="109"/>
      <c r="Q162" s="109"/>
      <c r="R162" s="109"/>
      <c r="S162" s="109"/>
      <c r="T162" s="109"/>
      <c r="U162" s="110"/>
      <c r="V162" s="109"/>
      <c r="W162" s="109"/>
      <c r="X162" s="109"/>
      <c r="Y162" s="110"/>
      <c r="Z162" s="109"/>
      <c r="AA162" s="110"/>
      <c r="AB162" s="109"/>
      <c r="AC162" s="109"/>
      <c r="AD162" s="109"/>
      <c r="AE162" s="109"/>
      <c r="AF162" s="109"/>
      <c r="AG162" s="109"/>
      <c r="AH162" s="109"/>
      <c r="AI162" s="109"/>
    </row>
    <row r="163" spans="1:35" ht="18.95" customHeight="1" x14ac:dyDescent="0.2">
      <c r="A163" s="109"/>
      <c r="B163" s="109"/>
      <c r="C163" s="109"/>
      <c r="D163" s="109"/>
      <c r="E163" s="109"/>
      <c r="F163" s="109"/>
      <c r="G163" s="109"/>
      <c r="H163" s="109"/>
      <c r="I163" s="109"/>
      <c r="J163" s="109"/>
      <c r="K163" s="109"/>
      <c r="L163" s="109"/>
      <c r="M163" s="109"/>
      <c r="N163" s="109"/>
      <c r="O163" s="109"/>
      <c r="P163" s="109"/>
      <c r="Q163" s="109"/>
      <c r="R163" s="109"/>
      <c r="S163" s="109"/>
      <c r="T163" s="109"/>
      <c r="U163" s="110"/>
      <c r="V163" s="109"/>
      <c r="W163" s="109"/>
      <c r="X163" s="109"/>
      <c r="Y163" s="110"/>
      <c r="Z163" s="109"/>
      <c r="AA163" s="110"/>
      <c r="AB163" s="109"/>
      <c r="AC163" s="109"/>
      <c r="AD163" s="109"/>
      <c r="AE163" s="109"/>
      <c r="AF163" s="109"/>
      <c r="AG163" s="109"/>
      <c r="AH163" s="109"/>
      <c r="AI163" s="109"/>
    </row>
    <row r="164" spans="1:35" ht="18.95" customHeight="1" x14ac:dyDescent="0.2">
      <c r="A164" s="109"/>
      <c r="B164" s="109"/>
      <c r="C164" s="109"/>
      <c r="D164" s="109"/>
      <c r="E164" s="109"/>
      <c r="F164" s="109"/>
      <c r="G164" s="109"/>
      <c r="H164" s="109"/>
      <c r="I164" s="109"/>
      <c r="J164" s="109"/>
      <c r="K164" s="109"/>
      <c r="L164" s="109"/>
      <c r="M164" s="109"/>
      <c r="N164" s="109"/>
      <c r="O164" s="109"/>
      <c r="P164" s="162"/>
      <c r="Q164" s="109"/>
      <c r="R164" s="109"/>
      <c r="S164" s="109"/>
      <c r="T164" s="109"/>
      <c r="U164" s="110"/>
      <c r="V164" s="109"/>
      <c r="W164" s="109"/>
      <c r="X164" s="109"/>
      <c r="Y164" s="110"/>
      <c r="Z164" s="109"/>
      <c r="AA164" s="110"/>
      <c r="AB164" s="109"/>
      <c r="AC164" s="109"/>
      <c r="AD164" s="109"/>
      <c r="AE164" s="109"/>
      <c r="AF164" s="109"/>
      <c r="AG164" s="109"/>
      <c r="AH164" s="109"/>
      <c r="AI164" s="109"/>
    </row>
    <row r="165" spans="1:35" ht="18.95" customHeight="1" x14ac:dyDescent="0.2">
      <c r="A165" s="109"/>
      <c r="B165" s="109"/>
      <c r="C165" s="109"/>
      <c r="D165" s="109"/>
      <c r="E165" s="109"/>
      <c r="F165" s="109"/>
      <c r="G165" s="109"/>
      <c r="H165" s="109"/>
      <c r="I165" s="109"/>
      <c r="J165" s="109"/>
      <c r="K165" s="109"/>
      <c r="L165" s="109"/>
      <c r="M165" s="109"/>
      <c r="N165" s="109"/>
      <c r="O165" s="109"/>
      <c r="P165" s="109"/>
      <c r="Q165" s="109"/>
      <c r="R165" s="109"/>
      <c r="S165" s="109"/>
      <c r="T165" s="109"/>
      <c r="U165" s="110"/>
      <c r="V165" s="109"/>
      <c r="W165" s="109"/>
      <c r="X165" s="109"/>
      <c r="Y165" s="110"/>
      <c r="Z165" s="109"/>
      <c r="AA165" s="110"/>
      <c r="AB165" s="109"/>
      <c r="AC165" s="109"/>
      <c r="AD165" s="109"/>
      <c r="AE165" s="109"/>
      <c r="AF165" s="109"/>
      <c r="AG165" s="109"/>
      <c r="AH165" s="109"/>
      <c r="AI165" s="109"/>
    </row>
    <row r="166" spans="1:35" ht="18.95" customHeight="1" x14ac:dyDescent="0.2">
      <c r="A166" s="109"/>
      <c r="B166" s="109"/>
      <c r="C166" s="109"/>
      <c r="D166" s="109"/>
      <c r="E166" s="109"/>
      <c r="F166" s="109"/>
      <c r="G166" s="109"/>
      <c r="H166" s="109"/>
      <c r="I166" s="109"/>
      <c r="J166" s="109"/>
      <c r="K166" s="109"/>
      <c r="L166" s="109"/>
      <c r="M166" s="109"/>
      <c r="N166" s="109"/>
      <c r="O166" s="109"/>
      <c r="P166" s="109"/>
      <c r="Q166" s="109"/>
      <c r="R166" s="109"/>
      <c r="S166" s="109"/>
      <c r="T166" s="109"/>
      <c r="U166" s="110"/>
      <c r="V166" s="109"/>
      <c r="W166" s="109"/>
      <c r="X166" s="109"/>
      <c r="Y166" s="110"/>
      <c r="Z166" s="109"/>
      <c r="AA166" s="110"/>
      <c r="AB166" s="109"/>
      <c r="AC166" s="109"/>
      <c r="AD166" s="109"/>
      <c r="AE166" s="109"/>
      <c r="AF166" s="109"/>
      <c r="AG166" s="109"/>
      <c r="AH166" s="109"/>
      <c r="AI166" s="109"/>
    </row>
    <row r="167" spans="1:35" ht="18.95" customHeight="1" x14ac:dyDescent="0.2">
      <c r="A167" s="109"/>
      <c r="B167" s="109"/>
      <c r="C167" s="109"/>
      <c r="D167" s="109"/>
      <c r="E167" s="109"/>
      <c r="F167" s="109"/>
      <c r="G167" s="109"/>
      <c r="H167" s="109"/>
      <c r="I167" s="109"/>
      <c r="J167" s="109"/>
      <c r="K167" s="109"/>
      <c r="L167" s="109"/>
      <c r="M167" s="109"/>
      <c r="N167" s="109"/>
      <c r="O167" s="109"/>
      <c r="P167" s="109"/>
      <c r="Q167" s="109"/>
      <c r="R167" s="109"/>
      <c r="S167" s="109"/>
      <c r="T167" s="109"/>
      <c r="U167" s="110"/>
      <c r="V167" s="109"/>
      <c r="W167" s="109"/>
      <c r="X167" s="109"/>
      <c r="Y167" s="110"/>
      <c r="Z167" s="109"/>
      <c r="AA167" s="110"/>
      <c r="AB167" s="109"/>
      <c r="AC167" s="109"/>
      <c r="AD167" s="109"/>
      <c r="AE167" s="109"/>
      <c r="AF167" s="109"/>
      <c r="AG167" s="109"/>
      <c r="AH167" s="109"/>
      <c r="AI167" s="109"/>
    </row>
    <row r="168" spans="1:35" ht="18.95" customHeight="1" x14ac:dyDescent="0.2">
      <c r="A168" s="109"/>
      <c r="B168" s="109"/>
      <c r="C168" s="109"/>
      <c r="D168" s="109"/>
      <c r="E168" s="109"/>
      <c r="F168" s="109"/>
      <c r="G168" s="109"/>
      <c r="H168" s="109"/>
      <c r="I168" s="109"/>
      <c r="J168" s="109"/>
      <c r="K168" s="109"/>
      <c r="L168" s="109"/>
      <c r="M168" s="109"/>
      <c r="N168" s="109"/>
      <c r="O168" s="109"/>
      <c r="P168" s="109"/>
      <c r="Q168" s="109"/>
      <c r="R168" s="109"/>
      <c r="S168" s="109"/>
      <c r="T168" s="109"/>
      <c r="U168" s="110"/>
      <c r="V168" s="109"/>
      <c r="W168" s="109"/>
      <c r="X168" s="109"/>
      <c r="Y168" s="110"/>
      <c r="Z168" s="109"/>
      <c r="AA168" s="110"/>
      <c r="AB168" s="109"/>
      <c r="AC168" s="109"/>
      <c r="AD168" s="109"/>
      <c r="AE168" s="109"/>
      <c r="AF168" s="109"/>
      <c r="AG168" s="109"/>
      <c r="AH168" s="109"/>
      <c r="AI168" s="109"/>
    </row>
    <row r="169" spans="1:35" x14ac:dyDescent="0.2">
      <c r="A169" s="109"/>
      <c r="B169" s="109"/>
      <c r="C169" s="109"/>
      <c r="D169" s="109"/>
      <c r="E169" s="109"/>
      <c r="F169" s="109"/>
      <c r="G169" s="109"/>
      <c r="H169" s="109"/>
      <c r="I169" s="109"/>
      <c r="J169" s="109"/>
      <c r="K169" s="109"/>
      <c r="L169" s="109"/>
      <c r="M169" s="109"/>
      <c r="N169" s="109"/>
      <c r="O169" s="109"/>
      <c r="P169" s="109"/>
      <c r="Q169" s="109"/>
      <c r="R169" s="109"/>
      <c r="S169" s="109"/>
      <c r="T169" s="109"/>
      <c r="U169" s="110"/>
      <c r="V169" s="109"/>
      <c r="W169" s="109"/>
      <c r="X169" s="109"/>
      <c r="Y169" s="110"/>
      <c r="Z169" s="109"/>
      <c r="AA169" s="110"/>
      <c r="AB169" s="109"/>
      <c r="AC169" s="109"/>
      <c r="AD169" s="109"/>
      <c r="AE169" s="109"/>
      <c r="AF169" s="109"/>
      <c r="AG169" s="109"/>
      <c r="AH169" s="109"/>
      <c r="AI169" s="109"/>
    </row>
    <row r="170" spans="1:35" ht="30" customHeight="1" x14ac:dyDescent="0.2">
      <c r="A170" s="799" t="s">
        <v>133</v>
      </c>
      <c r="B170" s="799"/>
      <c r="C170" s="799"/>
      <c r="D170" s="799"/>
      <c r="E170" s="109"/>
      <c r="F170" s="109"/>
      <c r="G170" s="109"/>
      <c r="H170" s="109"/>
      <c r="I170" s="109"/>
      <c r="J170" s="109"/>
      <c r="K170" s="109"/>
      <c r="L170" s="109"/>
      <c r="M170" s="109"/>
      <c r="N170" s="109"/>
      <c r="O170" s="109"/>
      <c r="P170" s="109"/>
      <c r="Q170" s="109"/>
      <c r="R170" s="109"/>
      <c r="S170" s="109"/>
      <c r="T170" s="109"/>
      <c r="U170" s="110"/>
      <c r="V170" s="109"/>
      <c r="W170" s="109"/>
      <c r="X170" s="109"/>
      <c r="Y170" s="110"/>
      <c r="Z170" s="109"/>
      <c r="AA170" s="110"/>
      <c r="AB170" s="109"/>
      <c r="AC170" s="109"/>
      <c r="AD170" s="109"/>
      <c r="AE170" s="109"/>
      <c r="AF170" s="109"/>
      <c r="AG170" s="109"/>
      <c r="AH170" s="109"/>
      <c r="AI170" s="109"/>
    </row>
    <row r="171" spans="1:35" ht="12" customHeight="1" x14ac:dyDescent="0.2">
      <c r="A171" s="640"/>
      <c r="B171" s="640"/>
      <c r="C171" s="640"/>
      <c r="D171" s="640"/>
      <c r="E171" s="109"/>
      <c r="F171" s="109"/>
      <c r="G171" s="109"/>
      <c r="H171" s="109"/>
      <c r="I171" s="109"/>
      <c r="J171" s="109"/>
      <c r="K171" s="109"/>
      <c r="L171" s="109"/>
      <c r="M171" s="109"/>
      <c r="N171" s="109"/>
      <c r="O171" s="109"/>
      <c r="P171" s="109"/>
      <c r="Q171" s="109"/>
      <c r="R171" s="109"/>
      <c r="S171" s="109"/>
      <c r="T171" s="109"/>
      <c r="U171" s="110"/>
      <c r="V171" s="109"/>
      <c r="W171" s="109"/>
      <c r="X171" s="109"/>
      <c r="Y171" s="110"/>
      <c r="Z171" s="109"/>
      <c r="AA171" s="110"/>
      <c r="AB171" s="109"/>
      <c r="AC171" s="109"/>
      <c r="AD171" s="109"/>
      <c r="AE171" s="109"/>
      <c r="AF171" s="109"/>
      <c r="AG171" s="109"/>
      <c r="AH171" s="109"/>
      <c r="AI171" s="109"/>
    </row>
    <row r="172" spans="1:35" ht="12" customHeight="1" x14ac:dyDescent="0.2">
      <c r="A172" s="107"/>
      <c r="B172" s="640"/>
      <c r="C172" s="640"/>
      <c r="D172" s="640"/>
      <c r="E172" s="109"/>
      <c r="F172" s="109"/>
      <c r="G172" s="109"/>
      <c r="H172" s="109"/>
      <c r="I172" s="109"/>
      <c r="J172" s="109"/>
      <c r="K172" s="109"/>
      <c r="L172" s="109"/>
      <c r="M172" s="109"/>
      <c r="N172" s="109"/>
      <c r="O172" s="109"/>
      <c r="P172" s="109"/>
      <c r="Q172" s="109"/>
      <c r="R172" s="109"/>
      <c r="S172" s="109"/>
      <c r="T172" s="109"/>
      <c r="U172" s="110"/>
      <c r="V172" s="109"/>
      <c r="W172" s="109"/>
      <c r="X172" s="109"/>
      <c r="Y172" s="110"/>
      <c r="Z172" s="109"/>
      <c r="AA172" s="110"/>
      <c r="AB172" s="109"/>
      <c r="AC172" s="109"/>
      <c r="AD172" s="109"/>
      <c r="AE172" s="109"/>
      <c r="AF172" s="109"/>
      <c r="AG172" s="109"/>
      <c r="AH172" s="109"/>
      <c r="AI172" s="109"/>
    </row>
    <row r="173" spans="1:35" ht="12" customHeight="1" x14ac:dyDescent="0.2">
      <c r="A173" s="640"/>
      <c r="B173" s="640"/>
      <c r="C173" s="640"/>
      <c r="D173" s="640"/>
      <c r="E173" s="109"/>
      <c r="F173" s="109"/>
      <c r="G173" s="109"/>
      <c r="H173" s="109"/>
      <c r="I173" s="109"/>
      <c r="J173" s="109"/>
      <c r="K173" s="109"/>
      <c r="L173" s="109"/>
      <c r="M173" s="109"/>
      <c r="N173" s="109"/>
      <c r="O173" s="109"/>
      <c r="P173" s="109"/>
      <c r="Q173" s="109"/>
      <c r="R173" s="109"/>
      <c r="S173" s="109"/>
      <c r="T173" s="109"/>
      <c r="U173" s="110"/>
      <c r="V173" s="109"/>
      <c r="W173" s="109"/>
      <c r="X173" s="109"/>
      <c r="Y173" s="110"/>
      <c r="Z173" s="109"/>
      <c r="AA173" s="110"/>
      <c r="AB173" s="109"/>
      <c r="AC173" s="109"/>
      <c r="AD173" s="109"/>
      <c r="AE173" s="109"/>
      <c r="AF173" s="109"/>
      <c r="AG173" s="109"/>
      <c r="AH173" s="109"/>
      <c r="AI173" s="109"/>
    </row>
    <row r="174" spans="1:35" s="159" customFormat="1" x14ac:dyDescent="0.2">
      <c r="A174" s="109" t="s">
        <v>83</v>
      </c>
      <c r="B174" s="109"/>
      <c r="C174" s="109"/>
      <c r="D174" s="109"/>
      <c r="E174" s="109"/>
      <c r="F174" s="109"/>
      <c r="G174" s="109"/>
      <c r="H174" s="109"/>
      <c r="I174" s="109"/>
      <c r="J174" s="109"/>
      <c r="K174" s="109"/>
      <c r="L174" s="109"/>
      <c r="M174" s="109"/>
      <c r="N174" s="109"/>
      <c r="O174" s="109"/>
      <c r="P174" s="109"/>
      <c r="Q174" s="109"/>
      <c r="R174" s="109"/>
      <c r="S174" s="109"/>
      <c r="T174" s="109"/>
      <c r="U174" s="110"/>
      <c r="V174" s="109"/>
      <c r="W174" s="109"/>
      <c r="X174" s="109"/>
      <c r="Y174" s="110"/>
      <c r="Z174" s="109"/>
      <c r="AA174" s="110"/>
      <c r="AB174" s="109"/>
      <c r="AC174" s="109"/>
      <c r="AD174" s="109"/>
      <c r="AE174" s="109"/>
      <c r="AF174" s="109"/>
      <c r="AG174" s="109"/>
      <c r="AH174" s="109"/>
      <c r="AI174" s="109"/>
    </row>
    <row r="175" spans="1:35" ht="25.5" x14ac:dyDescent="0.2">
      <c r="A175" s="21" t="s">
        <v>117</v>
      </c>
      <c r="B175" s="112" t="s">
        <v>55</v>
      </c>
      <c r="C175" s="112" t="s">
        <v>56</v>
      </c>
      <c r="D175" s="112" t="s">
        <v>57</v>
      </c>
      <c r="E175" s="112" t="s">
        <v>58</v>
      </c>
      <c r="F175" s="112" t="s">
        <v>59</v>
      </c>
      <c r="G175" s="127" t="s">
        <v>106</v>
      </c>
      <c r="H175" s="127" t="s">
        <v>61</v>
      </c>
      <c r="I175" s="127" t="s">
        <v>62</v>
      </c>
      <c r="J175" s="127" t="s">
        <v>767</v>
      </c>
      <c r="K175" s="127" t="s">
        <v>63</v>
      </c>
      <c r="L175" s="127" t="s">
        <v>103</v>
      </c>
      <c r="M175" s="127" t="s">
        <v>65</v>
      </c>
      <c r="N175" s="127" t="s">
        <v>66</v>
      </c>
      <c r="O175" s="151"/>
      <c r="P175" s="151"/>
      <c r="Q175" s="163"/>
      <c r="R175" s="151"/>
      <c r="S175" s="151"/>
      <c r="T175" s="163"/>
      <c r="U175" s="151"/>
      <c r="V175" s="151"/>
      <c r="W175" s="151"/>
      <c r="X175" s="151"/>
      <c r="Y175" s="12"/>
      <c r="Z175" s="105"/>
      <c r="AA175" s="12"/>
      <c r="AB175" s="12"/>
      <c r="AC175" s="12"/>
      <c r="AD175" s="12"/>
      <c r="AE175" s="12"/>
      <c r="AF175" s="12"/>
      <c r="AG175" s="12"/>
      <c r="AH175" s="12"/>
    </row>
    <row r="176" spans="1:35" ht="25.5" x14ac:dyDescent="0.2">
      <c r="A176" s="21" t="s">
        <v>104</v>
      </c>
      <c r="B176" s="121">
        <f t="shared" ref="B176:H176" si="37">B190</f>
        <v>1315.178235138269</v>
      </c>
      <c r="C176" s="121">
        <f t="shared" si="37"/>
        <v>625.93828388214092</v>
      </c>
      <c r="D176" s="121">
        <f t="shared" si="37"/>
        <v>143.02083835122704</v>
      </c>
      <c r="E176" s="121">
        <f t="shared" si="37"/>
        <v>4058.9668372702786</v>
      </c>
      <c r="F176" s="121">
        <f t="shared" si="37"/>
        <v>8.8443165346970858</v>
      </c>
      <c r="G176" s="121">
        <f t="shared" si="37"/>
        <v>2501.0258962979515</v>
      </c>
      <c r="H176" s="121">
        <f t="shared" si="37"/>
        <v>2935.5405872167862</v>
      </c>
      <c r="I176" s="121">
        <f>I190</f>
        <v>262.98465774811734</v>
      </c>
      <c r="J176" s="121">
        <f>J190</f>
        <v>1479.5026629857321</v>
      </c>
      <c r="K176" s="121">
        <f>K190</f>
        <v>71.654050646128567</v>
      </c>
      <c r="L176" s="121">
        <f>L190</f>
        <v>481.28024073248093</v>
      </c>
      <c r="M176" s="121">
        <f>M190</f>
        <v>2.8853466487826123</v>
      </c>
      <c r="N176" s="164">
        <f>SUM(B176:M176)</f>
        <v>13886.821953452592</v>
      </c>
      <c r="O176" s="165"/>
      <c r="P176" s="109"/>
      <c r="Q176" s="109"/>
      <c r="R176" s="109"/>
      <c r="S176" s="109"/>
      <c r="T176" s="110"/>
      <c r="U176" s="109"/>
      <c r="V176" s="109"/>
      <c r="W176" s="109"/>
      <c r="X176" s="110"/>
      <c r="Y176" s="12"/>
      <c r="Z176" s="105"/>
      <c r="AA176" s="12"/>
      <c r="AB176" s="12"/>
      <c r="AC176" s="12"/>
      <c r="AD176" s="12"/>
      <c r="AE176" s="12"/>
      <c r="AF176" s="12"/>
      <c r="AG176" s="12"/>
      <c r="AH176" s="12"/>
    </row>
    <row r="177" spans="1:35" x14ac:dyDescent="0.2">
      <c r="A177" s="109"/>
      <c r="B177" s="109"/>
      <c r="C177" s="109"/>
      <c r="D177" s="109"/>
      <c r="E177" s="109"/>
      <c r="F177" s="109"/>
      <c r="G177" s="109"/>
      <c r="H177" s="109"/>
      <c r="I177" s="109"/>
      <c r="J177" s="109"/>
      <c r="K177" s="109"/>
      <c r="L177" s="109"/>
      <c r="M177" s="109"/>
      <c r="N177" s="109"/>
      <c r="O177" s="109"/>
      <c r="P177" s="109"/>
      <c r="Q177" s="109"/>
      <c r="R177" s="109"/>
      <c r="S177" s="109"/>
      <c r="T177" s="109"/>
      <c r="U177" s="110"/>
      <c r="V177" s="109"/>
      <c r="W177" s="109"/>
      <c r="X177" s="109"/>
      <c r="Y177" s="110"/>
      <c r="Z177" s="12"/>
      <c r="AA177" s="105"/>
      <c r="AB177" s="12"/>
      <c r="AC177" s="12"/>
      <c r="AD177" s="12"/>
      <c r="AE177" s="12"/>
      <c r="AF177" s="12"/>
      <c r="AG177" s="12"/>
      <c r="AH177" s="12"/>
      <c r="AI177" s="12"/>
    </row>
    <row r="178" spans="1:35" x14ac:dyDescent="0.2">
      <c r="A178" s="109"/>
      <c r="B178" s="109"/>
      <c r="C178" s="109"/>
      <c r="D178" s="109"/>
      <c r="E178" s="109"/>
      <c r="F178" s="109"/>
      <c r="G178" s="109"/>
      <c r="H178" s="109"/>
      <c r="I178" s="109"/>
      <c r="J178" s="109"/>
      <c r="K178" s="109"/>
      <c r="L178" s="109"/>
      <c r="M178" s="109"/>
      <c r="N178" s="109"/>
      <c r="O178" s="109"/>
      <c r="P178" s="109"/>
      <c r="Q178" s="109"/>
      <c r="R178" s="109"/>
      <c r="S178" s="109"/>
      <c r="T178" s="109"/>
      <c r="U178" s="110"/>
      <c r="V178" s="109"/>
      <c r="W178" s="109"/>
      <c r="X178" s="109"/>
      <c r="Y178" s="110"/>
      <c r="Z178" s="12"/>
      <c r="AA178" s="105"/>
      <c r="AB178" s="12"/>
      <c r="AC178" s="12"/>
      <c r="AD178" s="12"/>
      <c r="AE178" s="12"/>
      <c r="AF178" s="12"/>
      <c r="AG178" s="12"/>
      <c r="AH178" s="12"/>
      <c r="AI178" s="12"/>
    </row>
    <row r="179" spans="1:35" x14ac:dyDescent="0.2">
      <c r="A179" s="109"/>
      <c r="B179" s="109"/>
      <c r="C179" s="109"/>
      <c r="D179" s="109"/>
      <c r="E179" s="109"/>
      <c r="F179" s="109"/>
      <c r="G179" s="109"/>
      <c r="H179" s="109"/>
      <c r="I179" s="109"/>
      <c r="J179" s="109"/>
      <c r="K179" s="109"/>
      <c r="L179" s="109"/>
      <c r="M179" s="109"/>
      <c r="N179" s="109"/>
      <c r="O179" s="109"/>
      <c r="P179" s="109"/>
      <c r="Q179" s="109"/>
      <c r="R179" s="109"/>
      <c r="S179" s="109"/>
      <c r="T179" s="109"/>
      <c r="U179" s="110"/>
      <c r="V179" s="109"/>
      <c r="W179" s="109"/>
      <c r="X179" s="109"/>
      <c r="Y179" s="110"/>
      <c r="Z179" s="12"/>
      <c r="AA179" s="105"/>
      <c r="AB179" s="12"/>
      <c r="AC179" s="12"/>
      <c r="AD179" s="12"/>
      <c r="AE179" s="12"/>
      <c r="AF179" s="12"/>
      <c r="AG179" s="12"/>
      <c r="AH179" s="12"/>
      <c r="AI179" s="12"/>
    </row>
    <row r="180" spans="1:35" x14ac:dyDescent="0.2">
      <c r="A180" s="109"/>
      <c r="B180" s="109"/>
      <c r="C180" s="109"/>
      <c r="D180" s="109"/>
      <c r="E180" s="109"/>
      <c r="F180" s="109"/>
      <c r="G180" s="109"/>
      <c r="H180" s="109"/>
      <c r="I180" s="109"/>
      <c r="J180" s="109"/>
      <c r="K180" s="109"/>
      <c r="L180" s="109"/>
      <c r="M180" s="109"/>
      <c r="N180" s="109"/>
      <c r="O180" s="109"/>
      <c r="P180" s="109"/>
      <c r="Q180" s="109"/>
      <c r="R180" s="109"/>
      <c r="S180" s="109"/>
      <c r="T180" s="109"/>
      <c r="U180" s="110"/>
      <c r="V180" s="109"/>
      <c r="W180" s="109"/>
      <c r="X180" s="109"/>
      <c r="Y180" s="110"/>
      <c r="Z180" s="12"/>
      <c r="AA180" s="105"/>
      <c r="AB180" s="12"/>
      <c r="AC180" s="12"/>
      <c r="AD180" s="12"/>
      <c r="AE180" s="12"/>
      <c r="AF180" s="12"/>
      <c r="AG180" s="12"/>
      <c r="AH180" s="12"/>
      <c r="AI180" s="12"/>
    </row>
    <row r="181" spans="1:35" x14ac:dyDescent="0.2">
      <c r="A181" s="109" t="s">
        <v>68</v>
      </c>
      <c r="B181" s="109"/>
      <c r="C181" s="109"/>
      <c r="D181" s="109"/>
      <c r="E181" s="109"/>
      <c r="F181" s="162"/>
      <c r="G181" s="162"/>
      <c r="H181" s="162"/>
      <c r="I181" s="162"/>
      <c r="J181" s="162"/>
      <c r="K181" s="162"/>
      <c r="L181" s="162"/>
      <c r="M181" s="162"/>
      <c r="N181" s="162"/>
      <c r="O181" s="109"/>
      <c r="P181" s="109"/>
      <c r="Q181" s="109"/>
      <c r="R181" s="109"/>
      <c r="S181" s="109"/>
      <c r="T181" s="109"/>
      <c r="U181" s="110"/>
      <c r="V181" s="109"/>
      <c r="W181" s="109"/>
      <c r="X181" s="109"/>
      <c r="Y181" s="110"/>
      <c r="Z181" s="12"/>
      <c r="AA181" s="105"/>
      <c r="AB181" s="12"/>
      <c r="AC181" s="12"/>
      <c r="AD181" s="12"/>
      <c r="AE181" s="12"/>
      <c r="AF181" s="12"/>
      <c r="AG181" s="12"/>
      <c r="AH181" s="12"/>
      <c r="AI181" s="12"/>
    </row>
    <row r="182" spans="1:35" ht="42" customHeight="1" x14ac:dyDescent="0.2">
      <c r="A182" s="488" t="s">
        <v>765</v>
      </c>
      <c r="B182" s="112" t="s">
        <v>55</v>
      </c>
      <c r="C182" s="112" t="s">
        <v>56</v>
      </c>
      <c r="D182" s="112" t="s">
        <v>57</v>
      </c>
      <c r="E182" s="112" t="s">
        <v>58</v>
      </c>
      <c r="F182" s="112" t="s">
        <v>59</v>
      </c>
      <c r="G182" s="167" t="s">
        <v>106</v>
      </c>
      <c r="H182" s="127" t="s">
        <v>61</v>
      </c>
      <c r="I182" s="167" t="s">
        <v>62</v>
      </c>
      <c r="J182" s="167" t="s">
        <v>767</v>
      </c>
      <c r="K182" s="167" t="s">
        <v>63</v>
      </c>
      <c r="L182" s="167" t="s">
        <v>103</v>
      </c>
      <c r="M182" s="167" t="s">
        <v>65</v>
      </c>
      <c r="N182" s="127" t="s">
        <v>66</v>
      </c>
      <c r="O182" s="151"/>
      <c r="P182" s="163"/>
      <c r="Q182" s="151"/>
      <c r="R182" s="151"/>
      <c r="S182" s="151"/>
      <c r="T182" s="163"/>
      <c r="U182" s="151"/>
      <c r="V182" s="151"/>
      <c r="W182" s="151"/>
      <c r="X182" s="151"/>
      <c r="Y182" s="12"/>
      <c r="Z182" s="105"/>
      <c r="AA182" s="12"/>
      <c r="AB182" s="12"/>
      <c r="AC182" s="12"/>
      <c r="AD182" s="12"/>
      <c r="AE182" s="12"/>
      <c r="AF182" s="12"/>
      <c r="AG182" s="12"/>
      <c r="AH182" s="12"/>
    </row>
    <row r="183" spans="1:35" x14ac:dyDescent="0.2">
      <c r="A183" s="158" t="s">
        <v>123</v>
      </c>
      <c r="B183" s="168">
        <f>(F195+G195+H195+I195)/1024</f>
        <v>462.57569073094845</v>
      </c>
      <c r="C183" s="168">
        <f t="shared" ref="C183:F189" si="38">B195/1024</f>
        <v>259.03884244244335</v>
      </c>
      <c r="D183" s="168">
        <f t="shared" si="38"/>
        <v>93.693883079361427</v>
      </c>
      <c r="E183" s="168">
        <f t="shared" si="38"/>
        <v>1605.3178381538378</v>
      </c>
      <c r="F183" s="168">
        <f t="shared" si="38"/>
        <v>2.394422934952666</v>
      </c>
      <c r="G183" s="168">
        <f>(J195+K195+L195+M195)/1024</f>
        <v>1236.9344103325293</v>
      </c>
      <c r="H183" s="168">
        <f t="shared" ref="H183:H189" si="39">(N195+0)/1024</f>
        <v>1417.7007590811329</v>
      </c>
      <c r="I183" s="168">
        <f>(O195+P195+Q195)/1024</f>
        <v>65.865080507684837</v>
      </c>
      <c r="J183" s="168">
        <f>R195/1024</f>
        <v>620.39897031123735</v>
      </c>
      <c r="K183" s="168">
        <f>S195/1024</f>
        <v>18.244327051830762</v>
      </c>
      <c r="L183" s="168">
        <f>T195/1024</f>
        <v>222.53065497794728</v>
      </c>
      <c r="M183" s="168">
        <f>U195/1024</f>
        <v>1.6328299762362792</v>
      </c>
      <c r="N183" s="121">
        <f t="shared" ref="N183:N189" si="40">SUM(B183:M183)</f>
        <v>6006.3277095801423</v>
      </c>
      <c r="O183" s="119"/>
      <c r="P183" s="109"/>
      <c r="Q183" s="109"/>
      <c r="R183" s="109"/>
      <c r="S183" s="109"/>
      <c r="T183" s="110"/>
      <c r="U183" s="109"/>
      <c r="V183" s="109"/>
      <c r="W183" s="109"/>
      <c r="X183" s="110"/>
      <c r="Y183" s="12"/>
      <c r="Z183" s="105"/>
      <c r="AA183" s="12"/>
      <c r="AB183" s="12"/>
      <c r="AC183" s="12"/>
      <c r="AD183" s="12"/>
      <c r="AE183" s="12"/>
      <c r="AF183" s="12"/>
      <c r="AG183" s="12"/>
      <c r="AH183" s="12"/>
    </row>
    <row r="184" spans="1:35" x14ac:dyDescent="0.2">
      <c r="A184" s="158" t="s">
        <v>124</v>
      </c>
      <c r="B184" s="168">
        <f t="shared" ref="B184:B189" si="41">(F196+G196+H196+I196)/1024</f>
        <v>64.279338118022622</v>
      </c>
      <c r="C184" s="168">
        <f t="shared" si="38"/>
        <v>14.358502991924023</v>
      </c>
      <c r="D184" s="168">
        <f t="shared" si="38"/>
        <v>4.5112792019817771</v>
      </c>
      <c r="E184" s="168">
        <f t="shared" si="38"/>
        <v>236.64915980493944</v>
      </c>
      <c r="F184" s="168">
        <f t="shared" si="38"/>
        <v>0.14883906638169628</v>
      </c>
      <c r="G184" s="168">
        <f t="shared" ref="G184:G189" si="42">(J196+K196+L196+M196)/1024</f>
        <v>566.75968558182376</v>
      </c>
      <c r="H184" s="168">
        <f t="shared" si="39"/>
        <v>118.54337421986035</v>
      </c>
      <c r="I184" s="168">
        <f t="shared" ref="I184:I189" si="43">(O196+P196+Q196)/1024</f>
        <v>25.185253090927223</v>
      </c>
      <c r="J184" s="168">
        <f t="shared" ref="J184:M189" si="44">R196/1024</f>
        <v>16.499213899913183</v>
      </c>
      <c r="K184" s="168">
        <f t="shared" si="44"/>
        <v>5.3024847807922457</v>
      </c>
      <c r="L184" s="168">
        <f t="shared" si="44"/>
        <v>12.612606480165528</v>
      </c>
      <c r="M184" s="168">
        <f t="shared" si="44"/>
        <v>0.50621561549178218</v>
      </c>
      <c r="N184" s="121">
        <f t="shared" si="40"/>
        <v>1065.3559528522237</v>
      </c>
      <c r="O184" s="109"/>
      <c r="P184" s="109"/>
      <c r="Q184" s="109"/>
      <c r="R184" s="109"/>
      <c r="S184" s="109"/>
      <c r="T184" s="110"/>
      <c r="U184" s="109"/>
      <c r="V184" s="109"/>
      <c r="W184" s="109"/>
      <c r="X184" s="110"/>
      <c r="Y184" s="12"/>
      <c r="Z184" s="105"/>
      <c r="AA184" s="12"/>
      <c r="AB184" s="12"/>
      <c r="AC184" s="12"/>
      <c r="AD184" s="12"/>
      <c r="AE184" s="12"/>
      <c r="AF184" s="12"/>
      <c r="AG184" s="12"/>
      <c r="AH184" s="12"/>
    </row>
    <row r="185" spans="1:35" x14ac:dyDescent="0.2">
      <c r="A185" s="158" t="s">
        <v>125</v>
      </c>
      <c r="B185" s="168">
        <f t="shared" si="41"/>
        <v>399.06555992136595</v>
      </c>
      <c r="C185" s="168">
        <f t="shared" si="38"/>
        <v>109.91788453330761</v>
      </c>
      <c r="D185" s="168">
        <f t="shared" si="38"/>
        <v>18.569961800844727</v>
      </c>
      <c r="E185" s="168">
        <f t="shared" si="38"/>
        <v>951.40793201551469</v>
      </c>
      <c r="F185" s="168">
        <f t="shared" si="38"/>
        <v>4.598584859022588</v>
      </c>
      <c r="G185" s="168">
        <f t="shared" si="42"/>
        <v>258.7460439358249</v>
      </c>
      <c r="H185" s="168">
        <f t="shared" si="39"/>
        <v>512.2277034766895</v>
      </c>
      <c r="I185" s="168">
        <f t="shared" si="43"/>
        <v>41.106082067428353</v>
      </c>
      <c r="J185" s="168">
        <f t="shared" si="44"/>
        <v>196.10732780437792</v>
      </c>
      <c r="K185" s="168">
        <f t="shared" si="44"/>
        <v>19.673903089506446</v>
      </c>
      <c r="L185" s="168">
        <f t="shared" si="44"/>
        <v>38.495678830920902</v>
      </c>
      <c r="M185" s="168">
        <f t="shared" si="44"/>
        <v>0.30650895151666113</v>
      </c>
      <c r="N185" s="121">
        <f t="shared" si="40"/>
        <v>2550.2231712863199</v>
      </c>
      <c r="O185" s="109"/>
      <c r="P185" s="109"/>
      <c r="Q185" s="109"/>
      <c r="R185" s="109"/>
      <c r="S185" s="109"/>
      <c r="T185" s="110"/>
      <c r="U185" s="109"/>
      <c r="V185" s="109"/>
      <c r="W185" s="109"/>
      <c r="X185" s="110"/>
      <c r="Y185" s="12"/>
      <c r="Z185" s="105"/>
      <c r="AA185" s="12"/>
      <c r="AB185" s="12"/>
      <c r="AC185" s="12"/>
      <c r="AD185" s="12"/>
      <c r="AE185" s="12"/>
      <c r="AF185" s="12"/>
      <c r="AG185" s="12"/>
      <c r="AH185" s="12"/>
    </row>
    <row r="186" spans="1:35" x14ac:dyDescent="0.2">
      <c r="A186" s="158" t="s">
        <v>126</v>
      </c>
      <c r="B186" s="168">
        <f t="shared" si="41"/>
        <v>304.17889558533057</v>
      </c>
      <c r="C186" s="168">
        <f t="shared" si="38"/>
        <v>171.5531151613711</v>
      </c>
      <c r="D186" s="168">
        <f t="shared" si="38"/>
        <v>9.8380297555431646</v>
      </c>
      <c r="E186" s="168">
        <f t="shared" si="38"/>
        <v>780.15313654671195</v>
      </c>
      <c r="F186" s="168">
        <f t="shared" si="38"/>
        <v>1.0689751964609961</v>
      </c>
      <c r="G186" s="168">
        <f t="shared" si="42"/>
        <v>174.77549181874809</v>
      </c>
      <c r="H186" s="168">
        <f t="shared" si="39"/>
        <v>670.71509340541991</v>
      </c>
      <c r="I186" s="168">
        <f t="shared" si="43"/>
        <v>48.790474098639606</v>
      </c>
      <c r="J186" s="168">
        <f t="shared" si="44"/>
        <v>347.01578330138284</v>
      </c>
      <c r="K186" s="168">
        <f t="shared" si="44"/>
        <v>13.872659140388281</v>
      </c>
      <c r="L186" s="168">
        <f t="shared" si="44"/>
        <v>172.32466076854979</v>
      </c>
      <c r="M186" s="168">
        <f t="shared" si="44"/>
        <v>6.3048837720998535E-2</v>
      </c>
      <c r="N186" s="121">
        <f t="shared" si="40"/>
        <v>2694.3493636162671</v>
      </c>
      <c r="O186" s="109"/>
      <c r="P186" s="109"/>
      <c r="Q186" s="109"/>
      <c r="R186" s="109"/>
      <c r="S186" s="109"/>
      <c r="T186" s="110"/>
      <c r="U186" s="109"/>
      <c r="V186" s="109"/>
      <c r="W186" s="109"/>
      <c r="X186" s="110"/>
      <c r="Y186" s="12"/>
      <c r="Z186" s="105"/>
      <c r="AA186" s="12"/>
      <c r="AB186" s="12"/>
      <c r="AC186" s="12"/>
      <c r="AD186" s="12"/>
      <c r="AE186" s="12"/>
      <c r="AF186" s="12"/>
      <c r="AG186" s="12"/>
      <c r="AH186" s="12"/>
    </row>
    <row r="187" spans="1:35" x14ac:dyDescent="0.2">
      <c r="A187" s="158" t="s">
        <v>127</v>
      </c>
      <c r="B187" s="168">
        <f t="shared" si="41"/>
        <v>3.3466482647590912</v>
      </c>
      <c r="C187" s="168">
        <f t="shared" si="38"/>
        <v>68.418587378828221</v>
      </c>
      <c r="D187" s="168">
        <f t="shared" si="38"/>
        <v>5.2940544165730863</v>
      </c>
      <c r="E187" s="168">
        <f t="shared" si="38"/>
        <v>15.37928015821123</v>
      </c>
      <c r="F187" s="168">
        <f t="shared" si="38"/>
        <v>2.1172036667849121E-4</v>
      </c>
      <c r="G187" s="168">
        <f t="shared" si="42"/>
        <v>0.69964985612750696</v>
      </c>
      <c r="H187" s="168">
        <f t="shared" si="39"/>
        <v>6.2401558838246191E-2</v>
      </c>
      <c r="I187" s="168">
        <f t="shared" si="43"/>
        <v>0.49635505904097882</v>
      </c>
      <c r="J187" s="168">
        <f t="shared" si="44"/>
        <v>0.37677956115294337</v>
      </c>
      <c r="K187" s="168">
        <f t="shared" si="44"/>
        <v>0.82145886965222659</v>
      </c>
      <c r="L187" s="168">
        <f t="shared" si="44"/>
        <v>7.2457013987332133E-2</v>
      </c>
      <c r="M187" s="168">
        <f t="shared" si="44"/>
        <v>1.1672119692775587E-2</v>
      </c>
      <c r="N187" s="121">
        <f t="shared" si="40"/>
        <v>94.979555977230333</v>
      </c>
      <c r="O187" s="109"/>
      <c r="P187" s="109"/>
      <c r="Q187" s="109"/>
      <c r="R187" s="109"/>
      <c r="S187" s="109"/>
      <c r="T187" s="110"/>
      <c r="U187" s="109"/>
      <c r="V187" s="109"/>
      <c r="W187" s="109"/>
      <c r="X187" s="110"/>
      <c r="Y187" s="12"/>
      <c r="Z187" s="105"/>
      <c r="AA187" s="12"/>
      <c r="AB187" s="12"/>
      <c r="AC187" s="12"/>
      <c r="AD187" s="12"/>
      <c r="AE187" s="12"/>
      <c r="AF187" s="12"/>
      <c r="AG187" s="12"/>
      <c r="AH187" s="12"/>
    </row>
    <row r="188" spans="1:35" x14ac:dyDescent="0.2">
      <c r="A188" s="158" t="s">
        <v>128</v>
      </c>
      <c r="B188" s="168">
        <f t="shared" si="41"/>
        <v>3.0930164853998486E-2</v>
      </c>
      <c r="C188" s="168">
        <f t="shared" si="38"/>
        <v>2.6476455894644433</v>
      </c>
      <c r="D188" s="168">
        <f t="shared" si="38"/>
        <v>9.7418466382441604</v>
      </c>
      <c r="E188" s="168">
        <f t="shared" si="38"/>
        <v>309.43890899650978</v>
      </c>
      <c r="F188" s="168">
        <f t="shared" si="38"/>
        <v>0.63311077411253713</v>
      </c>
      <c r="G188" s="168">
        <f t="shared" si="42"/>
        <v>207.69705101514106</v>
      </c>
      <c r="H188" s="168">
        <f t="shared" si="39"/>
        <v>144.83626812564941</v>
      </c>
      <c r="I188" s="168">
        <f t="shared" si="43"/>
        <v>2.0314213174315165</v>
      </c>
      <c r="J188" s="168">
        <f t="shared" si="44"/>
        <v>160.9528173408672</v>
      </c>
      <c r="K188" s="168">
        <f t="shared" si="44"/>
        <v>13.661858583560155</v>
      </c>
      <c r="L188" s="168">
        <f t="shared" si="44"/>
        <v>31.335440658622169</v>
      </c>
      <c r="M188" s="168">
        <f t="shared" si="44"/>
        <v>0.2891088356000176</v>
      </c>
      <c r="N188" s="121">
        <f t="shared" si="40"/>
        <v>883.29640804005646</v>
      </c>
      <c r="O188" s="119"/>
      <c r="P188" s="109"/>
      <c r="Q188" s="109"/>
      <c r="R188" s="109"/>
      <c r="S188" s="109"/>
      <c r="T188" s="110"/>
      <c r="U188" s="109"/>
      <c r="V188" s="109"/>
      <c r="W188" s="109"/>
      <c r="X188" s="110"/>
      <c r="Y188" s="12"/>
      <c r="Z188" s="105"/>
      <c r="AA188" s="12"/>
      <c r="AB188" s="12"/>
      <c r="AC188" s="12"/>
      <c r="AD188" s="12"/>
      <c r="AE188" s="12"/>
      <c r="AF188" s="12"/>
      <c r="AG188" s="12"/>
      <c r="AH188" s="12"/>
    </row>
    <row r="189" spans="1:35" x14ac:dyDescent="0.2">
      <c r="A189" s="158" t="s">
        <v>129</v>
      </c>
      <c r="B189" s="168">
        <f t="shared" si="41"/>
        <v>81.70117235298838</v>
      </c>
      <c r="C189" s="168">
        <f t="shared" si="38"/>
        <v>3.7057848021504395E-3</v>
      </c>
      <c r="D189" s="168">
        <f t="shared" si="38"/>
        <v>1.3717834586786914</v>
      </c>
      <c r="E189" s="168">
        <f t="shared" si="38"/>
        <v>160.6205815945537</v>
      </c>
      <c r="F189" s="168">
        <f t="shared" si="38"/>
        <v>1.7198339992319142E-4</v>
      </c>
      <c r="G189" s="168">
        <f t="shared" si="42"/>
        <v>55.41356375775738</v>
      </c>
      <c r="H189" s="168">
        <f t="shared" si="39"/>
        <v>71.454987349196003</v>
      </c>
      <c r="I189" s="168">
        <f t="shared" si="43"/>
        <v>79.509991606964817</v>
      </c>
      <c r="J189" s="168">
        <f t="shared" si="44"/>
        <v>138.15177076680078</v>
      </c>
      <c r="K189" s="168">
        <f t="shared" si="44"/>
        <v>7.7359130398453324E-2</v>
      </c>
      <c r="L189" s="168">
        <f t="shared" si="44"/>
        <v>3.9087420022879003</v>
      </c>
      <c r="M189" s="168">
        <f t="shared" si="44"/>
        <v>7.5962312524097755E-2</v>
      </c>
      <c r="N189" s="121">
        <f t="shared" si="40"/>
        <v>592.28979210035232</v>
      </c>
      <c r="O189" s="109"/>
      <c r="P189" s="109"/>
      <c r="Q189" s="109"/>
      <c r="R189" s="109"/>
      <c r="S189" s="109"/>
      <c r="T189" s="110"/>
      <c r="U189" s="109"/>
      <c r="V189" s="109"/>
      <c r="W189" s="109"/>
      <c r="X189" s="110"/>
      <c r="Y189" s="12"/>
      <c r="Z189" s="105"/>
      <c r="AA189" s="12"/>
      <c r="AB189" s="12"/>
      <c r="AC189" s="12"/>
      <c r="AD189" s="12"/>
      <c r="AE189" s="12"/>
      <c r="AF189" s="12"/>
      <c r="AG189" s="12"/>
      <c r="AH189" s="12"/>
    </row>
    <row r="190" spans="1:35" ht="24" customHeight="1" x14ac:dyDescent="0.2">
      <c r="A190" s="21" t="s">
        <v>534</v>
      </c>
      <c r="B190" s="121">
        <f>SUM(B183:B189)</f>
        <v>1315.178235138269</v>
      </c>
      <c r="C190" s="121">
        <f>SUM(C183:C189)</f>
        <v>625.93828388214092</v>
      </c>
      <c r="D190" s="121">
        <f>SUM(D183:D189)</f>
        <v>143.02083835122704</v>
      </c>
      <c r="E190" s="121">
        <f>SUM(E183:E189)</f>
        <v>4058.9668372702786</v>
      </c>
      <c r="F190" s="121">
        <f t="shared" ref="F190:M190" si="45">SUM(F183:F189)</f>
        <v>8.8443165346970858</v>
      </c>
      <c r="G190" s="121">
        <f t="shared" si="45"/>
        <v>2501.0258962979515</v>
      </c>
      <c r="H190" s="121">
        <f t="shared" si="45"/>
        <v>2935.5405872167862</v>
      </c>
      <c r="I190" s="121">
        <f t="shared" si="45"/>
        <v>262.98465774811734</v>
      </c>
      <c r="J190" s="121">
        <f t="shared" si="45"/>
        <v>1479.5026629857321</v>
      </c>
      <c r="K190" s="121">
        <f t="shared" si="45"/>
        <v>71.654050646128567</v>
      </c>
      <c r="L190" s="121">
        <f t="shared" si="45"/>
        <v>481.28024073248093</v>
      </c>
      <c r="M190" s="121">
        <f t="shared" si="45"/>
        <v>2.8853466487826123</v>
      </c>
      <c r="N190" s="121">
        <f>SUM(N183:N189)</f>
        <v>13886.821953452592</v>
      </c>
      <c r="O190" s="119"/>
      <c r="P190" s="109"/>
      <c r="Q190" s="109"/>
      <c r="R190" s="109"/>
      <c r="S190" s="109"/>
      <c r="T190" s="110"/>
      <c r="U190" s="109"/>
      <c r="V190" s="109"/>
      <c r="W190" s="109"/>
      <c r="X190" s="110"/>
      <c r="Y190" s="12"/>
      <c r="Z190" s="105"/>
      <c r="AA190" s="12"/>
      <c r="AB190" s="12"/>
      <c r="AC190" s="12"/>
      <c r="AD190" s="12"/>
      <c r="AE190" s="12"/>
      <c r="AF190" s="12"/>
      <c r="AG190" s="12"/>
      <c r="AH190" s="12"/>
    </row>
    <row r="191" spans="1:35" x14ac:dyDescent="0.2">
      <c r="A191" s="109"/>
      <c r="B191" s="109"/>
      <c r="C191" s="109"/>
      <c r="D191" s="109"/>
      <c r="E191" s="109"/>
      <c r="F191" s="109"/>
      <c r="G191" s="109"/>
      <c r="H191" s="109"/>
      <c r="I191" s="109"/>
      <c r="J191" s="109"/>
      <c r="K191" s="109"/>
      <c r="L191" s="109"/>
      <c r="M191" s="109"/>
      <c r="N191" s="109"/>
      <c r="O191" s="109"/>
      <c r="P191" s="109"/>
      <c r="Q191" s="109"/>
      <c r="R191" s="109"/>
      <c r="S191" s="109"/>
      <c r="T191" s="109"/>
      <c r="U191" s="110"/>
      <c r="V191" s="109"/>
      <c r="W191" s="109"/>
      <c r="X191" s="109"/>
      <c r="Y191" s="110"/>
      <c r="Z191" s="12"/>
      <c r="AA191" s="105"/>
      <c r="AB191" s="12"/>
      <c r="AC191" s="12"/>
      <c r="AD191" s="12"/>
      <c r="AE191" s="12"/>
      <c r="AF191" s="12"/>
      <c r="AG191" s="12"/>
      <c r="AH191" s="12"/>
      <c r="AI191" s="12"/>
    </row>
    <row r="192" spans="1:35" x14ac:dyDescent="0.2">
      <c r="A192" s="109"/>
      <c r="B192" s="109"/>
      <c r="C192" s="109"/>
      <c r="D192" s="109"/>
      <c r="E192" s="109"/>
      <c r="F192" s="109"/>
      <c r="G192" s="109"/>
      <c r="H192" s="109"/>
      <c r="I192" s="109"/>
      <c r="J192" s="109"/>
      <c r="K192" s="109"/>
      <c r="L192" s="109"/>
      <c r="M192" s="109"/>
      <c r="N192" s="109"/>
      <c r="O192" s="109"/>
      <c r="P192" s="109"/>
      <c r="Q192" s="109"/>
      <c r="R192" s="109"/>
      <c r="S192" s="109"/>
      <c r="T192" s="109"/>
      <c r="U192" s="110"/>
      <c r="V192" s="109"/>
      <c r="W192" s="109"/>
      <c r="X192" s="109"/>
      <c r="Y192" s="110"/>
      <c r="Z192" s="12"/>
      <c r="AA192" s="105"/>
      <c r="AB192" s="12"/>
      <c r="AC192" s="12"/>
      <c r="AD192" s="12"/>
      <c r="AE192" s="12"/>
      <c r="AF192" s="12"/>
      <c r="AG192" s="12"/>
      <c r="AH192" s="12"/>
      <c r="AI192" s="12"/>
    </row>
    <row r="193" spans="1:38" x14ac:dyDescent="0.2">
      <c r="A193" s="109" t="s">
        <v>76</v>
      </c>
      <c r="B193" s="109"/>
      <c r="C193" s="109"/>
      <c r="D193" s="109"/>
      <c r="E193" s="109"/>
      <c r="F193" s="109"/>
      <c r="G193" s="109"/>
      <c r="H193" s="109"/>
      <c r="I193" s="109"/>
      <c r="J193" s="109"/>
      <c r="K193" s="109"/>
      <c r="L193" s="109"/>
      <c r="M193" s="109"/>
      <c r="N193" s="109"/>
      <c r="O193" s="109"/>
      <c r="P193" s="109"/>
      <c r="Q193" s="109"/>
      <c r="R193" s="109"/>
      <c r="S193" s="109"/>
      <c r="T193" s="109"/>
      <c r="U193" s="110"/>
      <c r="V193" s="109"/>
      <c r="W193" s="109"/>
      <c r="X193" s="109"/>
      <c r="Y193" s="110"/>
      <c r="Z193" s="12"/>
      <c r="AA193" s="105"/>
      <c r="AB193" s="12"/>
      <c r="AC193" s="12"/>
      <c r="AD193" s="12"/>
      <c r="AE193" s="12"/>
      <c r="AF193" s="12"/>
      <c r="AG193" s="12"/>
      <c r="AH193" s="12"/>
      <c r="AI193" s="12"/>
    </row>
    <row r="194" spans="1:38" s="56" customFormat="1" ht="38.25" x14ac:dyDescent="0.2">
      <c r="A194" s="166" t="s">
        <v>766</v>
      </c>
      <c r="B194" s="127" t="s">
        <v>56</v>
      </c>
      <c r="C194" s="28" t="s">
        <v>57</v>
      </c>
      <c r="D194" s="127" t="s">
        <v>58</v>
      </c>
      <c r="E194" s="127" t="s">
        <v>59</v>
      </c>
      <c r="F194" s="127" t="s">
        <v>108</v>
      </c>
      <c r="G194" s="127" t="s">
        <v>109</v>
      </c>
      <c r="H194" s="127" t="s">
        <v>110</v>
      </c>
      <c r="I194" s="28" t="s">
        <v>111</v>
      </c>
      <c r="J194" s="127" t="s">
        <v>60</v>
      </c>
      <c r="K194" s="127" t="s">
        <v>112</v>
      </c>
      <c r="L194" s="127" t="s">
        <v>113</v>
      </c>
      <c r="M194" s="28" t="s">
        <v>114</v>
      </c>
      <c r="N194" s="127" t="s">
        <v>61</v>
      </c>
      <c r="O194" s="127" t="s">
        <v>62</v>
      </c>
      <c r="P194" s="127" t="s">
        <v>115</v>
      </c>
      <c r="Q194" s="127" t="s">
        <v>99</v>
      </c>
      <c r="R194" s="489" t="s">
        <v>767</v>
      </c>
      <c r="S194" s="127" t="s">
        <v>63</v>
      </c>
      <c r="T194" s="127" t="s">
        <v>82</v>
      </c>
      <c r="U194" s="39" t="s">
        <v>65</v>
      </c>
      <c r="V194" s="128" t="s">
        <v>66</v>
      </c>
      <c r="W194" s="151"/>
      <c r="X194" s="163"/>
      <c r="Y194" s="151"/>
      <c r="Z194" s="151"/>
      <c r="AA194" s="163"/>
      <c r="AB194" s="163"/>
      <c r="AC194" s="136"/>
      <c r="AD194" s="136"/>
      <c r="AE194" s="136"/>
      <c r="AF194" s="136"/>
      <c r="AG194" s="136"/>
      <c r="AH194" s="136"/>
      <c r="AI194" s="136"/>
      <c r="AJ194" s="136"/>
      <c r="AK194" s="136"/>
      <c r="AL194" s="136"/>
    </row>
    <row r="195" spans="1:38" x14ac:dyDescent="0.2">
      <c r="A195" s="158" t="s">
        <v>123</v>
      </c>
      <c r="B195" s="664">
        <v>265255.77466106199</v>
      </c>
      <c r="C195" s="664">
        <v>95942.536273266101</v>
      </c>
      <c r="D195" s="664">
        <v>1643845.4662695299</v>
      </c>
      <c r="E195" s="664">
        <v>2451.88908539153</v>
      </c>
      <c r="F195" s="664">
        <v>3079.2033409178198</v>
      </c>
      <c r="G195" s="664">
        <v>39466.365513301404</v>
      </c>
      <c r="H195" s="664">
        <v>231801.713049969</v>
      </c>
      <c r="I195" s="664">
        <v>199330.225404303</v>
      </c>
      <c r="J195" s="664">
        <v>1244550.6506115999</v>
      </c>
      <c r="K195" s="664">
        <v>7374.3626496307497</v>
      </c>
      <c r="L195" s="664">
        <v>5468.2510251337599</v>
      </c>
      <c r="M195" s="664">
        <v>9227.5718941455707</v>
      </c>
      <c r="N195" s="664">
        <v>1451725.5772990801</v>
      </c>
      <c r="O195" s="664">
        <v>53554.248867033901</v>
      </c>
      <c r="P195" s="664">
        <v>168.41728858277199</v>
      </c>
      <c r="Q195" s="664">
        <v>13723.1762842526</v>
      </c>
      <c r="R195" s="664">
        <v>635288.54559870705</v>
      </c>
      <c r="S195" s="664">
        <v>18682.1909010747</v>
      </c>
      <c r="T195" s="664">
        <v>227871.39069741801</v>
      </c>
      <c r="U195" s="664">
        <v>1672.0178956659499</v>
      </c>
      <c r="V195" s="117">
        <f t="shared" ref="V195:V201" si="46">SUM(B195:U195)</f>
        <v>6150479.5746100657</v>
      </c>
      <c r="W195" s="109"/>
      <c r="X195" s="110"/>
      <c r="Y195" s="109"/>
      <c r="Z195" s="109"/>
      <c r="AA195" s="110"/>
      <c r="AB195" s="110"/>
      <c r="AC195" s="12"/>
      <c r="AD195" s="12"/>
      <c r="AE195" s="12"/>
      <c r="AF195" s="12"/>
      <c r="AG195" s="12"/>
      <c r="AH195" s="12"/>
      <c r="AI195" s="12"/>
      <c r="AJ195" s="12"/>
      <c r="AK195" s="12"/>
      <c r="AL195" s="12"/>
    </row>
    <row r="196" spans="1:38" x14ac:dyDescent="0.2">
      <c r="A196" s="158" t="s">
        <v>124</v>
      </c>
      <c r="B196" s="664">
        <v>14703.1070637302</v>
      </c>
      <c r="C196" s="664">
        <v>4619.5499028293398</v>
      </c>
      <c r="D196" s="664">
        <v>242328.73964025799</v>
      </c>
      <c r="E196" s="664">
        <v>152.41120397485699</v>
      </c>
      <c r="F196" s="664">
        <v>1300.92855672724</v>
      </c>
      <c r="G196" s="664">
        <v>59628.224996488498</v>
      </c>
      <c r="H196" s="664">
        <v>1067.5161967407901</v>
      </c>
      <c r="I196" s="664">
        <v>3825.3724828986401</v>
      </c>
      <c r="J196" s="664">
        <v>579319.43124871701</v>
      </c>
      <c r="K196" s="664">
        <v>145.21875286474801</v>
      </c>
      <c r="L196" s="664">
        <v>367.74739602394402</v>
      </c>
      <c r="M196" s="664">
        <v>529.52063818182705</v>
      </c>
      <c r="N196" s="664">
        <v>121388.415201137</v>
      </c>
      <c r="O196" s="664">
        <v>23221.433453936999</v>
      </c>
      <c r="P196" s="664">
        <v>155.02223579026699</v>
      </c>
      <c r="Q196" s="664">
        <v>2413.2434753822099</v>
      </c>
      <c r="R196" s="664">
        <v>16895.1950335111</v>
      </c>
      <c r="S196" s="664">
        <v>5429.7444155312596</v>
      </c>
      <c r="T196" s="664">
        <v>12915.309035689501</v>
      </c>
      <c r="U196" s="664">
        <v>518.36479026358495</v>
      </c>
      <c r="V196" s="117">
        <f t="shared" si="46"/>
        <v>1090924.4957206768</v>
      </c>
      <c r="W196" s="110"/>
      <c r="X196" s="110"/>
      <c r="Y196" s="109"/>
      <c r="Z196" s="109"/>
      <c r="AA196" s="110"/>
      <c r="AB196" s="110"/>
      <c r="AC196" s="12"/>
      <c r="AD196" s="12"/>
      <c r="AE196" s="12"/>
      <c r="AF196" s="12"/>
      <c r="AG196" s="12"/>
      <c r="AH196" s="12"/>
      <c r="AI196" s="12"/>
      <c r="AJ196" s="12"/>
      <c r="AK196" s="12"/>
      <c r="AL196" s="12"/>
    </row>
    <row r="197" spans="1:38" x14ac:dyDescent="0.2">
      <c r="A197" s="158" t="s">
        <v>130</v>
      </c>
      <c r="B197" s="664">
        <v>112555.913762107</v>
      </c>
      <c r="C197" s="664">
        <v>19015.640884065</v>
      </c>
      <c r="D197" s="664">
        <v>974241.72238388704</v>
      </c>
      <c r="E197" s="664">
        <v>4708.9508956391301</v>
      </c>
      <c r="F197" s="664">
        <v>47476.577977021203</v>
      </c>
      <c r="G197" s="664">
        <v>22704.9611499495</v>
      </c>
      <c r="H197" s="664">
        <v>135545.76094430601</v>
      </c>
      <c r="I197" s="664">
        <v>202915.833288202</v>
      </c>
      <c r="J197" s="664">
        <v>263318.87500239001</v>
      </c>
      <c r="K197" s="664">
        <v>342.38284614495899</v>
      </c>
      <c r="L197" s="664">
        <v>636.59691267274297</v>
      </c>
      <c r="M197" s="664">
        <v>658.09422907698797</v>
      </c>
      <c r="N197" s="664">
        <v>524521.16836013005</v>
      </c>
      <c r="O197" s="664">
        <v>38506.708243237801</v>
      </c>
      <c r="P197" s="664">
        <v>441.26031181774999</v>
      </c>
      <c r="Q197" s="664">
        <v>3144.6594819910802</v>
      </c>
      <c r="R197" s="664">
        <v>200813.90367168299</v>
      </c>
      <c r="S197" s="664">
        <v>20146.076763654601</v>
      </c>
      <c r="T197" s="664">
        <v>39419.575122863003</v>
      </c>
      <c r="U197" s="664">
        <v>313.865166353061</v>
      </c>
      <c r="V197" s="117">
        <f t="shared" si="46"/>
        <v>2611428.5273971921</v>
      </c>
      <c r="W197" s="109"/>
      <c r="X197" s="110"/>
      <c r="Y197" s="109"/>
      <c r="Z197" s="109"/>
      <c r="AA197" s="110"/>
      <c r="AB197" s="110"/>
      <c r="AC197" s="12"/>
      <c r="AD197" s="12"/>
      <c r="AE197" s="12"/>
      <c r="AF197" s="12"/>
      <c r="AG197" s="12"/>
      <c r="AH197" s="12"/>
      <c r="AI197" s="12"/>
      <c r="AJ197" s="12"/>
      <c r="AK197" s="12"/>
      <c r="AL197" s="12"/>
    </row>
    <row r="198" spans="1:38" x14ac:dyDescent="0.2">
      <c r="A198" s="158" t="s">
        <v>131</v>
      </c>
      <c r="B198" s="664">
        <v>175670.389925244</v>
      </c>
      <c r="C198" s="664">
        <v>10074.142469676201</v>
      </c>
      <c r="D198" s="664">
        <v>798876.81182383304</v>
      </c>
      <c r="E198" s="664">
        <v>1094.6306011760601</v>
      </c>
      <c r="F198" s="664">
        <v>154488.495212971</v>
      </c>
      <c r="G198" s="664">
        <v>11941.5774720842</v>
      </c>
      <c r="H198" s="664">
        <v>104780.05141554499</v>
      </c>
      <c r="I198" s="664">
        <v>40269.064978778297</v>
      </c>
      <c r="J198" s="664">
        <v>174854.108842191</v>
      </c>
      <c r="K198" s="664">
        <v>64.345324185676802</v>
      </c>
      <c r="L198" s="664">
        <v>77.856559661217005</v>
      </c>
      <c r="M198" s="664">
        <v>3973.7928963601498</v>
      </c>
      <c r="N198" s="664">
        <v>686812.25564714998</v>
      </c>
      <c r="O198" s="664">
        <v>48741.113599137403</v>
      </c>
      <c r="P198" s="664">
        <v>122.906854000873</v>
      </c>
      <c r="Q198" s="664">
        <v>1097.42502386868</v>
      </c>
      <c r="R198" s="664">
        <v>355344.16210061603</v>
      </c>
      <c r="S198" s="664">
        <v>14205.6029597576</v>
      </c>
      <c r="T198" s="664">
        <v>176460.45262699499</v>
      </c>
      <c r="U198" s="664">
        <v>64.5620098263025</v>
      </c>
      <c r="V198" s="117">
        <f t="shared" si="46"/>
        <v>2759013.7483430575</v>
      </c>
      <c r="W198" s="109"/>
      <c r="X198" s="110"/>
      <c r="Y198" s="109"/>
      <c r="Z198" s="109"/>
      <c r="AA198" s="110"/>
      <c r="AB198" s="110"/>
      <c r="AC198" s="12"/>
      <c r="AD198" s="12"/>
      <c r="AE198" s="12"/>
      <c r="AF198" s="12"/>
      <c r="AG198" s="12"/>
      <c r="AH198" s="12"/>
      <c r="AI198" s="12"/>
      <c r="AJ198" s="12"/>
      <c r="AK198" s="12"/>
      <c r="AL198" s="12"/>
    </row>
    <row r="199" spans="1:38" x14ac:dyDescent="0.2">
      <c r="A199" s="158" t="s">
        <v>132</v>
      </c>
      <c r="B199" s="664">
        <v>70060.633475920098</v>
      </c>
      <c r="C199" s="664">
        <v>5421.1117225708404</v>
      </c>
      <c r="D199" s="664">
        <v>15748.3828820083</v>
      </c>
      <c r="E199" s="664">
        <v>0.216801655478775</v>
      </c>
      <c r="F199" s="664"/>
      <c r="G199" s="664">
        <v>36.377243328839498</v>
      </c>
      <c r="H199" s="664"/>
      <c r="I199" s="664">
        <v>3390.5905797844698</v>
      </c>
      <c r="J199" s="664">
        <v>641.63535853195901</v>
      </c>
      <c r="K199" s="664">
        <v>64.359139765612696</v>
      </c>
      <c r="L199" s="664">
        <v>9.8617864772677394E-2</v>
      </c>
      <c r="M199" s="664">
        <v>10.348336512222801</v>
      </c>
      <c r="N199" s="664">
        <v>63.899196250364099</v>
      </c>
      <c r="O199" s="664">
        <v>500.97694409731702</v>
      </c>
      <c r="P199" s="664">
        <v>4.8859239555895301E-2</v>
      </c>
      <c r="Q199" s="664">
        <v>7.24177712108939</v>
      </c>
      <c r="R199" s="664">
        <v>385.82227062061401</v>
      </c>
      <c r="S199" s="664">
        <v>841.17388252388002</v>
      </c>
      <c r="T199" s="664">
        <v>74.195982323028105</v>
      </c>
      <c r="U199" s="664">
        <v>11.952250565402201</v>
      </c>
      <c r="V199" s="117">
        <f t="shared" si="46"/>
        <v>97259.065320683862</v>
      </c>
      <c r="W199" s="109"/>
      <c r="X199" s="110"/>
      <c r="Y199" s="109"/>
      <c r="Z199" s="109"/>
      <c r="AA199" s="110"/>
      <c r="AB199" s="110"/>
      <c r="AC199" s="12"/>
      <c r="AD199" s="12"/>
      <c r="AE199" s="12"/>
      <c r="AF199" s="12"/>
      <c r="AG199" s="12"/>
      <c r="AH199" s="12"/>
      <c r="AI199" s="12"/>
      <c r="AJ199" s="12"/>
      <c r="AK199" s="12"/>
      <c r="AL199" s="12"/>
    </row>
    <row r="200" spans="1:38" x14ac:dyDescent="0.2">
      <c r="A200" s="23" t="s">
        <v>128</v>
      </c>
      <c r="B200" s="664">
        <v>2711.1890836115899</v>
      </c>
      <c r="C200" s="664">
        <v>9975.6509575620203</v>
      </c>
      <c r="D200" s="664">
        <v>316865.44281242602</v>
      </c>
      <c r="E200" s="664">
        <v>648.30543269123802</v>
      </c>
      <c r="F200" s="664"/>
      <c r="G200" s="664">
        <v>28.773180990479801</v>
      </c>
      <c r="H200" s="664"/>
      <c r="I200" s="664">
        <v>2.8993078200146498</v>
      </c>
      <c r="J200" s="664">
        <v>211243.931219733</v>
      </c>
      <c r="K200" s="664">
        <v>245.351024810224</v>
      </c>
      <c r="L200" s="664">
        <v>29.8030174179002</v>
      </c>
      <c r="M200" s="664">
        <v>1162.69497754331</v>
      </c>
      <c r="N200" s="664">
        <v>148312.338560665</v>
      </c>
      <c r="O200" s="664">
        <v>686.74702862557001</v>
      </c>
      <c r="P200" s="664">
        <v>352.39763772301302</v>
      </c>
      <c r="Q200" s="664">
        <v>1041.0307627012901</v>
      </c>
      <c r="R200" s="664">
        <v>164815.68495704801</v>
      </c>
      <c r="S200" s="664">
        <v>13989.743189565599</v>
      </c>
      <c r="T200" s="664">
        <v>32087.491234429101</v>
      </c>
      <c r="U200" s="664">
        <v>296.04744765441802</v>
      </c>
      <c r="V200" s="117">
        <f t="shared" si="46"/>
        <v>904495.52183301782</v>
      </c>
      <c r="W200" s="109"/>
      <c r="X200" s="110"/>
      <c r="Y200" s="109"/>
      <c r="Z200" s="109"/>
      <c r="AA200" s="110"/>
      <c r="AB200" s="110"/>
      <c r="AC200" s="12"/>
      <c r="AD200" s="12"/>
      <c r="AE200" s="12"/>
      <c r="AF200" s="12"/>
      <c r="AG200" s="12"/>
      <c r="AH200" s="12"/>
      <c r="AI200" s="12"/>
      <c r="AJ200" s="12"/>
      <c r="AK200" s="12"/>
      <c r="AL200" s="12"/>
    </row>
    <row r="201" spans="1:38" x14ac:dyDescent="0.2">
      <c r="A201" s="158" t="s">
        <v>129</v>
      </c>
      <c r="B201" s="664">
        <v>3.7947236374020501</v>
      </c>
      <c r="C201" s="664">
        <v>1404.70626168698</v>
      </c>
      <c r="D201" s="664">
        <v>164475.47555282299</v>
      </c>
      <c r="E201" s="664">
        <v>0.17611100152134801</v>
      </c>
      <c r="F201" s="664"/>
      <c r="G201" s="664">
        <v>44169.850402710901</v>
      </c>
      <c r="H201" s="664">
        <v>19681.843613808898</v>
      </c>
      <c r="I201" s="664">
        <v>19810.306472940301</v>
      </c>
      <c r="J201" s="664">
        <v>55170.517004900597</v>
      </c>
      <c r="K201" s="664"/>
      <c r="L201" s="664">
        <v>1184.18158167507</v>
      </c>
      <c r="M201" s="664">
        <v>388.79070136789198</v>
      </c>
      <c r="N201" s="664">
        <v>73169.907045576707</v>
      </c>
      <c r="O201" s="664">
        <v>80851.578847414799</v>
      </c>
      <c r="P201" s="664">
        <v>75.631997126154602</v>
      </c>
      <c r="Q201" s="664">
        <v>491.02056099101901</v>
      </c>
      <c r="R201" s="664">
        <v>141467.413265204</v>
      </c>
      <c r="S201" s="664">
        <v>79.215749528016204</v>
      </c>
      <c r="T201" s="664">
        <v>4002.5518103428099</v>
      </c>
      <c r="U201" s="664">
        <v>77.785408024676101</v>
      </c>
      <c r="V201" s="117">
        <f t="shared" si="46"/>
        <v>606504.74711076077</v>
      </c>
      <c r="W201" s="109"/>
      <c r="X201" s="110"/>
      <c r="Y201" s="109"/>
      <c r="Z201" s="109"/>
      <c r="AA201" s="110"/>
      <c r="AB201" s="110"/>
      <c r="AC201" s="12"/>
      <c r="AD201" s="12"/>
      <c r="AE201" s="12"/>
      <c r="AF201" s="12"/>
      <c r="AG201" s="12"/>
      <c r="AH201" s="12"/>
      <c r="AI201" s="12"/>
      <c r="AJ201" s="12"/>
      <c r="AK201" s="12"/>
      <c r="AL201" s="12"/>
    </row>
    <row r="202" spans="1:38" x14ac:dyDescent="0.2">
      <c r="A202" s="21" t="s">
        <v>534</v>
      </c>
      <c r="B202" s="117">
        <f t="shared" ref="B202:V202" si="47">SUM(B195:B201)</f>
        <v>640960.8026953123</v>
      </c>
      <c r="C202" s="117">
        <f t="shared" si="47"/>
        <v>146453.33847165649</v>
      </c>
      <c r="D202" s="117">
        <f t="shared" si="47"/>
        <v>4156382.0413647653</v>
      </c>
      <c r="E202" s="117">
        <f t="shared" si="47"/>
        <v>9056.5801315298158</v>
      </c>
      <c r="F202" s="117">
        <f t="shared" si="47"/>
        <v>206345.20508763727</v>
      </c>
      <c r="G202" s="117">
        <f t="shared" si="47"/>
        <v>177976.12995885382</v>
      </c>
      <c r="H202" s="117">
        <f t="shared" si="47"/>
        <v>492876.88522036967</v>
      </c>
      <c r="I202" s="117">
        <f t="shared" si="47"/>
        <v>469544.29251472675</v>
      </c>
      <c r="J202" s="117">
        <f t="shared" si="47"/>
        <v>2529099.1492880634</v>
      </c>
      <c r="K202" s="117">
        <f t="shared" si="47"/>
        <v>8236.0197374019717</v>
      </c>
      <c r="L202" s="117">
        <f t="shared" si="47"/>
        <v>7764.5351104494075</v>
      </c>
      <c r="M202" s="117">
        <f t="shared" si="47"/>
        <v>15950.81367318796</v>
      </c>
      <c r="N202" s="117">
        <f t="shared" si="47"/>
        <v>3005993.5613099891</v>
      </c>
      <c r="O202" s="117">
        <f t="shared" si="47"/>
        <v>246062.80698348378</v>
      </c>
      <c r="P202" s="117">
        <f t="shared" si="47"/>
        <v>1315.6851842803856</v>
      </c>
      <c r="Q202" s="117">
        <f t="shared" si="47"/>
        <v>21917.797366307968</v>
      </c>
      <c r="R202" s="117">
        <f t="shared" si="47"/>
        <v>1515010.7268973896</v>
      </c>
      <c r="S202" s="117">
        <f t="shared" si="47"/>
        <v>73373.747861635653</v>
      </c>
      <c r="T202" s="117">
        <f t="shared" si="47"/>
        <v>492830.96651006048</v>
      </c>
      <c r="U202" s="117">
        <f t="shared" si="47"/>
        <v>2954.594968353395</v>
      </c>
      <c r="V202" s="117">
        <f t="shared" si="47"/>
        <v>14220105.680335455</v>
      </c>
      <c r="W202" s="109"/>
      <c r="X202" s="109"/>
      <c r="Y202" s="109"/>
      <c r="Z202" s="110"/>
      <c r="AA202" s="105"/>
      <c r="AB202" s="12"/>
      <c r="AC202" s="12"/>
      <c r="AD202" s="12"/>
      <c r="AE202" s="12"/>
      <c r="AF202" s="12"/>
      <c r="AG202" s="12"/>
      <c r="AH202" s="12"/>
      <c r="AI202" s="12"/>
      <c r="AJ202" s="12"/>
    </row>
    <row r="203" spans="1:38" x14ac:dyDescent="0.2">
      <c r="A203" s="151"/>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09"/>
      <c r="X203" s="109"/>
      <c r="Y203" s="109"/>
      <c r="Z203" s="110"/>
      <c r="AA203" s="105"/>
      <c r="AB203" s="12"/>
      <c r="AC203" s="12"/>
      <c r="AD203" s="12"/>
      <c r="AE203" s="12"/>
      <c r="AF203" s="12"/>
      <c r="AG203" s="12"/>
      <c r="AH203" s="12"/>
      <c r="AI203" s="12"/>
      <c r="AJ203" s="12"/>
    </row>
    <row r="204" spans="1:38" ht="24.75" customHeight="1" x14ac:dyDescent="0.2">
      <c r="A204" s="151"/>
      <c r="B204" s="110"/>
      <c r="C204" s="110"/>
      <c r="D204" s="110"/>
      <c r="E204" s="110"/>
      <c r="F204" s="110"/>
      <c r="G204" s="110"/>
      <c r="H204" s="110"/>
      <c r="I204" s="110"/>
      <c r="J204" s="110"/>
      <c r="K204" s="110"/>
      <c r="L204" s="110"/>
      <c r="M204" s="110"/>
      <c r="N204" s="110"/>
      <c r="O204" s="110"/>
      <c r="P204" s="110"/>
      <c r="Q204" s="110"/>
      <c r="R204" s="110"/>
      <c r="S204" s="119"/>
      <c r="T204" s="110"/>
      <c r="U204" s="109"/>
      <c r="V204" s="109"/>
      <c r="W204" s="109"/>
      <c r="X204" s="110"/>
      <c r="Y204" s="12"/>
      <c r="Z204" s="12"/>
      <c r="AA204" s="105"/>
      <c r="AB204" s="12"/>
      <c r="AC204" s="12"/>
      <c r="AD204" s="12"/>
      <c r="AE204" s="12"/>
      <c r="AF204" s="12"/>
      <c r="AG204" s="12"/>
      <c r="AH204" s="12"/>
    </row>
    <row r="205" spans="1:38" ht="24.75" customHeight="1" x14ac:dyDescent="0.2">
      <c r="A205" s="151"/>
      <c r="B205" s="110"/>
      <c r="C205" s="110"/>
      <c r="D205" s="110"/>
      <c r="E205" s="110"/>
      <c r="F205" s="110"/>
      <c r="G205" s="110"/>
      <c r="H205" s="110"/>
      <c r="I205" s="110"/>
      <c r="J205" s="110"/>
      <c r="K205" s="110"/>
      <c r="L205" s="110"/>
      <c r="M205" s="110"/>
      <c r="N205" s="110"/>
      <c r="O205" s="110"/>
      <c r="P205" s="110"/>
      <c r="Q205" s="110"/>
      <c r="R205" s="110"/>
      <c r="S205" s="119"/>
      <c r="T205" s="110"/>
      <c r="U205" s="109"/>
      <c r="V205" s="109"/>
      <c r="W205" s="109"/>
      <c r="X205" s="110"/>
      <c r="Y205" s="12"/>
      <c r="Z205" s="12"/>
      <c r="AA205" s="105"/>
      <c r="AB205" s="12"/>
      <c r="AC205" s="12"/>
      <c r="AD205" s="12"/>
      <c r="AE205" s="12"/>
      <c r="AF205" s="12"/>
      <c r="AG205" s="12"/>
      <c r="AH205" s="12"/>
    </row>
    <row r="206" spans="1:38" ht="24.75" customHeight="1" x14ac:dyDescent="0.2">
      <c r="A206" s="151"/>
      <c r="B206" s="110"/>
      <c r="C206" s="110"/>
      <c r="D206" s="110"/>
      <c r="E206" s="110"/>
      <c r="F206" s="110"/>
      <c r="G206" s="110"/>
      <c r="H206" s="110"/>
      <c r="I206" s="110"/>
      <c r="J206" s="110"/>
      <c r="K206" s="110"/>
      <c r="L206" s="110"/>
      <c r="M206" s="110"/>
      <c r="N206" s="110"/>
      <c r="O206" s="110"/>
      <c r="P206" s="110"/>
      <c r="Q206" s="110"/>
      <c r="R206" s="110"/>
      <c r="S206" s="119"/>
      <c r="T206" s="110"/>
      <c r="U206" s="109"/>
      <c r="V206" s="109"/>
      <c r="W206" s="109"/>
      <c r="X206" s="110"/>
      <c r="Y206" s="12"/>
      <c r="Z206" s="12"/>
      <c r="AA206" s="105"/>
      <c r="AB206" s="12"/>
      <c r="AC206" s="12"/>
      <c r="AD206" s="12"/>
      <c r="AE206" s="12"/>
      <c r="AF206" s="12"/>
      <c r="AG206" s="12"/>
      <c r="AH206" s="12"/>
    </row>
    <row r="207" spans="1:38" ht="24.75" customHeight="1" x14ac:dyDescent="0.2">
      <c r="A207" s="151"/>
      <c r="B207" s="110"/>
      <c r="C207" s="110"/>
      <c r="D207" s="110"/>
      <c r="E207" s="110"/>
      <c r="F207" s="110"/>
      <c r="G207" s="110"/>
      <c r="H207" s="110"/>
      <c r="I207" s="110"/>
      <c r="J207" s="110"/>
      <c r="K207" s="110"/>
      <c r="L207" s="110"/>
      <c r="M207" s="110"/>
      <c r="N207" s="110"/>
      <c r="O207" s="110"/>
      <c r="P207" s="110"/>
      <c r="Q207" s="110"/>
      <c r="R207" s="110"/>
      <c r="S207" s="119"/>
      <c r="T207" s="110"/>
      <c r="U207" s="109"/>
      <c r="V207" s="109"/>
      <c r="W207" s="109"/>
      <c r="X207" s="110"/>
      <c r="Y207" s="12"/>
      <c r="Z207" s="12"/>
      <c r="AA207" s="105"/>
      <c r="AB207" s="12"/>
      <c r="AC207" s="12"/>
      <c r="AD207" s="12"/>
      <c r="AE207" s="12"/>
      <c r="AF207" s="12"/>
      <c r="AG207" s="12"/>
      <c r="AH207" s="12"/>
    </row>
    <row r="208" spans="1:38" ht="24.75" customHeight="1" x14ac:dyDescent="0.2">
      <c r="A208" s="151"/>
      <c r="B208" s="110"/>
      <c r="C208" s="110"/>
      <c r="D208" s="110"/>
      <c r="E208" s="110"/>
      <c r="F208" s="110"/>
      <c r="G208" s="110"/>
      <c r="H208" s="110"/>
      <c r="I208" s="110"/>
      <c r="J208" s="110"/>
      <c r="K208" s="110"/>
      <c r="L208" s="110"/>
      <c r="M208" s="110"/>
      <c r="N208" s="110"/>
      <c r="O208" s="110"/>
      <c r="P208" s="110"/>
      <c r="Q208" s="110"/>
      <c r="R208" s="110"/>
      <c r="S208" s="119"/>
      <c r="T208" s="110"/>
      <c r="U208" s="109"/>
      <c r="V208" s="109"/>
      <c r="W208" s="109"/>
      <c r="X208" s="110"/>
      <c r="Y208" s="12"/>
      <c r="Z208" s="12"/>
      <c r="AA208" s="105"/>
      <c r="AB208" s="12"/>
      <c r="AC208" s="12"/>
      <c r="AD208" s="12"/>
      <c r="AE208" s="12"/>
      <c r="AF208" s="12"/>
      <c r="AG208" s="12"/>
      <c r="AH208" s="12"/>
    </row>
    <row r="209" spans="1:34" ht="24.75" customHeight="1" x14ac:dyDescent="0.2">
      <c r="A209" s="151"/>
      <c r="B209" s="110"/>
      <c r="C209" s="110"/>
      <c r="D209" s="110"/>
      <c r="E209" s="110"/>
      <c r="F209" s="110"/>
      <c r="G209" s="110"/>
      <c r="H209" s="110"/>
      <c r="I209" s="110"/>
      <c r="J209" s="110"/>
      <c r="K209" s="110"/>
      <c r="L209" s="110"/>
      <c r="M209" s="110"/>
      <c r="N209" s="110"/>
      <c r="O209" s="110"/>
      <c r="P209" s="110"/>
      <c r="Q209" s="110"/>
      <c r="R209" s="110"/>
      <c r="S209" s="119"/>
      <c r="T209" s="110"/>
      <c r="U209" s="109"/>
      <c r="V209" s="109"/>
      <c r="W209" s="109"/>
      <c r="X209" s="110"/>
      <c r="Y209" s="12"/>
      <c r="Z209" s="12"/>
      <c r="AA209" s="105"/>
      <c r="AB209" s="12"/>
      <c r="AC209" s="12"/>
      <c r="AD209" s="12"/>
      <c r="AE209" s="12"/>
      <c r="AF209" s="12"/>
      <c r="AG209" s="12"/>
      <c r="AH209" s="12"/>
    </row>
    <row r="210" spans="1:34" ht="24.75" customHeight="1" x14ac:dyDescent="0.2">
      <c r="A210" s="151"/>
      <c r="B210" s="110"/>
      <c r="C210" s="110"/>
      <c r="D210" s="110"/>
      <c r="E210" s="110"/>
      <c r="F210" s="110"/>
      <c r="G210" s="110"/>
      <c r="H210" s="110"/>
      <c r="I210" s="110"/>
      <c r="J210" s="110"/>
      <c r="K210" s="110"/>
      <c r="L210" s="110"/>
      <c r="M210" s="110"/>
      <c r="N210" s="110"/>
      <c r="O210" s="110"/>
      <c r="P210" s="110"/>
      <c r="Q210" s="110"/>
      <c r="R210" s="110"/>
      <c r="S210" s="119"/>
      <c r="T210" s="110"/>
      <c r="U210" s="109"/>
      <c r="V210" s="109"/>
      <c r="W210" s="109"/>
      <c r="X210" s="110"/>
      <c r="Y210" s="12"/>
      <c r="Z210" s="12"/>
      <c r="AA210" s="105"/>
      <c r="AB210" s="12"/>
      <c r="AC210" s="12"/>
      <c r="AD210" s="12"/>
      <c r="AE210" s="12"/>
      <c r="AF210" s="12"/>
      <c r="AG210" s="12"/>
      <c r="AH210" s="12"/>
    </row>
    <row r="211" spans="1:34" ht="24.75" customHeight="1" x14ac:dyDescent="0.2">
      <c r="A211" s="151"/>
      <c r="B211" s="110"/>
      <c r="C211" s="110"/>
      <c r="D211" s="110"/>
      <c r="E211" s="110"/>
      <c r="F211" s="110"/>
      <c r="G211" s="110"/>
      <c r="H211" s="110"/>
      <c r="I211" s="110"/>
      <c r="J211" s="110"/>
      <c r="K211" s="110"/>
      <c r="L211" s="110"/>
      <c r="M211" s="110"/>
      <c r="N211" s="110"/>
      <c r="O211" s="110"/>
      <c r="P211" s="110"/>
      <c r="Q211" s="110"/>
      <c r="R211" s="110"/>
      <c r="S211" s="119"/>
      <c r="T211" s="110"/>
      <c r="U211" s="109"/>
      <c r="V211" s="109"/>
      <c r="W211" s="109"/>
      <c r="X211" s="110"/>
      <c r="Y211" s="12"/>
      <c r="Z211" s="12"/>
      <c r="AA211" s="105"/>
      <c r="AB211" s="12"/>
      <c r="AC211" s="12"/>
      <c r="AD211" s="12"/>
      <c r="AE211" s="12"/>
      <c r="AF211" s="12"/>
      <c r="AG211" s="12"/>
      <c r="AH211" s="12"/>
    </row>
    <row r="212" spans="1:34" ht="24.75" customHeight="1" x14ac:dyDescent="0.2">
      <c r="A212" s="151"/>
      <c r="B212" s="110"/>
      <c r="C212" s="110"/>
      <c r="D212" s="110"/>
      <c r="E212" s="110"/>
      <c r="F212" s="110"/>
      <c r="G212" s="110"/>
      <c r="H212" s="110"/>
      <c r="I212" s="110"/>
      <c r="J212" s="110"/>
      <c r="K212" s="110"/>
      <c r="L212" s="110"/>
      <c r="M212" s="110"/>
      <c r="N212" s="110"/>
      <c r="O212" s="110"/>
      <c r="P212" s="110"/>
      <c r="Q212" s="110"/>
      <c r="R212" s="110"/>
      <c r="S212" s="119"/>
      <c r="T212" s="110"/>
      <c r="U212" s="109"/>
      <c r="V212" s="109"/>
      <c r="W212" s="109"/>
      <c r="X212" s="110"/>
      <c r="Y212" s="12"/>
      <c r="Z212" s="12"/>
      <c r="AA212" s="105"/>
      <c r="AB212" s="12"/>
      <c r="AC212" s="12"/>
      <c r="AD212" s="12"/>
      <c r="AE212" s="12"/>
      <c r="AF212" s="12"/>
      <c r="AG212" s="12"/>
      <c r="AH212" s="12"/>
    </row>
    <row r="213" spans="1:34" ht="24.75" customHeight="1" x14ac:dyDescent="0.2">
      <c r="A213" s="151"/>
      <c r="B213" s="110"/>
      <c r="C213" s="110"/>
      <c r="D213" s="110"/>
      <c r="E213" s="110"/>
      <c r="F213" s="110"/>
      <c r="G213" s="110"/>
      <c r="H213" s="110"/>
      <c r="I213" s="110"/>
      <c r="J213" s="110"/>
      <c r="K213" s="110"/>
      <c r="L213" s="110"/>
      <c r="M213" s="110"/>
      <c r="N213" s="110"/>
      <c r="O213" s="110"/>
      <c r="P213" s="110"/>
      <c r="Q213" s="110"/>
      <c r="R213" s="110"/>
      <c r="S213" s="119"/>
      <c r="T213" s="110"/>
      <c r="U213" s="109"/>
      <c r="V213" s="109"/>
      <c r="W213" s="109"/>
      <c r="X213" s="110"/>
      <c r="Y213" s="12"/>
      <c r="Z213" s="12"/>
      <c r="AA213" s="105"/>
      <c r="AB213" s="12"/>
      <c r="AC213" s="12"/>
      <c r="AD213" s="12"/>
      <c r="AE213" s="12"/>
      <c r="AF213" s="12"/>
      <c r="AG213" s="12"/>
      <c r="AH213" s="12"/>
    </row>
    <row r="214" spans="1:34" x14ac:dyDescent="0.2">
      <c r="A214" s="151"/>
      <c r="B214" s="110"/>
      <c r="C214" s="110"/>
      <c r="D214" s="110"/>
      <c r="E214" s="110"/>
      <c r="F214" s="110"/>
      <c r="G214" s="110"/>
      <c r="H214" s="110"/>
      <c r="I214" s="110"/>
      <c r="J214" s="110"/>
      <c r="K214" s="110"/>
      <c r="L214" s="110"/>
      <c r="M214" s="110"/>
      <c r="N214" s="110"/>
      <c r="O214" s="110"/>
      <c r="P214" s="110"/>
      <c r="Q214" s="110"/>
      <c r="R214" s="110"/>
      <c r="S214" s="119"/>
      <c r="T214" s="110"/>
      <c r="U214" s="109"/>
      <c r="V214" s="109"/>
      <c r="W214" s="109"/>
      <c r="X214" s="110"/>
      <c r="Y214" s="12"/>
      <c r="Z214" s="12"/>
      <c r="AA214" s="105"/>
      <c r="AB214" s="12"/>
      <c r="AC214" s="12"/>
      <c r="AD214" s="12"/>
      <c r="AE214" s="12"/>
      <c r="AF214" s="12"/>
      <c r="AG214" s="12"/>
      <c r="AH214" s="12"/>
    </row>
    <row r="215" spans="1:34" ht="30" customHeight="1" x14ac:dyDescent="0.2">
      <c r="A215" s="799" t="s">
        <v>135</v>
      </c>
      <c r="B215" s="799"/>
      <c r="C215" s="799"/>
      <c r="D215" s="799"/>
      <c r="E215" s="12"/>
      <c r="F215" s="12"/>
      <c r="G215" s="12"/>
      <c r="H215" s="12"/>
      <c r="I215" s="12"/>
      <c r="J215" s="12"/>
      <c r="K215" s="12"/>
      <c r="L215" s="12"/>
      <c r="M215" s="12"/>
      <c r="N215" s="12"/>
      <c r="O215" s="12"/>
      <c r="P215" s="12"/>
      <c r="Q215" s="12"/>
      <c r="R215" s="12"/>
      <c r="S215" s="12"/>
      <c r="T215" s="12"/>
      <c r="U215" s="12"/>
      <c r="V215" s="12"/>
      <c r="W215" s="109"/>
      <c r="X215" s="110"/>
      <c r="Y215" s="12"/>
      <c r="Z215" s="12"/>
      <c r="AA215" s="105"/>
      <c r="AB215" s="12"/>
      <c r="AC215" s="12"/>
      <c r="AD215" s="12"/>
      <c r="AE215" s="12"/>
      <c r="AF215" s="12"/>
      <c r="AG215" s="12"/>
      <c r="AH215" s="12"/>
    </row>
    <row r="216" spans="1:34" ht="15" x14ac:dyDescent="0.2">
      <c r="A216" s="108"/>
      <c r="B216" s="12"/>
      <c r="C216" s="12"/>
      <c r="D216" s="12"/>
      <c r="E216" s="12"/>
      <c r="F216" s="12"/>
      <c r="G216" s="12"/>
      <c r="H216" s="12"/>
      <c r="I216" s="12"/>
      <c r="J216" s="12"/>
      <c r="K216" s="12"/>
      <c r="L216" s="12"/>
      <c r="M216" s="12"/>
      <c r="N216" s="12"/>
      <c r="O216" s="12"/>
      <c r="P216" s="12"/>
      <c r="Q216" s="12"/>
      <c r="R216" s="12"/>
      <c r="S216" s="12"/>
      <c r="T216" s="12"/>
      <c r="U216" s="12"/>
      <c r="V216" s="12"/>
      <c r="W216" s="109"/>
      <c r="X216" s="110"/>
      <c r="Y216" s="12"/>
      <c r="Z216" s="12"/>
      <c r="AA216" s="105"/>
      <c r="AB216" s="12"/>
      <c r="AC216" s="12"/>
      <c r="AD216" s="12"/>
      <c r="AE216" s="12"/>
      <c r="AF216" s="12"/>
      <c r="AG216" s="12"/>
      <c r="AH216" s="12"/>
    </row>
    <row r="217" spans="1:34" x14ac:dyDescent="0.2">
      <c r="A217" s="12" t="s">
        <v>83</v>
      </c>
      <c r="B217" s="12"/>
      <c r="C217" s="12"/>
      <c r="D217" s="12"/>
      <c r="E217" s="12"/>
      <c r="F217" s="12"/>
      <c r="G217" s="12"/>
      <c r="H217" s="12"/>
      <c r="I217" s="12"/>
      <c r="J217" s="12"/>
      <c r="K217" s="12"/>
      <c r="L217" s="12"/>
      <c r="M217" s="12"/>
      <c r="N217" s="12"/>
      <c r="O217" s="12"/>
      <c r="P217" s="12"/>
      <c r="Q217" s="12"/>
      <c r="R217" s="12"/>
      <c r="S217" s="109"/>
      <c r="T217" s="109"/>
      <c r="U217" s="109"/>
      <c r="V217" s="109"/>
      <c r="W217" s="109"/>
      <c r="X217" s="110"/>
      <c r="Y217" s="12"/>
      <c r="Z217" s="12"/>
      <c r="AA217" s="105"/>
      <c r="AB217" s="12"/>
      <c r="AC217" s="12"/>
      <c r="AD217" s="12"/>
      <c r="AE217" s="12"/>
      <c r="AF217" s="12"/>
      <c r="AG217" s="12"/>
      <c r="AH217" s="12"/>
    </row>
    <row r="218" spans="1:34" ht="25.5" x14ac:dyDescent="0.2">
      <c r="A218" s="111" t="s">
        <v>102</v>
      </c>
      <c r="B218" s="112" t="s">
        <v>55</v>
      </c>
      <c r="C218" s="112" t="s">
        <v>56</v>
      </c>
      <c r="D218" s="112" t="s">
        <v>57</v>
      </c>
      <c r="E218" s="112" t="s">
        <v>58</v>
      </c>
      <c r="F218" s="112" t="s">
        <v>59</v>
      </c>
      <c r="G218" s="112" t="s">
        <v>60</v>
      </c>
      <c r="H218" s="113" t="s">
        <v>61</v>
      </c>
      <c r="I218" s="112" t="s">
        <v>62</v>
      </c>
      <c r="J218" s="112" t="s">
        <v>767</v>
      </c>
      <c r="K218" s="112" t="s">
        <v>63</v>
      </c>
      <c r="L218" s="112" t="s">
        <v>103</v>
      </c>
      <c r="M218" s="112" t="s">
        <v>65</v>
      </c>
      <c r="N218" s="39" t="s">
        <v>66</v>
      </c>
      <c r="O218" s="12"/>
      <c r="P218" s="12"/>
      <c r="Q218" s="12"/>
      <c r="R218" s="12"/>
      <c r="S218" s="109"/>
      <c r="T218" s="114"/>
      <c r="U218" s="114"/>
      <c r="V218" s="114"/>
      <c r="W218" s="109"/>
      <c r="X218" s="110"/>
      <c r="Y218" s="12"/>
      <c r="Z218" s="12"/>
      <c r="AA218" s="105"/>
      <c r="AB218" s="12"/>
      <c r="AC218" s="12"/>
      <c r="AD218" s="12"/>
      <c r="AE218" s="12"/>
      <c r="AF218" s="12"/>
      <c r="AG218" s="12"/>
      <c r="AH218" s="12"/>
    </row>
    <row r="219" spans="1:34" ht="24" customHeight="1" x14ac:dyDescent="0.2">
      <c r="A219" s="116" t="s">
        <v>891</v>
      </c>
      <c r="B219" s="117">
        <f>B230</f>
        <v>18.483861999999998</v>
      </c>
      <c r="C219" s="117">
        <f t="shared" ref="C219:M219" si="48">C230</f>
        <v>5.1804249999999996</v>
      </c>
      <c r="D219" s="117">
        <f t="shared" si="48"/>
        <v>316.50862200000006</v>
      </c>
      <c r="E219" s="117">
        <f t="shared" si="48"/>
        <v>409.16399200000001</v>
      </c>
      <c r="F219" s="117">
        <f t="shared" si="48"/>
        <v>3.9329890000000001</v>
      </c>
      <c r="G219" s="117">
        <f t="shared" si="48"/>
        <v>174.59097599999998</v>
      </c>
      <c r="H219" s="117">
        <f t="shared" si="48"/>
        <v>230.71311799999998</v>
      </c>
      <c r="I219" s="117">
        <f t="shared" si="48"/>
        <v>82.185431999999992</v>
      </c>
      <c r="J219" s="117">
        <f t="shared" si="48"/>
        <v>65.432243</v>
      </c>
      <c r="K219" s="117">
        <f t="shared" si="48"/>
        <v>31.550469</v>
      </c>
      <c r="L219" s="117">
        <f t="shared" si="48"/>
        <v>93.017981999999989</v>
      </c>
      <c r="M219" s="117">
        <f t="shared" si="48"/>
        <v>5.7873919999999996</v>
      </c>
      <c r="N219" s="117">
        <f>SUM(B219:M219)</f>
        <v>1436.5475020000001</v>
      </c>
      <c r="O219" s="118"/>
      <c r="P219" s="118"/>
      <c r="Q219" s="118"/>
      <c r="R219" s="118"/>
      <c r="S219" s="119"/>
      <c r="T219" s="119"/>
      <c r="U219" s="119"/>
      <c r="V219" s="119"/>
      <c r="W219" s="109"/>
      <c r="X219" s="110"/>
      <c r="Y219" s="12"/>
      <c r="Z219" s="12"/>
      <c r="AA219" s="105"/>
      <c r="AB219" s="12"/>
      <c r="AC219" s="12"/>
      <c r="AD219" s="12"/>
      <c r="AE219" s="12"/>
      <c r="AF219" s="12"/>
      <c r="AG219" s="12"/>
      <c r="AH219" s="12"/>
    </row>
    <row r="220" spans="1:34" ht="12"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09"/>
      <c r="X220" s="110"/>
      <c r="Y220" s="12"/>
      <c r="Z220" s="12"/>
      <c r="AA220" s="105"/>
      <c r="AB220" s="12"/>
      <c r="AC220" s="12"/>
      <c r="AD220" s="12"/>
      <c r="AE220" s="12"/>
      <c r="AF220" s="12"/>
      <c r="AG220" s="12"/>
      <c r="AH220" s="12"/>
    </row>
    <row r="221" spans="1:34" ht="12"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09"/>
      <c r="X221" s="110"/>
      <c r="Y221" s="12"/>
      <c r="Z221" s="12"/>
      <c r="AA221" s="105"/>
      <c r="AB221" s="12"/>
      <c r="AC221" s="12"/>
      <c r="AD221" s="12"/>
      <c r="AE221" s="12"/>
      <c r="AF221" s="12"/>
      <c r="AG221" s="12"/>
      <c r="AH221" s="12"/>
    </row>
    <row r="222" spans="1:34" ht="12" customHeight="1" x14ac:dyDescent="0.2">
      <c r="A222" s="12" t="s">
        <v>68</v>
      </c>
      <c r="B222" s="12"/>
      <c r="C222" s="12"/>
      <c r="D222" s="12"/>
      <c r="E222" s="12"/>
      <c r="F222" s="12"/>
      <c r="G222" s="12"/>
      <c r="H222" s="12"/>
      <c r="I222" s="12"/>
      <c r="J222" s="12"/>
      <c r="K222" s="12"/>
      <c r="L222" s="12"/>
      <c r="M222" s="12"/>
      <c r="N222" s="12"/>
      <c r="O222" s="12"/>
      <c r="P222" s="12"/>
      <c r="Q222" s="12"/>
      <c r="R222" s="12"/>
      <c r="S222" s="12"/>
      <c r="T222" s="12"/>
      <c r="U222" s="12"/>
      <c r="V222" s="12"/>
      <c r="W222" s="109"/>
      <c r="X222" s="110"/>
      <c r="Y222" s="12"/>
      <c r="Z222" s="12"/>
      <c r="AA222" s="105"/>
      <c r="AB222" s="12"/>
      <c r="AC222" s="12"/>
      <c r="AD222" s="12"/>
      <c r="AE222" s="12"/>
      <c r="AF222" s="12"/>
      <c r="AG222" s="12"/>
      <c r="AH222" s="12"/>
    </row>
    <row r="223" spans="1:34" ht="51" x14ac:dyDescent="0.2">
      <c r="A223" s="19" t="s">
        <v>136</v>
      </c>
      <c r="B223" s="112" t="s">
        <v>55</v>
      </c>
      <c r="C223" s="112" t="s">
        <v>56</v>
      </c>
      <c r="D223" s="112" t="s">
        <v>57</v>
      </c>
      <c r="E223" s="112" t="s">
        <v>58</v>
      </c>
      <c r="F223" s="112" t="s">
        <v>59</v>
      </c>
      <c r="G223" s="39" t="s">
        <v>106</v>
      </c>
      <c r="H223" s="28" t="s">
        <v>61</v>
      </c>
      <c r="I223" s="39" t="s">
        <v>62</v>
      </c>
      <c r="J223" s="39" t="s">
        <v>767</v>
      </c>
      <c r="K223" s="39" t="s">
        <v>63</v>
      </c>
      <c r="L223" s="39" t="s">
        <v>103</v>
      </c>
      <c r="M223" s="39" t="s">
        <v>65</v>
      </c>
      <c r="N223" s="39" t="s">
        <v>66</v>
      </c>
      <c r="O223" s="12"/>
      <c r="P223" s="12"/>
      <c r="Q223" s="12"/>
      <c r="R223" s="12"/>
      <c r="S223" s="12"/>
      <c r="T223" s="12"/>
      <c r="U223" s="12"/>
      <c r="V223" s="12"/>
      <c r="W223" s="109"/>
      <c r="X223" s="110"/>
      <c r="Y223" s="12"/>
      <c r="Z223" s="12"/>
      <c r="AA223" s="105"/>
      <c r="AB223" s="12"/>
      <c r="AC223" s="12"/>
      <c r="AD223" s="12"/>
      <c r="AE223" s="12"/>
      <c r="AF223" s="12"/>
      <c r="AG223" s="12"/>
      <c r="AH223" s="12"/>
    </row>
    <row r="224" spans="1:34" x14ac:dyDescent="0.2">
      <c r="A224" s="39" t="s">
        <v>137</v>
      </c>
      <c r="B224" s="170">
        <f>(F234+G234+H234+I234)/1000000</f>
        <v>0.38228000000000001</v>
      </c>
      <c r="C224" s="170">
        <f>B234/1000000</f>
        <v>0.30391600000000002</v>
      </c>
      <c r="D224" s="170">
        <f>C234/1000000</f>
        <v>0</v>
      </c>
      <c r="E224" s="170">
        <f>D234/1000000</f>
        <v>0.950102</v>
      </c>
      <c r="F224" s="170">
        <f>E234/1000000</f>
        <v>2.1144E-2</v>
      </c>
      <c r="G224" s="170">
        <f>(J234+K234+L234+M234)/1000000</f>
        <v>0</v>
      </c>
      <c r="H224" s="170">
        <f>N234/1000000</f>
        <v>0.22850300000000001</v>
      </c>
      <c r="I224" s="170">
        <f>(O234+P234+Q234)/1000000</f>
        <v>1.1E-5</v>
      </c>
      <c r="J224" s="170">
        <f>R234/1000000</f>
        <v>0.95706199999999997</v>
      </c>
      <c r="K224" s="170">
        <f>S234/1000000</f>
        <v>0</v>
      </c>
      <c r="L224" s="170">
        <f>T234/1000000</f>
        <v>4.0159999999999996E-3</v>
      </c>
      <c r="M224" s="170">
        <f t="shared" ref="M224" si="49">U234/1000000</f>
        <v>0</v>
      </c>
      <c r="N224" s="170">
        <f t="shared" ref="N224:N230" si="50">SUM(B224:M224)</f>
        <v>2.8470339999999998</v>
      </c>
      <c r="O224" s="12"/>
      <c r="P224" s="102"/>
      <c r="Q224" s="102"/>
      <c r="R224" s="12"/>
      <c r="S224" s="12"/>
      <c r="T224" s="12"/>
      <c r="U224" s="12"/>
      <c r="V224" s="12"/>
      <c r="W224" s="109"/>
      <c r="X224" s="110"/>
      <c r="Y224" s="12"/>
      <c r="Z224" s="12"/>
      <c r="AA224" s="105"/>
      <c r="AB224" s="12"/>
      <c r="AC224" s="12"/>
      <c r="AD224" s="12"/>
      <c r="AE224" s="12"/>
      <c r="AF224" s="12"/>
      <c r="AG224" s="12"/>
      <c r="AH224" s="12"/>
    </row>
    <row r="225" spans="1:35" x14ac:dyDescent="0.2">
      <c r="A225" s="39" t="s">
        <v>138</v>
      </c>
      <c r="B225" s="170">
        <f t="shared" ref="B225:B229" si="51">(F235+G235+H235+I235)/1000000</f>
        <v>1.39215</v>
      </c>
      <c r="C225" s="170">
        <f t="shared" ref="C225:F229" si="52">B235/1000000</f>
        <v>4.6195690000000003</v>
      </c>
      <c r="D225" s="170">
        <f t="shared" si="52"/>
        <v>196.50393500000001</v>
      </c>
      <c r="E225" s="170">
        <f t="shared" si="52"/>
        <v>23.727768999999999</v>
      </c>
      <c r="F225" s="170">
        <f t="shared" si="52"/>
        <v>0.20396900000000001</v>
      </c>
      <c r="G225" s="170">
        <f t="shared" ref="G225:G229" si="53">(J235+K235+L235+M235)/1000000</f>
        <v>5.163532</v>
      </c>
      <c r="H225" s="170">
        <f t="shared" ref="H225:H229" si="54">N235/1000000</f>
        <v>48.128011999999998</v>
      </c>
      <c r="I225" s="170">
        <f t="shared" ref="I225:I229" si="55">(O235+P235+Q235)/1000000</f>
        <v>5.1361610000000004</v>
      </c>
      <c r="J225" s="170">
        <f t="shared" ref="J225:M229" si="56">R235/1000000</f>
        <v>5.1545889999999996</v>
      </c>
      <c r="K225" s="170">
        <f t="shared" si="56"/>
        <v>0</v>
      </c>
      <c r="L225" s="170">
        <f t="shared" si="56"/>
        <v>0.72236100000000003</v>
      </c>
      <c r="M225" s="170">
        <f>U235/1000000</f>
        <v>0</v>
      </c>
      <c r="N225" s="170">
        <f t="shared" si="50"/>
        <v>290.752047</v>
      </c>
      <c r="O225" s="12"/>
      <c r="P225" s="102"/>
      <c r="Q225" s="102"/>
      <c r="R225" s="12"/>
      <c r="S225" s="12"/>
      <c r="T225" s="12"/>
      <c r="U225" s="12"/>
      <c r="V225" s="12"/>
      <c r="W225" s="109"/>
      <c r="X225" s="110"/>
      <c r="Y225" s="12"/>
      <c r="Z225" s="12"/>
      <c r="AA225" s="105"/>
      <c r="AB225" s="12"/>
      <c r="AC225" s="12"/>
      <c r="AD225" s="12"/>
      <c r="AE225" s="12"/>
      <c r="AF225" s="12"/>
      <c r="AG225" s="12"/>
      <c r="AH225" s="12"/>
    </row>
    <row r="226" spans="1:35" x14ac:dyDescent="0.2">
      <c r="A226" s="39" t="s">
        <v>139</v>
      </c>
      <c r="B226" s="170">
        <f t="shared" si="51"/>
        <v>14.446823999999999</v>
      </c>
      <c r="C226" s="170">
        <f t="shared" si="52"/>
        <v>0.25664399999999998</v>
      </c>
      <c r="D226" s="170">
        <f t="shared" si="52"/>
        <v>110.598494</v>
      </c>
      <c r="E226" s="170">
        <f t="shared" si="52"/>
        <v>68.554175000000001</v>
      </c>
      <c r="F226" s="170">
        <f t="shared" si="52"/>
        <v>2.2598820000000002</v>
      </c>
      <c r="G226" s="170">
        <f t="shared" si="53"/>
        <v>32.362084000000003</v>
      </c>
      <c r="H226" s="170">
        <f t="shared" si="54"/>
        <v>130.05017799999999</v>
      </c>
      <c r="I226" s="170">
        <f t="shared" si="55"/>
        <v>5.4072680000000002</v>
      </c>
      <c r="J226" s="170">
        <f t="shared" si="56"/>
        <v>29.302105000000001</v>
      </c>
      <c r="K226" s="170">
        <f t="shared" si="56"/>
        <v>7.9999999999999996E-6</v>
      </c>
      <c r="L226" s="170">
        <f t="shared" si="56"/>
        <v>41.858823000000001</v>
      </c>
      <c r="M226" s="170">
        <f t="shared" si="56"/>
        <v>0</v>
      </c>
      <c r="N226" s="170">
        <f t="shared" si="50"/>
        <v>435.09648499999992</v>
      </c>
      <c r="O226" s="12"/>
      <c r="P226" s="102"/>
      <c r="Q226" s="102"/>
      <c r="R226" s="12"/>
      <c r="S226" s="12"/>
      <c r="T226" s="12"/>
      <c r="U226" s="12"/>
      <c r="V226" s="12"/>
      <c r="W226" s="109"/>
      <c r="X226" s="109"/>
      <c r="Y226" s="110"/>
      <c r="Z226" s="12"/>
      <c r="AA226" s="105"/>
      <c r="AB226" s="12"/>
      <c r="AC226" s="12"/>
      <c r="AD226" s="12"/>
      <c r="AE226" s="12"/>
      <c r="AF226" s="12"/>
      <c r="AG226" s="12"/>
      <c r="AH226" s="12"/>
      <c r="AI226" s="12"/>
    </row>
    <row r="227" spans="1:35" x14ac:dyDescent="0.2">
      <c r="A227" s="39" t="s">
        <v>140</v>
      </c>
      <c r="B227" s="170">
        <f t="shared" si="51"/>
        <v>1.229762</v>
      </c>
      <c r="C227" s="170">
        <f t="shared" si="52"/>
        <v>2.9599999999999998E-4</v>
      </c>
      <c r="D227" s="170">
        <f t="shared" si="52"/>
        <v>3.3500000000000001E-3</v>
      </c>
      <c r="E227" s="170">
        <f t="shared" si="52"/>
        <v>47.150385999999997</v>
      </c>
      <c r="F227" s="170">
        <f t="shared" si="52"/>
        <v>0.132412</v>
      </c>
      <c r="G227" s="170">
        <f t="shared" si="53"/>
        <v>105.22808999999999</v>
      </c>
      <c r="H227" s="170">
        <f t="shared" si="54"/>
        <v>47.741211999999997</v>
      </c>
      <c r="I227" s="170">
        <f t="shared" si="55"/>
        <v>49.315970999999998</v>
      </c>
      <c r="J227" s="170">
        <f t="shared" si="56"/>
        <v>11.468795</v>
      </c>
      <c r="K227" s="170">
        <f t="shared" si="56"/>
        <v>0.14080400000000001</v>
      </c>
      <c r="L227" s="170">
        <f t="shared" si="56"/>
        <v>9.0667279999999995</v>
      </c>
      <c r="M227" s="170">
        <f t="shared" si="56"/>
        <v>0</v>
      </c>
      <c r="N227" s="170">
        <f t="shared" si="50"/>
        <v>271.47780599999999</v>
      </c>
      <c r="O227" s="12"/>
      <c r="P227" s="102"/>
      <c r="Q227" s="102"/>
      <c r="R227" s="12"/>
      <c r="S227" s="12"/>
      <c r="T227" s="12"/>
      <c r="U227" s="12"/>
      <c r="V227" s="12"/>
      <c r="W227" s="109"/>
      <c r="X227" s="109"/>
      <c r="Y227" s="110"/>
      <c r="Z227" s="12"/>
      <c r="AA227" s="105"/>
      <c r="AB227" s="12"/>
      <c r="AC227" s="12"/>
      <c r="AD227" s="12"/>
      <c r="AE227" s="12"/>
      <c r="AF227" s="12"/>
      <c r="AG227" s="12"/>
      <c r="AH227" s="12"/>
      <c r="AI227" s="12"/>
    </row>
    <row r="228" spans="1:35" x14ac:dyDescent="0.2">
      <c r="A228" s="39" t="s">
        <v>141</v>
      </c>
      <c r="B228" s="170">
        <f t="shared" si="51"/>
        <v>1.0581999999999999E-2</v>
      </c>
      <c r="C228" s="170">
        <f t="shared" si="52"/>
        <v>0</v>
      </c>
      <c r="D228" s="170">
        <f t="shared" si="52"/>
        <v>0</v>
      </c>
      <c r="E228" s="170">
        <f t="shared" si="52"/>
        <v>266.97541200000001</v>
      </c>
      <c r="F228" s="170">
        <f t="shared" si="52"/>
        <v>3.0800000000000001E-4</v>
      </c>
      <c r="G228" s="170">
        <f t="shared" si="53"/>
        <v>30.765740999999998</v>
      </c>
      <c r="H228" s="170">
        <f t="shared" si="54"/>
        <v>4.5641160000000003</v>
      </c>
      <c r="I228" s="170">
        <f t="shared" si="55"/>
        <v>6.2979999999999998E-3</v>
      </c>
      <c r="J228" s="170">
        <f t="shared" si="56"/>
        <v>0</v>
      </c>
      <c r="K228" s="170">
        <f t="shared" si="56"/>
        <v>2.3956000000000002E-2</v>
      </c>
      <c r="L228" s="170">
        <f t="shared" si="56"/>
        <v>38.206806999999998</v>
      </c>
      <c r="M228" s="170">
        <f t="shared" si="56"/>
        <v>0.38234499999999999</v>
      </c>
      <c r="N228" s="170">
        <f t="shared" si="50"/>
        <v>340.935565</v>
      </c>
      <c r="O228" s="12"/>
      <c r="P228" s="102"/>
      <c r="Q228" s="102"/>
      <c r="R228" s="12"/>
      <c r="S228" s="12"/>
      <c r="T228" s="12"/>
      <c r="U228" s="12"/>
      <c r="V228" s="12"/>
      <c r="W228" s="12"/>
      <c r="X228" s="12"/>
      <c r="Y228" s="12"/>
      <c r="Z228" s="12"/>
      <c r="AA228" s="105"/>
      <c r="AB228" s="12"/>
      <c r="AC228" s="12"/>
      <c r="AD228" s="12"/>
      <c r="AE228" s="12"/>
      <c r="AF228" s="12"/>
    </row>
    <row r="229" spans="1:35" ht="15" customHeight="1" x14ac:dyDescent="0.2">
      <c r="A229" s="39" t="s">
        <v>142</v>
      </c>
      <c r="B229" s="170">
        <f t="shared" si="51"/>
        <v>1.0222640000000001</v>
      </c>
      <c r="C229" s="170">
        <f t="shared" si="52"/>
        <v>0</v>
      </c>
      <c r="D229" s="170">
        <f t="shared" si="52"/>
        <v>9.4028430000000007</v>
      </c>
      <c r="E229" s="170">
        <f t="shared" si="52"/>
        <v>1.8061480000000001</v>
      </c>
      <c r="F229" s="170">
        <f t="shared" si="52"/>
        <v>1.3152740000000001</v>
      </c>
      <c r="G229" s="170">
        <f t="shared" si="53"/>
        <v>1.071529</v>
      </c>
      <c r="H229" s="170">
        <f t="shared" si="54"/>
        <v>1.0970000000000001E-3</v>
      </c>
      <c r="I229" s="170">
        <f t="shared" si="55"/>
        <v>22.319723</v>
      </c>
      <c r="J229" s="170">
        <f t="shared" si="56"/>
        <v>18.549692</v>
      </c>
      <c r="K229" s="170">
        <f t="shared" si="56"/>
        <v>31.385701000000001</v>
      </c>
      <c r="L229" s="170">
        <f t="shared" si="56"/>
        <v>3.1592470000000001</v>
      </c>
      <c r="M229" s="170">
        <f t="shared" si="56"/>
        <v>5.4050469999999997</v>
      </c>
      <c r="N229" s="170">
        <f t="shared" si="50"/>
        <v>95.438564999999997</v>
      </c>
      <c r="O229" s="12"/>
      <c r="P229" s="102"/>
      <c r="Q229" s="102"/>
      <c r="R229" s="12"/>
      <c r="S229" s="12"/>
      <c r="T229" s="12"/>
      <c r="U229" s="12"/>
      <c r="V229" s="12"/>
      <c r="W229" s="12"/>
      <c r="X229" s="12"/>
      <c r="Y229" s="12"/>
      <c r="Z229" s="12"/>
      <c r="AA229" s="105"/>
      <c r="AB229" s="12"/>
      <c r="AC229" s="12"/>
      <c r="AD229" s="12"/>
      <c r="AE229" s="12"/>
      <c r="AF229" s="12"/>
    </row>
    <row r="230" spans="1:35" x14ac:dyDescent="0.2">
      <c r="A230" s="123" t="s">
        <v>107</v>
      </c>
      <c r="B230" s="170">
        <f t="shared" ref="B230:M230" si="57">SUM(B224:B229)</f>
        <v>18.483861999999998</v>
      </c>
      <c r="C230" s="170">
        <f t="shared" si="57"/>
        <v>5.1804249999999996</v>
      </c>
      <c r="D230" s="170">
        <f t="shared" si="57"/>
        <v>316.50862200000006</v>
      </c>
      <c r="E230" s="170">
        <f t="shared" si="57"/>
        <v>409.16399200000001</v>
      </c>
      <c r="F230" s="170">
        <f t="shared" si="57"/>
        <v>3.9329890000000001</v>
      </c>
      <c r="G230" s="170">
        <f t="shared" si="57"/>
        <v>174.59097599999998</v>
      </c>
      <c r="H230" s="170">
        <f t="shared" si="57"/>
        <v>230.71311799999998</v>
      </c>
      <c r="I230" s="170">
        <f t="shared" si="57"/>
        <v>82.185431999999992</v>
      </c>
      <c r="J230" s="170">
        <f t="shared" si="57"/>
        <v>65.432243</v>
      </c>
      <c r="K230" s="170">
        <f t="shared" si="57"/>
        <v>31.550469</v>
      </c>
      <c r="L230" s="170">
        <f t="shared" si="57"/>
        <v>93.017981999999989</v>
      </c>
      <c r="M230" s="170">
        <f t="shared" si="57"/>
        <v>5.7873919999999996</v>
      </c>
      <c r="N230" s="170">
        <f t="shared" si="50"/>
        <v>1436.5475020000001</v>
      </c>
      <c r="O230" s="105"/>
      <c r="P230" s="12"/>
      <c r="Q230" s="12"/>
      <c r="R230" s="12"/>
      <c r="S230" s="12"/>
      <c r="T230" s="12"/>
      <c r="U230" s="12"/>
      <c r="V230" s="12"/>
    </row>
    <row r="231" spans="1:35" x14ac:dyDescent="0.2">
      <c r="A231" s="124"/>
      <c r="B231" s="102"/>
      <c r="C231" s="102"/>
      <c r="D231" s="102"/>
      <c r="E231" s="102"/>
      <c r="F231" s="102"/>
      <c r="G231" s="102"/>
      <c r="H231" s="102"/>
      <c r="I231" s="102"/>
      <c r="J231" s="102"/>
      <c r="K231" s="102"/>
      <c r="L231" s="102"/>
      <c r="M231" s="102"/>
      <c r="N231" s="102"/>
      <c r="O231" s="102"/>
      <c r="P231" s="102"/>
      <c r="Q231" s="12"/>
      <c r="R231" s="12"/>
      <c r="S231" s="12"/>
      <c r="T231" s="12"/>
      <c r="U231" s="12"/>
      <c r="V231" s="12"/>
    </row>
    <row r="232" spans="1:35" x14ac:dyDescent="0.2">
      <c r="A232" s="125" t="s">
        <v>76</v>
      </c>
      <c r="B232" s="126"/>
      <c r="C232" s="126"/>
      <c r="D232" s="110"/>
      <c r="E232" s="110"/>
      <c r="F232" s="110"/>
      <c r="G232" s="110"/>
      <c r="H232" s="110"/>
      <c r="I232" s="110"/>
      <c r="J232" s="110"/>
      <c r="K232" s="110"/>
      <c r="L232" s="110"/>
      <c r="M232" s="110"/>
      <c r="N232" s="110"/>
      <c r="O232" s="110"/>
      <c r="P232" s="12"/>
      <c r="Q232" s="12"/>
      <c r="R232" s="12"/>
      <c r="S232" s="12"/>
      <c r="T232" s="12"/>
      <c r="U232" s="12"/>
      <c r="V232" s="12"/>
    </row>
    <row r="233" spans="1:35" ht="38.25" x14ac:dyDescent="0.2">
      <c r="A233" s="21" t="s">
        <v>121</v>
      </c>
      <c r="B233" s="127" t="s">
        <v>56</v>
      </c>
      <c r="C233" s="28" t="s">
        <v>57</v>
      </c>
      <c r="D233" s="127" t="s">
        <v>58</v>
      </c>
      <c r="E233" s="127" t="s">
        <v>59</v>
      </c>
      <c r="F233" s="127" t="s">
        <v>108</v>
      </c>
      <c r="G233" s="127" t="s">
        <v>109</v>
      </c>
      <c r="H233" s="127" t="s">
        <v>110</v>
      </c>
      <c r="I233" s="28" t="s">
        <v>111</v>
      </c>
      <c r="J233" s="127" t="s">
        <v>60</v>
      </c>
      <c r="K233" s="127" t="s">
        <v>112</v>
      </c>
      <c r="L233" s="127" t="s">
        <v>113</v>
      </c>
      <c r="M233" s="28" t="s">
        <v>114</v>
      </c>
      <c r="N233" s="127" t="s">
        <v>61</v>
      </c>
      <c r="O233" s="127" t="s">
        <v>62</v>
      </c>
      <c r="P233" s="127" t="s">
        <v>115</v>
      </c>
      <c r="Q233" s="127" t="s">
        <v>99</v>
      </c>
      <c r="R233" s="39" t="s">
        <v>767</v>
      </c>
      <c r="S233" s="127" t="s">
        <v>63</v>
      </c>
      <c r="T233" s="127" t="s">
        <v>82</v>
      </c>
      <c r="U233" s="39" t="s">
        <v>65</v>
      </c>
      <c r="V233" s="128" t="s">
        <v>66</v>
      </c>
    </row>
    <row r="234" spans="1:35" x14ac:dyDescent="0.2">
      <c r="A234" s="39" t="s">
        <v>137</v>
      </c>
      <c r="B234" s="662">
        <v>303916</v>
      </c>
      <c r="C234" s="662">
        <v>0</v>
      </c>
      <c r="D234" s="662">
        <v>950102</v>
      </c>
      <c r="E234" s="662">
        <v>21144</v>
      </c>
      <c r="F234" s="662">
        <v>319512</v>
      </c>
      <c r="G234" s="662">
        <v>62768</v>
      </c>
      <c r="H234" s="663">
        <v>0</v>
      </c>
      <c r="I234" s="663">
        <v>0</v>
      </c>
      <c r="J234" s="662">
        <v>0</v>
      </c>
      <c r="K234" s="662">
        <v>0</v>
      </c>
      <c r="L234" s="662">
        <v>0</v>
      </c>
      <c r="M234" s="662">
        <v>0</v>
      </c>
      <c r="N234" s="662">
        <v>228503</v>
      </c>
      <c r="O234" s="662">
        <v>11</v>
      </c>
      <c r="P234" s="662">
        <v>0</v>
      </c>
      <c r="Q234" s="662">
        <v>0</v>
      </c>
      <c r="R234" s="662">
        <v>957062</v>
      </c>
      <c r="S234" s="662">
        <v>0</v>
      </c>
      <c r="T234" s="662">
        <v>4016</v>
      </c>
      <c r="U234" s="662">
        <v>0</v>
      </c>
      <c r="V234" s="171">
        <f>SUM(B234:U234)</f>
        <v>2847034</v>
      </c>
    </row>
    <row r="235" spans="1:35" x14ac:dyDescent="0.2">
      <c r="A235" s="39" t="s">
        <v>138</v>
      </c>
      <c r="B235" s="662">
        <v>4619569</v>
      </c>
      <c r="C235" s="662">
        <v>196503935</v>
      </c>
      <c r="D235" s="662">
        <v>23727769</v>
      </c>
      <c r="E235" s="662">
        <v>203969</v>
      </c>
      <c r="F235" s="662">
        <v>254771</v>
      </c>
      <c r="G235" s="662">
        <v>531400</v>
      </c>
      <c r="H235" s="663">
        <v>547754</v>
      </c>
      <c r="I235" s="663">
        <v>58225</v>
      </c>
      <c r="J235" s="662">
        <v>5163530</v>
      </c>
      <c r="K235" s="662">
        <v>0</v>
      </c>
      <c r="L235" s="662">
        <v>0</v>
      </c>
      <c r="M235" s="662">
        <v>2</v>
      </c>
      <c r="N235" s="662">
        <v>48128012</v>
      </c>
      <c r="O235" s="662">
        <v>5136161</v>
      </c>
      <c r="P235" s="662">
        <v>0</v>
      </c>
      <c r="Q235" s="662">
        <v>0</v>
      </c>
      <c r="R235" s="662">
        <v>5154589</v>
      </c>
      <c r="S235" s="662">
        <v>0</v>
      </c>
      <c r="T235" s="662">
        <v>722361</v>
      </c>
      <c r="U235" s="662">
        <v>0</v>
      </c>
      <c r="V235" s="171">
        <f t="shared" ref="V235:V239" si="58">SUM(B235:U235)</f>
        <v>290752047</v>
      </c>
    </row>
    <row r="236" spans="1:35" x14ac:dyDescent="0.2">
      <c r="A236" s="39" t="s">
        <v>139</v>
      </c>
      <c r="B236" s="662">
        <v>256644</v>
      </c>
      <c r="C236" s="662">
        <v>110598494</v>
      </c>
      <c r="D236" s="662">
        <v>68554175</v>
      </c>
      <c r="E236" s="662">
        <v>2259882</v>
      </c>
      <c r="F236" s="662">
        <v>1229261</v>
      </c>
      <c r="G236" s="662">
        <v>1281965</v>
      </c>
      <c r="H236" s="663">
        <v>4809040</v>
      </c>
      <c r="I236" s="663">
        <v>7126558</v>
      </c>
      <c r="J236" s="662">
        <v>32300754</v>
      </c>
      <c r="K236" s="662">
        <v>0</v>
      </c>
      <c r="L236" s="662">
        <v>0</v>
      </c>
      <c r="M236" s="662">
        <v>61330</v>
      </c>
      <c r="N236" s="662">
        <v>130050178</v>
      </c>
      <c r="O236" s="662">
        <v>5407268</v>
      </c>
      <c r="P236" s="662">
        <v>0</v>
      </c>
      <c r="Q236" s="662">
        <v>0</v>
      </c>
      <c r="R236" s="662">
        <v>29302105</v>
      </c>
      <c r="S236" s="662">
        <v>8</v>
      </c>
      <c r="T236" s="662">
        <v>41858823</v>
      </c>
      <c r="U236" s="662">
        <v>0</v>
      </c>
      <c r="V236" s="171">
        <f t="shared" si="58"/>
        <v>435096485</v>
      </c>
    </row>
    <row r="237" spans="1:35" x14ac:dyDescent="0.2">
      <c r="A237" s="39" t="s">
        <v>140</v>
      </c>
      <c r="B237" s="662">
        <v>296</v>
      </c>
      <c r="C237" s="662">
        <v>3350</v>
      </c>
      <c r="D237" s="662">
        <v>47150386</v>
      </c>
      <c r="E237" s="662">
        <v>132412</v>
      </c>
      <c r="F237" s="662">
        <v>150452</v>
      </c>
      <c r="G237" s="662">
        <v>470626</v>
      </c>
      <c r="H237" s="663">
        <v>11640</v>
      </c>
      <c r="I237" s="663">
        <v>597044</v>
      </c>
      <c r="J237" s="662">
        <v>103576623</v>
      </c>
      <c r="K237" s="662">
        <v>520596</v>
      </c>
      <c r="L237" s="662">
        <v>655668</v>
      </c>
      <c r="M237" s="662">
        <v>475203</v>
      </c>
      <c r="N237" s="662">
        <v>47741212</v>
      </c>
      <c r="O237" s="662">
        <v>49315971</v>
      </c>
      <c r="P237" s="662">
        <v>0</v>
      </c>
      <c r="Q237" s="662">
        <v>0</v>
      </c>
      <c r="R237" s="662">
        <v>11468795</v>
      </c>
      <c r="S237" s="662">
        <v>140804</v>
      </c>
      <c r="T237" s="662">
        <v>9066728</v>
      </c>
      <c r="U237" s="662">
        <v>0</v>
      </c>
      <c r="V237" s="171">
        <f t="shared" si="58"/>
        <v>271477806</v>
      </c>
    </row>
    <row r="238" spans="1:35" x14ac:dyDescent="0.2">
      <c r="A238" s="39" t="s">
        <v>141</v>
      </c>
      <c r="B238" s="662">
        <v>0</v>
      </c>
      <c r="C238" s="662">
        <v>0</v>
      </c>
      <c r="D238" s="662">
        <v>266975412</v>
      </c>
      <c r="E238" s="662">
        <v>308</v>
      </c>
      <c r="F238" s="662">
        <v>10582</v>
      </c>
      <c r="G238" s="662">
        <v>0</v>
      </c>
      <c r="H238" s="663">
        <v>0</v>
      </c>
      <c r="I238" s="663">
        <v>0</v>
      </c>
      <c r="J238" s="662">
        <v>30717887</v>
      </c>
      <c r="K238" s="662">
        <v>0</v>
      </c>
      <c r="L238" s="662">
        <v>0</v>
      </c>
      <c r="M238" s="662">
        <v>47854</v>
      </c>
      <c r="N238" s="662">
        <v>4564116</v>
      </c>
      <c r="O238" s="662">
        <v>6298</v>
      </c>
      <c r="P238" s="662">
        <v>0</v>
      </c>
      <c r="Q238" s="662">
        <v>0</v>
      </c>
      <c r="R238" s="662">
        <v>0</v>
      </c>
      <c r="S238" s="662">
        <v>23956</v>
      </c>
      <c r="T238" s="662">
        <v>38206807</v>
      </c>
      <c r="U238" s="662">
        <v>382345</v>
      </c>
      <c r="V238" s="171">
        <f t="shared" si="58"/>
        <v>340935565</v>
      </c>
    </row>
    <row r="239" spans="1:35" ht="14.25" x14ac:dyDescent="0.2">
      <c r="A239" s="39" t="s">
        <v>142</v>
      </c>
      <c r="B239" s="662">
        <v>0</v>
      </c>
      <c r="C239" s="662">
        <v>9402843</v>
      </c>
      <c r="D239" s="662">
        <v>1806148</v>
      </c>
      <c r="E239" s="662">
        <v>1315274</v>
      </c>
      <c r="F239" s="662">
        <v>122970</v>
      </c>
      <c r="G239" s="662">
        <v>533539</v>
      </c>
      <c r="H239" s="663">
        <v>125071</v>
      </c>
      <c r="I239" s="663">
        <v>240684</v>
      </c>
      <c r="J239" s="662">
        <v>498537</v>
      </c>
      <c r="K239" s="662">
        <v>386268</v>
      </c>
      <c r="L239" s="662">
        <v>0</v>
      </c>
      <c r="M239" s="662">
        <v>186724</v>
      </c>
      <c r="N239" s="662">
        <v>1097</v>
      </c>
      <c r="O239" s="662">
        <v>7196434</v>
      </c>
      <c r="P239" s="662">
        <v>3619</v>
      </c>
      <c r="Q239" s="662">
        <v>15119670</v>
      </c>
      <c r="R239" s="662">
        <v>18549692</v>
      </c>
      <c r="S239" s="662">
        <v>31385701</v>
      </c>
      <c r="T239" s="662">
        <v>3159247</v>
      </c>
      <c r="U239" s="662">
        <v>5405047</v>
      </c>
      <c r="V239" s="171">
        <f t="shared" si="58"/>
        <v>95438565</v>
      </c>
    </row>
    <row r="240" spans="1:35" x14ac:dyDescent="0.2">
      <c r="A240" s="129" t="s">
        <v>107</v>
      </c>
      <c r="B240" s="122">
        <f t="shared" ref="B240:V240" si="59">SUM(B234:B239)</f>
        <v>5180425</v>
      </c>
      <c r="C240" s="122">
        <f t="shared" si="59"/>
        <v>316508622</v>
      </c>
      <c r="D240" s="122">
        <f t="shared" si="59"/>
        <v>409163992</v>
      </c>
      <c r="E240" s="122">
        <f t="shared" si="59"/>
        <v>3932989</v>
      </c>
      <c r="F240" s="122">
        <f t="shared" si="59"/>
        <v>2087548</v>
      </c>
      <c r="G240" s="122">
        <f t="shared" si="59"/>
        <v>2880298</v>
      </c>
      <c r="H240" s="122">
        <f t="shared" si="59"/>
        <v>5493505</v>
      </c>
      <c r="I240" s="122">
        <f t="shared" si="59"/>
        <v>8022511</v>
      </c>
      <c r="J240" s="122">
        <f t="shared" si="59"/>
        <v>172257331</v>
      </c>
      <c r="K240" s="122">
        <f t="shared" si="59"/>
        <v>906864</v>
      </c>
      <c r="L240" s="122">
        <f t="shared" si="59"/>
        <v>655668</v>
      </c>
      <c r="M240" s="122">
        <f t="shared" si="59"/>
        <v>771113</v>
      </c>
      <c r="N240" s="122">
        <f t="shared" si="59"/>
        <v>230713118</v>
      </c>
      <c r="O240" s="122">
        <f t="shared" si="59"/>
        <v>67062143</v>
      </c>
      <c r="P240" s="122">
        <f t="shared" si="59"/>
        <v>3619</v>
      </c>
      <c r="Q240" s="122">
        <f t="shared" si="59"/>
        <v>15119670</v>
      </c>
      <c r="R240" s="122">
        <f t="shared" si="59"/>
        <v>65432243</v>
      </c>
      <c r="S240" s="122">
        <f t="shared" si="59"/>
        <v>31550469</v>
      </c>
      <c r="T240" s="122">
        <f t="shared" si="59"/>
        <v>93017982</v>
      </c>
      <c r="U240" s="122">
        <f t="shared" si="59"/>
        <v>5787392</v>
      </c>
      <c r="V240" s="122">
        <f t="shared" si="59"/>
        <v>1436547502</v>
      </c>
    </row>
    <row r="241" spans="1:22" ht="25.5" customHeight="1" x14ac:dyDescent="0.2">
      <c r="A241" s="797" t="s">
        <v>143</v>
      </c>
      <c r="B241" s="798"/>
      <c r="C241" s="798"/>
      <c r="D241" s="798"/>
      <c r="E241" s="798"/>
      <c r="F241" s="110"/>
      <c r="G241" s="110"/>
      <c r="H241" s="110"/>
      <c r="I241" s="110"/>
      <c r="J241" s="110"/>
      <c r="K241" s="110"/>
      <c r="L241" s="110"/>
      <c r="M241" s="110"/>
      <c r="N241" s="110"/>
      <c r="O241" s="110"/>
      <c r="P241" s="110"/>
      <c r="Q241" s="110"/>
      <c r="R241" s="110"/>
      <c r="S241" s="119"/>
      <c r="T241" s="110"/>
      <c r="U241" s="109"/>
      <c r="V241" s="109"/>
    </row>
    <row r="242" spans="1:22" ht="30" customHeight="1" x14ac:dyDescent="0.2">
      <c r="A242" s="107"/>
      <c r="B242" s="109"/>
      <c r="C242" s="119"/>
      <c r="D242" s="109"/>
      <c r="E242" s="109"/>
      <c r="F242" s="109"/>
      <c r="G242" s="138"/>
      <c r="H242" s="109"/>
      <c r="I242" s="109"/>
      <c r="J242" s="109"/>
      <c r="K242" s="109"/>
      <c r="L242" s="119"/>
      <c r="M242" s="109"/>
      <c r="N242" s="109"/>
      <c r="O242" s="109"/>
      <c r="P242" s="109"/>
      <c r="Q242" s="109"/>
      <c r="R242" s="109"/>
      <c r="S242" s="109"/>
      <c r="T242" s="109"/>
      <c r="U242" s="110"/>
      <c r="V242" s="109"/>
    </row>
    <row r="243" spans="1:22" ht="30" customHeight="1" x14ac:dyDescent="0.2">
      <c r="A243" s="107"/>
      <c r="B243" s="109"/>
      <c r="C243" s="119"/>
      <c r="D243" s="109"/>
      <c r="E243" s="109"/>
      <c r="F243" s="109"/>
      <c r="G243" s="138"/>
      <c r="H243" s="109"/>
      <c r="I243" s="109"/>
      <c r="J243" s="109"/>
      <c r="K243" s="109"/>
      <c r="L243" s="119"/>
      <c r="M243" s="109"/>
      <c r="N243" s="109"/>
      <c r="O243" s="109"/>
      <c r="P243" s="109"/>
      <c r="Q243" s="109"/>
      <c r="R243" s="109"/>
      <c r="S243" s="109"/>
      <c r="T243" s="109"/>
      <c r="U243" s="110"/>
      <c r="V243" s="109"/>
    </row>
    <row r="244" spans="1:22" ht="30" customHeight="1" x14ac:dyDescent="0.2">
      <c r="A244" s="107"/>
      <c r="B244" s="109"/>
      <c r="C244" s="119"/>
      <c r="D244" s="109"/>
      <c r="E244" s="109"/>
      <c r="F244" s="109"/>
      <c r="G244" s="138"/>
      <c r="H244" s="109"/>
      <c r="I244" s="109"/>
      <c r="J244" s="109"/>
      <c r="K244" s="109"/>
      <c r="L244" s="119"/>
      <c r="M244" s="109"/>
      <c r="N244" s="109"/>
      <c r="O244" s="109"/>
      <c r="P244" s="109"/>
      <c r="Q244" s="109"/>
      <c r="R244" s="109"/>
      <c r="S244" s="109"/>
      <c r="T244" s="109"/>
      <c r="U244" s="110"/>
      <c r="V244" s="109"/>
    </row>
    <row r="245" spans="1:22" ht="30" customHeight="1" x14ac:dyDescent="0.2">
      <c r="A245" s="107"/>
      <c r="B245" s="109"/>
      <c r="C245" s="119"/>
      <c r="D245" s="109"/>
      <c r="E245" s="109"/>
      <c r="F245" s="109"/>
      <c r="G245" s="138"/>
      <c r="H245" s="109"/>
      <c r="I245" s="109"/>
      <c r="J245" s="109"/>
      <c r="K245" s="109"/>
      <c r="L245" s="119"/>
      <c r="M245" s="109"/>
      <c r="N245" s="109"/>
      <c r="O245" s="109"/>
      <c r="P245" s="109"/>
      <c r="Q245" s="109"/>
      <c r="R245" s="109"/>
      <c r="S245" s="109"/>
      <c r="T245" s="109"/>
      <c r="U245" s="110"/>
      <c r="V245" s="109"/>
    </row>
    <row r="246" spans="1:22" ht="30" customHeight="1" x14ac:dyDescent="0.2">
      <c r="A246" s="107"/>
      <c r="B246" s="109"/>
      <c r="C246" s="119"/>
      <c r="D246" s="109"/>
      <c r="E246" s="109"/>
      <c r="F246" s="109"/>
      <c r="G246" s="138"/>
      <c r="H246" s="109"/>
      <c r="I246" s="109"/>
      <c r="J246" s="109"/>
      <c r="K246" s="109"/>
      <c r="L246" s="119"/>
      <c r="M246" s="109"/>
      <c r="N246" s="109"/>
      <c r="O246" s="109"/>
      <c r="P246" s="109"/>
      <c r="Q246" s="109"/>
      <c r="R246" s="109"/>
      <c r="S246" s="109"/>
      <c r="T246" s="109"/>
      <c r="U246" s="110"/>
      <c r="V246" s="109"/>
    </row>
    <row r="247" spans="1:22" ht="30" customHeight="1" x14ac:dyDescent="0.2">
      <c r="A247" s="107"/>
      <c r="B247" s="109"/>
      <c r="C247" s="119"/>
      <c r="D247" s="109"/>
      <c r="E247" s="109"/>
      <c r="F247" s="109"/>
      <c r="G247" s="138"/>
      <c r="H247" s="109"/>
      <c r="I247" s="109"/>
      <c r="J247" s="109"/>
      <c r="K247" s="109"/>
      <c r="L247" s="119"/>
      <c r="M247" s="109"/>
      <c r="N247" s="109"/>
      <c r="O247" s="109"/>
      <c r="P247" s="109"/>
      <c r="Q247" s="109"/>
      <c r="R247" s="109"/>
      <c r="S247" s="109"/>
      <c r="T247" s="109"/>
      <c r="U247" s="110"/>
      <c r="V247" s="109"/>
    </row>
    <row r="248" spans="1:22" ht="30" customHeight="1" x14ac:dyDescent="0.2">
      <c r="A248" s="107"/>
      <c r="B248" s="109"/>
      <c r="C248" s="119"/>
      <c r="D248" s="109"/>
      <c r="E248" s="109"/>
      <c r="F248" s="109"/>
      <c r="G248" s="138"/>
      <c r="H248" s="109"/>
      <c r="I248" s="109"/>
      <c r="J248" s="109"/>
      <c r="K248" s="109"/>
      <c r="L248" s="119"/>
      <c r="M248" s="109"/>
      <c r="N248" s="109"/>
      <c r="O248" s="109"/>
      <c r="P248" s="109"/>
      <c r="Q248" s="109"/>
      <c r="R248" s="109"/>
      <c r="S248" s="109"/>
      <c r="T248" s="109"/>
      <c r="U248" s="110"/>
      <c r="V248" s="109"/>
    </row>
    <row r="249" spans="1:22" ht="30" customHeight="1" x14ac:dyDescent="0.2">
      <c r="A249" s="107"/>
      <c r="B249" s="109"/>
      <c r="C249" s="119"/>
      <c r="D249" s="109"/>
      <c r="E249" s="109"/>
      <c r="F249" s="109"/>
      <c r="G249" s="138"/>
      <c r="H249" s="109"/>
      <c r="I249" s="109"/>
      <c r="J249" s="109"/>
      <c r="K249" s="109"/>
      <c r="L249" s="119"/>
      <c r="M249" s="109"/>
      <c r="N249" s="109"/>
      <c r="O249" s="109"/>
      <c r="P249" s="109"/>
      <c r="Q249" s="109"/>
      <c r="R249" s="109"/>
      <c r="S249" s="109"/>
      <c r="T249" s="109"/>
      <c r="U249" s="110"/>
      <c r="V249" s="109"/>
    </row>
    <row r="250" spans="1:22" x14ac:dyDescent="0.2">
      <c r="B250" s="12"/>
      <c r="C250" s="12"/>
      <c r="D250" s="12"/>
      <c r="E250" s="12"/>
      <c r="F250" s="12"/>
      <c r="G250" s="12"/>
      <c r="H250" s="12"/>
      <c r="I250" s="12"/>
      <c r="J250" s="12"/>
      <c r="K250" s="12"/>
      <c r="L250" s="12"/>
      <c r="M250" s="12"/>
      <c r="N250" s="12"/>
      <c r="O250" s="12"/>
      <c r="P250" s="12"/>
      <c r="Q250" s="12"/>
      <c r="R250" s="12"/>
      <c r="S250" s="12"/>
      <c r="T250" s="12"/>
      <c r="U250" s="12"/>
      <c r="V250" s="12"/>
    </row>
    <row r="251" spans="1:22" ht="15" x14ac:dyDescent="0.2">
      <c r="A251" s="799" t="s">
        <v>144</v>
      </c>
      <c r="B251" s="799"/>
      <c r="C251" s="799"/>
      <c r="D251" s="799"/>
      <c r="E251" s="109"/>
      <c r="F251" s="109"/>
      <c r="G251" s="109"/>
      <c r="H251" s="109"/>
      <c r="I251" s="109"/>
      <c r="J251" s="109"/>
      <c r="K251" s="109"/>
      <c r="L251" s="109"/>
      <c r="M251" s="109"/>
      <c r="N251" s="109"/>
      <c r="O251" s="109"/>
      <c r="P251" s="109"/>
      <c r="Q251" s="109"/>
      <c r="R251" s="109"/>
      <c r="S251" s="109"/>
      <c r="T251" s="109"/>
      <c r="U251" s="110"/>
      <c r="V251" s="109"/>
    </row>
    <row r="252" spans="1:22" ht="15" x14ac:dyDescent="0.2">
      <c r="A252" s="640"/>
      <c r="B252" s="640"/>
      <c r="C252" s="640"/>
      <c r="D252" s="640"/>
      <c r="E252" s="109"/>
      <c r="F252" s="109"/>
      <c r="G252" s="109"/>
      <c r="H252" s="109"/>
      <c r="I252" s="109"/>
      <c r="J252" s="109"/>
      <c r="K252" s="109"/>
      <c r="L252" s="109"/>
      <c r="M252" s="109"/>
      <c r="N252" s="109"/>
      <c r="O252" s="109"/>
      <c r="P252" s="109"/>
      <c r="Q252" s="109"/>
      <c r="R252" s="109"/>
      <c r="S252" s="109"/>
      <c r="T252" s="109"/>
      <c r="U252" s="110"/>
      <c r="V252" s="109"/>
    </row>
    <row r="253" spans="1:22" x14ac:dyDescent="0.2">
      <c r="A253" s="109" t="s">
        <v>83</v>
      </c>
      <c r="B253" s="109"/>
      <c r="C253" s="109"/>
      <c r="D253" s="109"/>
      <c r="E253" s="109"/>
      <c r="F253" s="109"/>
      <c r="G253" s="109"/>
      <c r="H253" s="109"/>
      <c r="I253" s="109"/>
      <c r="J253" s="109"/>
      <c r="K253" s="109"/>
      <c r="L253" s="109"/>
      <c r="M253" s="109"/>
      <c r="N253" s="109"/>
      <c r="O253" s="109"/>
      <c r="P253" s="109"/>
      <c r="Q253" s="109"/>
      <c r="R253" s="109"/>
      <c r="S253" s="109"/>
      <c r="T253" s="109"/>
      <c r="U253" s="110"/>
      <c r="V253" s="109"/>
    </row>
    <row r="254" spans="1:22" ht="25.5" x14ac:dyDescent="0.2">
      <c r="A254" s="21" t="s">
        <v>117</v>
      </c>
      <c r="B254" s="112" t="s">
        <v>55</v>
      </c>
      <c r="C254" s="112" t="s">
        <v>56</v>
      </c>
      <c r="D254" s="112" t="s">
        <v>57</v>
      </c>
      <c r="E254" s="112" t="s">
        <v>58</v>
      </c>
      <c r="F254" s="112" t="s">
        <v>59</v>
      </c>
      <c r="G254" s="127" t="s">
        <v>106</v>
      </c>
      <c r="H254" s="127" t="s">
        <v>61</v>
      </c>
      <c r="I254" s="127" t="s">
        <v>62</v>
      </c>
      <c r="J254" s="489" t="s">
        <v>767</v>
      </c>
      <c r="K254" s="127" t="s">
        <v>63</v>
      </c>
      <c r="L254" s="127" t="s">
        <v>103</v>
      </c>
      <c r="M254" s="127" t="s">
        <v>65</v>
      </c>
      <c r="N254" s="127" t="s">
        <v>66</v>
      </c>
      <c r="O254" s="151"/>
      <c r="P254" s="151"/>
      <c r="Q254" s="163"/>
      <c r="R254" s="151"/>
      <c r="S254" s="151"/>
      <c r="T254" s="163"/>
      <c r="U254" s="151"/>
      <c r="V254" s="151"/>
    </row>
    <row r="255" spans="1:22" ht="25.5" x14ac:dyDescent="0.2">
      <c r="A255" s="21" t="s">
        <v>104</v>
      </c>
      <c r="B255" s="172">
        <f t="shared" ref="B255:M255" si="60">B266</f>
        <v>1315.1782351382708</v>
      </c>
      <c r="C255" s="172">
        <f t="shared" si="60"/>
        <v>625.93828388214172</v>
      </c>
      <c r="D255" s="172">
        <f t="shared" si="60"/>
        <v>143.02083835122642</v>
      </c>
      <c r="E255" s="172">
        <f t="shared" si="60"/>
        <v>4058.9668372702859</v>
      </c>
      <c r="F255" s="172">
        <f t="shared" si="60"/>
        <v>8.8443165346970964</v>
      </c>
      <c r="G255" s="172">
        <f t="shared" si="60"/>
        <v>2501.0258962979519</v>
      </c>
      <c r="H255" s="172">
        <f t="shared" si="60"/>
        <v>2935.5405872167817</v>
      </c>
      <c r="I255" s="172">
        <f t="shared" si="60"/>
        <v>262.98465774811723</v>
      </c>
      <c r="J255" s="172">
        <f t="shared" si="60"/>
        <v>1479.5026629857334</v>
      </c>
      <c r="K255" s="172">
        <f t="shared" si="60"/>
        <v>71.654050646128681</v>
      </c>
      <c r="L255" s="172">
        <f t="shared" si="60"/>
        <v>481.28024073248145</v>
      </c>
      <c r="M255" s="172">
        <f t="shared" si="60"/>
        <v>2.8853466487826074</v>
      </c>
      <c r="N255" s="173">
        <f>SUM(B255:M255)</f>
        <v>13886.821953452596</v>
      </c>
      <c r="O255" s="165"/>
      <c r="P255" s="109"/>
      <c r="Q255" s="109"/>
      <c r="R255" s="109"/>
      <c r="S255" s="109"/>
      <c r="T255" s="110"/>
      <c r="U255" s="109"/>
      <c r="V255" s="109"/>
    </row>
    <row r="256" spans="1:22" x14ac:dyDescent="0.2">
      <c r="A256" s="109"/>
      <c r="B256" s="109"/>
      <c r="C256" s="109"/>
      <c r="D256" s="109"/>
      <c r="E256" s="109"/>
      <c r="F256" s="109"/>
      <c r="G256" s="109"/>
      <c r="H256" s="109"/>
      <c r="I256" s="109"/>
      <c r="J256" s="109"/>
      <c r="K256" s="109"/>
      <c r="L256" s="109"/>
      <c r="M256" s="109"/>
      <c r="N256" s="109"/>
      <c r="O256" s="109"/>
      <c r="P256" s="109"/>
      <c r="Q256" s="109"/>
      <c r="R256" s="109"/>
      <c r="S256" s="109"/>
      <c r="T256" s="109"/>
      <c r="U256" s="110"/>
      <c r="V256" s="109"/>
    </row>
    <row r="257" spans="1:22" x14ac:dyDescent="0.2">
      <c r="A257" s="109"/>
      <c r="B257" s="109"/>
      <c r="C257" s="109"/>
      <c r="D257" s="109"/>
      <c r="E257" s="109"/>
      <c r="F257" s="109"/>
      <c r="G257" s="109"/>
      <c r="H257" s="109"/>
      <c r="I257" s="109"/>
      <c r="J257" s="109"/>
      <c r="K257" s="109"/>
      <c r="L257" s="109"/>
      <c r="M257" s="109"/>
      <c r="N257" s="109"/>
      <c r="O257" s="109"/>
      <c r="P257" s="109"/>
      <c r="Q257" s="109"/>
      <c r="R257" s="109"/>
      <c r="S257" s="109"/>
      <c r="T257" s="109"/>
      <c r="U257" s="110"/>
      <c r="V257" s="109"/>
    </row>
    <row r="258" spans="1:22" x14ac:dyDescent="0.2">
      <c r="A258" s="109" t="s">
        <v>68</v>
      </c>
      <c r="B258" s="109"/>
      <c r="C258" s="109"/>
      <c r="D258" s="109"/>
      <c r="E258" s="109"/>
      <c r="F258" s="162"/>
      <c r="G258" s="162"/>
      <c r="H258" s="162"/>
      <c r="I258" s="162"/>
      <c r="J258" s="162"/>
      <c r="K258" s="162"/>
      <c r="L258" s="162"/>
      <c r="M258" s="162"/>
      <c r="N258" s="162"/>
      <c r="O258" s="109"/>
      <c r="P258" s="109"/>
      <c r="Q258" s="109"/>
      <c r="R258" s="109"/>
      <c r="S258" s="109"/>
      <c r="T258" s="109"/>
      <c r="U258" s="110"/>
      <c r="V258" s="109"/>
    </row>
    <row r="259" spans="1:22" ht="25.5" x14ac:dyDescent="0.2">
      <c r="A259" s="166" t="s">
        <v>117</v>
      </c>
      <c r="B259" s="112" t="s">
        <v>55</v>
      </c>
      <c r="C259" s="112" t="s">
        <v>56</v>
      </c>
      <c r="D259" s="112" t="s">
        <v>57</v>
      </c>
      <c r="E259" s="112" t="s">
        <v>58</v>
      </c>
      <c r="F259" s="112" t="s">
        <v>59</v>
      </c>
      <c r="G259" s="167" t="s">
        <v>106</v>
      </c>
      <c r="H259" s="127" t="s">
        <v>61</v>
      </c>
      <c r="I259" s="167" t="s">
        <v>62</v>
      </c>
      <c r="J259" s="489" t="s">
        <v>767</v>
      </c>
      <c r="K259" s="167" t="s">
        <v>63</v>
      </c>
      <c r="L259" s="167" t="s">
        <v>103</v>
      </c>
      <c r="M259" s="167" t="s">
        <v>65</v>
      </c>
      <c r="N259" s="127" t="s">
        <v>66</v>
      </c>
      <c r="O259" s="151"/>
      <c r="P259" s="163"/>
      <c r="Q259" s="151"/>
      <c r="R259" s="151"/>
      <c r="S259" s="151"/>
      <c r="T259" s="163"/>
      <c r="U259" s="151"/>
      <c r="V259" s="151"/>
    </row>
    <row r="260" spans="1:22" x14ac:dyDescent="0.2">
      <c r="A260" s="73" t="s">
        <v>137</v>
      </c>
      <c r="B260" s="172">
        <f t="shared" ref="B260:B265" si="61">(F271+G271+H271+I271)/1024</f>
        <v>40.198548567314845</v>
      </c>
      <c r="C260" s="172">
        <f t="shared" ref="C260:F265" si="62">B271/1024</f>
        <v>93.963237977913181</v>
      </c>
      <c r="D260" s="172">
        <f t="shared" si="62"/>
        <v>0</v>
      </c>
      <c r="E260" s="172">
        <f t="shared" si="62"/>
        <v>67.5447560717502</v>
      </c>
      <c r="F260" s="172">
        <f t="shared" si="62"/>
        <v>0.23752480613256835</v>
      </c>
      <c r="G260" s="172">
        <f t="shared" ref="G260:G265" si="63">(J271+K271+L271+M271)/1024</f>
        <v>0</v>
      </c>
      <c r="H260" s="172">
        <f t="shared" ref="H260:H265" si="64">(N271+0)/1024</f>
        <v>11.941067587303223</v>
      </c>
      <c r="I260" s="172">
        <f t="shared" ref="I260:I265" si="65">(O271+P271+Q271)/1024</f>
        <v>3.6957786014681837E-3</v>
      </c>
      <c r="J260" s="172">
        <f t="shared" ref="J260:M265" si="66">R271/1024</f>
        <v>99.614692653274417</v>
      </c>
      <c r="K260" s="172">
        <f t="shared" si="66"/>
        <v>0</v>
      </c>
      <c r="L260" s="172">
        <f t="shared" si="66"/>
        <v>3.9741376647725681E-2</v>
      </c>
      <c r="M260" s="172">
        <f t="shared" si="66"/>
        <v>0</v>
      </c>
      <c r="N260" s="172">
        <f t="shared" ref="N260:N265" si="67">SUM(B260:M260)</f>
        <v>313.54326481893764</v>
      </c>
      <c r="O260" s="119"/>
      <c r="P260" s="109"/>
      <c r="Q260" s="109"/>
      <c r="R260" s="109"/>
      <c r="S260" s="109"/>
      <c r="T260" s="110"/>
      <c r="U260" s="109"/>
      <c r="V260" s="109"/>
    </row>
    <row r="261" spans="1:22" x14ac:dyDescent="0.2">
      <c r="A261" s="73" t="s">
        <v>138</v>
      </c>
      <c r="B261" s="172">
        <f t="shared" si="61"/>
        <v>390.94058172876601</v>
      </c>
      <c r="C261" s="172">
        <f t="shared" si="62"/>
        <v>502.06405365475877</v>
      </c>
      <c r="D261" s="172">
        <f t="shared" si="62"/>
        <v>120.99251005739843</v>
      </c>
      <c r="E261" s="172">
        <f t="shared" si="62"/>
        <v>591.87622029668557</v>
      </c>
      <c r="F261" s="172">
        <f t="shared" si="62"/>
        <v>0.86867860305937894</v>
      </c>
      <c r="G261" s="172">
        <f t="shared" si="63"/>
        <v>271.23812029432366</v>
      </c>
      <c r="H261" s="172">
        <f t="shared" si="64"/>
        <v>1641.8705321015918</v>
      </c>
      <c r="I261" s="172">
        <f t="shared" si="65"/>
        <v>50.51591449693926</v>
      </c>
      <c r="J261" s="172">
        <f t="shared" si="66"/>
        <v>714.9358913392324</v>
      </c>
      <c r="K261" s="172">
        <f t="shared" si="66"/>
        <v>0</v>
      </c>
      <c r="L261" s="172">
        <f t="shared" si="66"/>
        <v>10.238365523082324</v>
      </c>
      <c r="M261" s="172">
        <f t="shared" si="66"/>
        <v>0</v>
      </c>
      <c r="N261" s="172">
        <f t="shared" si="67"/>
        <v>4295.5408680958381</v>
      </c>
      <c r="O261" s="109"/>
      <c r="P261" s="109"/>
      <c r="Q261" s="109"/>
      <c r="R261" s="109"/>
      <c r="S261" s="109"/>
      <c r="T261" s="110"/>
      <c r="U261" s="109"/>
      <c r="V261" s="109"/>
    </row>
    <row r="262" spans="1:22" x14ac:dyDescent="0.2">
      <c r="A262" s="73" t="s">
        <v>139</v>
      </c>
      <c r="B262" s="172">
        <f t="shared" si="61"/>
        <v>634.80838366457215</v>
      </c>
      <c r="C262" s="172">
        <f t="shared" si="62"/>
        <v>29.887731233234181</v>
      </c>
      <c r="D262" s="172">
        <f t="shared" si="62"/>
        <v>21.316997528632715</v>
      </c>
      <c r="E262" s="172">
        <f t="shared" si="62"/>
        <v>343.68512528395996</v>
      </c>
      <c r="F262" s="172">
        <f t="shared" si="62"/>
        <v>5.2643815697383598</v>
      </c>
      <c r="G262" s="172">
        <f t="shared" si="63"/>
        <v>839.02179504360754</v>
      </c>
      <c r="H262" s="172">
        <f t="shared" si="64"/>
        <v>870.02744789747464</v>
      </c>
      <c r="I262" s="172">
        <f t="shared" si="65"/>
        <v>60.497378162302049</v>
      </c>
      <c r="J262" s="172">
        <f t="shared" si="66"/>
        <v>560.880585306375</v>
      </c>
      <c r="K262" s="172">
        <f t="shared" si="66"/>
        <v>8.7632172107987496E-4</v>
      </c>
      <c r="L262" s="172">
        <f t="shared" si="66"/>
        <v>331.79348886699609</v>
      </c>
      <c r="M262" s="172">
        <f t="shared" si="66"/>
        <v>0</v>
      </c>
      <c r="N262" s="172">
        <f t="shared" si="67"/>
        <v>3697.1841908786137</v>
      </c>
      <c r="O262" s="109"/>
      <c r="P262" s="109"/>
      <c r="Q262" s="109"/>
      <c r="R262" s="109"/>
      <c r="S262" s="109"/>
      <c r="T262" s="110"/>
      <c r="U262" s="109"/>
      <c r="V262" s="109"/>
    </row>
    <row r="263" spans="1:22" x14ac:dyDescent="0.2">
      <c r="A263" s="73" t="s">
        <v>140</v>
      </c>
      <c r="B263" s="172">
        <f t="shared" si="61"/>
        <v>200.70647704837685</v>
      </c>
      <c r="C263" s="172">
        <f t="shared" si="62"/>
        <v>2.3261016235664941E-2</v>
      </c>
      <c r="D263" s="172">
        <f t="shared" si="62"/>
        <v>1.1621987441685546E-2</v>
      </c>
      <c r="E263" s="172">
        <f t="shared" si="62"/>
        <v>208.62616423717384</v>
      </c>
      <c r="F263" s="172">
        <f t="shared" si="62"/>
        <v>0.2522963271157998</v>
      </c>
      <c r="G263" s="172">
        <f t="shared" si="63"/>
        <v>1334.8121487395035</v>
      </c>
      <c r="H263" s="172">
        <f t="shared" si="64"/>
        <v>401.75704567149904</v>
      </c>
      <c r="I263" s="172">
        <f t="shared" si="65"/>
        <v>40.673206045183107</v>
      </c>
      <c r="J263" s="172">
        <f t="shared" si="66"/>
        <v>83.622529850666893</v>
      </c>
      <c r="K263" s="172">
        <f t="shared" si="66"/>
        <v>1.2243939462705371</v>
      </c>
      <c r="L263" s="172">
        <f t="shared" si="66"/>
        <v>28.289788140730664</v>
      </c>
      <c r="M263" s="172">
        <f t="shared" si="66"/>
        <v>0</v>
      </c>
      <c r="N263" s="172">
        <f t="shared" si="67"/>
        <v>2299.9989330101976</v>
      </c>
      <c r="O263" s="109"/>
      <c r="P263" s="109"/>
      <c r="Q263" s="109"/>
      <c r="R263" s="109"/>
      <c r="S263" s="109"/>
      <c r="T263" s="110"/>
      <c r="U263" s="109"/>
      <c r="V263" s="109"/>
    </row>
    <row r="264" spans="1:22" x14ac:dyDescent="0.2">
      <c r="A264" s="73" t="s">
        <v>141</v>
      </c>
      <c r="B264" s="172">
        <f t="shared" si="61"/>
        <v>4.4551943618725973</v>
      </c>
      <c r="C264" s="172">
        <f t="shared" si="62"/>
        <v>0</v>
      </c>
      <c r="D264" s="172">
        <f t="shared" si="62"/>
        <v>0</v>
      </c>
      <c r="E264" s="172">
        <f t="shared" si="62"/>
        <v>2789.8795345299513</v>
      </c>
      <c r="F264" s="172">
        <f t="shared" si="62"/>
        <v>9.2198076663407812E-3</v>
      </c>
      <c r="G264" s="172">
        <f t="shared" si="63"/>
        <v>50.553822022646216</v>
      </c>
      <c r="H264" s="172">
        <f t="shared" si="64"/>
        <v>6.3943165865248339</v>
      </c>
      <c r="I264" s="172">
        <f t="shared" si="65"/>
        <v>0.10869241966247462</v>
      </c>
      <c r="J264" s="172">
        <f t="shared" si="66"/>
        <v>0</v>
      </c>
      <c r="K264" s="172">
        <f t="shared" si="66"/>
        <v>2.1380749342824804E-2</v>
      </c>
      <c r="L264" s="172">
        <f t="shared" si="66"/>
        <v>93.897242622662787</v>
      </c>
      <c r="M264" s="172">
        <f t="shared" si="66"/>
        <v>2.6136074594824024</v>
      </c>
      <c r="N264" s="172">
        <f t="shared" si="67"/>
        <v>2947.9330105598119</v>
      </c>
      <c r="O264" s="109"/>
      <c r="P264" s="109"/>
      <c r="Q264" s="109"/>
      <c r="R264" s="109"/>
      <c r="S264" s="109"/>
      <c r="T264" s="110"/>
      <c r="U264" s="109"/>
      <c r="V264" s="109"/>
    </row>
    <row r="265" spans="1:22" ht="14.25" x14ac:dyDescent="0.2">
      <c r="A265" s="39" t="s">
        <v>142</v>
      </c>
      <c r="B265" s="172">
        <f t="shared" si="61"/>
        <v>44.069049767368426</v>
      </c>
      <c r="C265" s="172">
        <f t="shared" si="62"/>
        <v>0</v>
      </c>
      <c r="D265" s="172">
        <f t="shared" si="62"/>
        <v>0.69970877775358498</v>
      </c>
      <c r="E265" s="172">
        <f t="shared" si="62"/>
        <v>57.355036850764847</v>
      </c>
      <c r="F265" s="172">
        <f t="shared" si="62"/>
        <v>2.2122154209846485</v>
      </c>
      <c r="G265" s="172">
        <f t="shared" si="63"/>
        <v>5.4000101978708646</v>
      </c>
      <c r="H265" s="172">
        <f t="shared" si="64"/>
        <v>3.5501773723881249</v>
      </c>
      <c r="I265" s="172">
        <f t="shared" si="65"/>
        <v>111.18577084542889</v>
      </c>
      <c r="J265" s="172">
        <f t="shared" si="66"/>
        <v>20.448963836184667</v>
      </c>
      <c r="K265" s="172">
        <f t="shared" si="66"/>
        <v>70.407399628794238</v>
      </c>
      <c r="L265" s="172">
        <f t="shared" si="66"/>
        <v>17.021614202361818</v>
      </c>
      <c r="M265" s="172">
        <f t="shared" si="66"/>
        <v>0.27173918930020508</v>
      </c>
      <c r="N265" s="172">
        <f t="shared" si="67"/>
        <v>332.62168608920035</v>
      </c>
      <c r="O265" s="119"/>
      <c r="P265" s="109"/>
      <c r="Q265" s="109"/>
      <c r="R265" s="109"/>
      <c r="S265" s="109"/>
      <c r="T265" s="110"/>
      <c r="U265" s="109"/>
      <c r="V265" s="109"/>
    </row>
    <row r="266" spans="1:22" ht="25.5" x14ac:dyDescent="0.2">
      <c r="A266" s="21" t="s">
        <v>104</v>
      </c>
      <c r="B266" s="172">
        <f t="shared" ref="B266:N266" si="68">SUM(B260:B265)</f>
        <v>1315.1782351382708</v>
      </c>
      <c r="C266" s="172">
        <f t="shared" si="68"/>
        <v>625.93828388214172</v>
      </c>
      <c r="D266" s="172">
        <f t="shared" si="68"/>
        <v>143.02083835122642</v>
      </c>
      <c r="E266" s="172">
        <f t="shared" si="68"/>
        <v>4058.9668372702859</v>
      </c>
      <c r="F266" s="172">
        <f t="shared" si="68"/>
        <v>8.8443165346970964</v>
      </c>
      <c r="G266" s="172">
        <f t="shared" si="68"/>
        <v>2501.0258962979519</v>
      </c>
      <c r="H266" s="172">
        <f t="shared" si="68"/>
        <v>2935.5405872167817</v>
      </c>
      <c r="I266" s="172">
        <f t="shared" si="68"/>
        <v>262.98465774811723</v>
      </c>
      <c r="J266" s="172">
        <f t="shared" si="68"/>
        <v>1479.5026629857334</v>
      </c>
      <c r="K266" s="172">
        <f t="shared" si="68"/>
        <v>71.654050646128681</v>
      </c>
      <c r="L266" s="172">
        <f t="shared" si="68"/>
        <v>481.28024073248145</v>
      </c>
      <c r="M266" s="172">
        <f t="shared" si="68"/>
        <v>2.8853466487826074</v>
      </c>
      <c r="N266" s="172">
        <f t="shared" si="68"/>
        <v>13886.821953452598</v>
      </c>
      <c r="O266" s="109"/>
      <c r="P266" s="109"/>
      <c r="Q266" s="109"/>
      <c r="R266" s="109"/>
      <c r="S266" s="109"/>
      <c r="T266" s="110"/>
      <c r="U266" s="109"/>
      <c r="V266" s="109"/>
    </row>
    <row r="267" spans="1:22" x14ac:dyDescent="0.2">
      <c r="A267" s="109"/>
      <c r="B267" s="109"/>
      <c r="C267" s="109"/>
      <c r="D267" s="109"/>
      <c r="E267" s="109"/>
      <c r="F267" s="109"/>
      <c r="G267" s="109"/>
      <c r="H267" s="109"/>
      <c r="I267" s="109"/>
      <c r="J267" s="109"/>
      <c r="K267" s="109"/>
      <c r="L267" s="109"/>
      <c r="M267" s="109"/>
      <c r="N267" s="109"/>
      <c r="O267" s="119"/>
      <c r="P267" s="109"/>
      <c r="Q267" s="109"/>
      <c r="R267" s="109"/>
      <c r="S267" s="109"/>
      <c r="T267" s="110"/>
      <c r="U267" s="109"/>
      <c r="V267" s="109"/>
    </row>
    <row r="268" spans="1:22" x14ac:dyDescent="0.2">
      <c r="A268" s="109"/>
      <c r="B268" s="109"/>
      <c r="C268" s="109"/>
      <c r="D268" s="109"/>
      <c r="E268" s="109"/>
      <c r="F268" s="109"/>
      <c r="G268" s="109"/>
      <c r="H268" s="109"/>
      <c r="I268" s="109"/>
      <c r="J268" s="109"/>
      <c r="K268" s="109"/>
      <c r="L268" s="109"/>
      <c r="M268" s="109"/>
      <c r="N268" s="109"/>
      <c r="O268" s="109"/>
      <c r="P268" s="109"/>
      <c r="Q268" s="109"/>
      <c r="R268" s="109"/>
      <c r="S268" s="109"/>
      <c r="T268" s="109"/>
      <c r="U268" s="110"/>
      <c r="V268" s="109"/>
    </row>
    <row r="269" spans="1:22" x14ac:dyDescent="0.2">
      <c r="A269" s="109" t="s">
        <v>76</v>
      </c>
      <c r="B269" s="109"/>
      <c r="C269" s="109"/>
      <c r="D269" s="109"/>
      <c r="E269" s="109"/>
      <c r="F269" s="109"/>
      <c r="G269" s="109"/>
      <c r="H269" s="109"/>
      <c r="I269" s="109"/>
      <c r="J269" s="109"/>
      <c r="K269" s="109"/>
      <c r="L269" s="109"/>
      <c r="M269" s="109"/>
      <c r="N269" s="109"/>
      <c r="O269" s="109"/>
      <c r="P269" s="109"/>
      <c r="Q269" s="109"/>
      <c r="R269" s="109"/>
      <c r="S269" s="109"/>
      <c r="T269" s="109"/>
      <c r="U269" s="110"/>
      <c r="V269" s="109"/>
    </row>
    <row r="270" spans="1:22" ht="25.5" x14ac:dyDescent="0.2">
      <c r="A270" s="166" t="s">
        <v>117</v>
      </c>
      <c r="B270" s="127" t="s">
        <v>56</v>
      </c>
      <c r="C270" s="28" t="s">
        <v>57</v>
      </c>
      <c r="D270" s="127" t="s">
        <v>58</v>
      </c>
      <c r="E270" s="127" t="s">
        <v>59</v>
      </c>
      <c r="F270" s="127" t="s">
        <v>108</v>
      </c>
      <c r="G270" s="127" t="s">
        <v>109</v>
      </c>
      <c r="H270" s="127" t="s">
        <v>110</v>
      </c>
      <c r="I270" s="28" t="s">
        <v>111</v>
      </c>
      <c r="J270" s="127" t="s">
        <v>60</v>
      </c>
      <c r="K270" s="127" t="s">
        <v>112</v>
      </c>
      <c r="L270" s="127" t="s">
        <v>113</v>
      </c>
      <c r="M270" s="28" t="s">
        <v>114</v>
      </c>
      <c r="N270" s="127" t="s">
        <v>61</v>
      </c>
      <c r="O270" s="127" t="s">
        <v>62</v>
      </c>
      <c r="P270" s="127" t="s">
        <v>115</v>
      </c>
      <c r="Q270" s="127" t="s">
        <v>99</v>
      </c>
      <c r="R270" s="489" t="s">
        <v>767</v>
      </c>
      <c r="S270" s="127" t="s">
        <v>63</v>
      </c>
      <c r="T270" s="127" t="s">
        <v>82</v>
      </c>
      <c r="U270" s="39" t="s">
        <v>65</v>
      </c>
      <c r="V270" s="128" t="s">
        <v>66</v>
      </c>
    </row>
    <row r="271" spans="1:22" x14ac:dyDescent="0.2">
      <c r="A271" s="73" t="s">
        <v>137</v>
      </c>
      <c r="B271" s="666">
        <v>96218.355689383097</v>
      </c>
      <c r="C271" s="666">
        <v>0</v>
      </c>
      <c r="D271" s="666">
        <v>69165.830217472205</v>
      </c>
      <c r="E271" s="666">
        <v>243.22540147974999</v>
      </c>
      <c r="F271" s="666">
        <v>41113.116681289801</v>
      </c>
      <c r="G271" s="666">
        <v>50.197051640599902</v>
      </c>
      <c r="H271" s="666">
        <v>0</v>
      </c>
      <c r="I271" s="666">
        <v>0</v>
      </c>
      <c r="J271" s="666">
        <v>0</v>
      </c>
      <c r="K271" s="666">
        <v>0</v>
      </c>
      <c r="L271" s="666">
        <v>0</v>
      </c>
      <c r="M271" s="666">
        <v>0</v>
      </c>
      <c r="N271" s="666">
        <v>12227.653209398501</v>
      </c>
      <c r="O271" s="666">
        <v>3.7844772879034201</v>
      </c>
      <c r="P271" s="666">
        <v>0</v>
      </c>
      <c r="Q271" s="666">
        <v>0</v>
      </c>
      <c r="R271" s="666">
        <v>102005.445276953</v>
      </c>
      <c r="S271" s="666">
        <v>0</v>
      </c>
      <c r="T271" s="666">
        <v>40.695169687271097</v>
      </c>
      <c r="U271" s="666">
        <v>0</v>
      </c>
      <c r="V271" s="170">
        <f>SUM(B271:U271)</f>
        <v>321068.30317459215</v>
      </c>
    </row>
    <row r="272" spans="1:22" x14ac:dyDescent="0.2">
      <c r="A272" s="73" t="s">
        <v>138</v>
      </c>
      <c r="B272" s="666">
        <v>514113.59094247298</v>
      </c>
      <c r="C272" s="666">
        <v>123896.330298776</v>
      </c>
      <c r="D272" s="666">
        <v>606081.24958380603</v>
      </c>
      <c r="E272" s="666">
        <v>889.52688953280403</v>
      </c>
      <c r="F272" s="666">
        <v>71358.731475258202</v>
      </c>
      <c r="G272" s="666">
        <v>79225.869878960701</v>
      </c>
      <c r="H272" s="666">
        <v>241059.92270387799</v>
      </c>
      <c r="I272" s="666">
        <v>8678.6316321594604</v>
      </c>
      <c r="J272" s="666">
        <v>277747.78296093299</v>
      </c>
      <c r="K272" s="666">
        <v>0</v>
      </c>
      <c r="L272" s="666">
        <v>0</v>
      </c>
      <c r="M272" s="666">
        <v>5.2220454439520801E-2</v>
      </c>
      <c r="N272" s="666">
        <v>1681275.42487203</v>
      </c>
      <c r="O272" s="666">
        <v>51728.296444865802</v>
      </c>
      <c r="P272" s="666">
        <v>0</v>
      </c>
      <c r="Q272" s="666">
        <v>0</v>
      </c>
      <c r="R272" s="666">
        <v>732094.35273137398</v>
      </c>
      <c r="S272" s="666">
        <v>0</v>
      </c>
      <c r="T272" s="666">
        <v>10484.0862956363</v>
      </c>
      <c r="U272" s="666">
        <v>0</v>
      </c>
      <c r="V272" s="170">
        <f t="shared" ref="V272:V276" si="69">SUM(B272:U272)</f>
        <v>4398633.8489301382</v>
      </c>
    </row>
    <row r="273" spans="1:22" x14ac:dyDescent="0.2">
      <c r="A273" s="73" t="s">
        <v>139</v>
      </c>
      <c r="B273" s="666">
        <v>30605.036782831801</v>
      </c>
      <c r="C273" s="666">
        <v>21828.6054693199</v>
      </c>
      <c r="D273" s="666">
        <v>351933.568290775</v>
      </c>
      <c r="E273" s="666">
        <v>5390.7267274120804</v>
      </c>
      <c r="F273" s="666">
        <v>70224.5742059107</v>
      </c>
      <c r="G273" s="666">
        <v>63259.671719576203</v>
      </c>
      <c r="H273" s="666">
        <v>231480.353103142</v>
      </c>
      <c r="I273" s="666">
        <v>285079.18584389298</v>
      </c>
      <c r="J273" s="666">
        <v>857834.048518089</v>
      </c>
      <c r="K273" s="666">
        <v>0</v>
      </c>
      <c r="L273" s="666">
        <v>0</v>
      </c>
      <c r="M273" s="666">
        <v>1324.2696065651201</v>
      </c>
      <c r="N273" s="666">
        <v>890908.10664701404</v>
      </c>
      <c r="O273" s="666">
        <v>61949.315238197298</v>
      </c>
      <c r="P273" s="666">
        <v>0</v>
      </c>
      <c r="Q273" s="666">
        <v>0</v>
      </c>
      <c r="R273" s="666">
        <v>574341.719353728</v>
      </c>
      <c r="S273" s="666">
        <v>0.89735344238579196</v>
      </c>
      <c r="T273" s="666">
        <v>339756.53259980399</v>
      </c>
      <c r="U273" s="666">
        <v>0</v>
      </c>
      <c r="V273" s="170">
        <f t="shared" si="69"/>
        <v>3785916.6114597009</v>
      </c>
    </row>
    <row r="274" spans="1:22" x14ac:dyDescent="0.2">
      <c r="A274" s="73" t="s">
        <v>140</v>
      </c>
      <c r="B274" s="666">
        <v>23.8192806253209</v>
      </c>
      <c r="C274" s="666">
        <v>11.900915140285999</v>
      </c>
      <c r="D274" s="666">
        <v>213633.19217886601</v>
      </c>
      <c r="E274" s="666">
        <v>258.351438966579</v>
      </c>
      <c r="F274" s="666">
        <v>7985.09773705527</v>
      </c>
      <c r="G274" s="666">
        <v>34341.236397349203</v>
      </c>
      <c r="H274" s="666">
        <v>2230.4159109564398</v>
      </c>
      <c r="I274" s="666">
        <v>160966.68245217699</v>
      </c>
      <c r="J274" s="666">
        <v>1338808.81115106</v>
      </c>
      <c r="K274" s="666">
        <v>5837.6192145524501</v>
      </c>
      <c r="L274" s="666">
        <v>7764.5351104494102</v>
      </c>
      <c r="M274" s="666">
        <v>14436.6748331896</v>
      </c>
      <c r="N274" s="666">
        <v>411399.21476761502</v>
      </c>
      <c r="O274" s="666">
        <v>41649.362990267502</v>
      </c>
      <c r="P274" s="666">
        <v>0</v>
      </c>
      <c r="Q274" s="666">
        <v>0</v>
      </c>
      <c r="R274" s="666">
        <v>85629.470567082899</v>
      </c>
      <c r="S274" s="666">
        <v>1253.77940098103</v>
      </c>
      <c r="T274" s="666">
        <v>28968.7430561082</v>
      </c>
      <c r="U274" s="666">
        <v>0</v>
      </c>
      <c r="V274" s="170">
        <f t="shared" si="69"/>
        <v>2355198.9074024423</v>
      </c>
    </row>
    <row r="275" spans="1:22" x14ac:dyDescent="0.2">
      <c r="A275" s="73" t="s">
        <v>141</v>
      </c>
      <c r="B275" s="666">
        <v>0</v>
      </c>
      <c r="C275" s="666">
        <v>0</v>
      </c>
      <c r="D275" s="666">
        <v>2856836.6433586702</v>
      </c>
      <c r="E275" s="666">
        <v>9.4410830503329599</v>
      </c>
      <c r="F275" s="666">
        <v>4562.1190265575397</v>
      </c>
      <c r="G275" s="666">
        <v>0</v>
      </c>
      <c r="H275" s="666">
        <v>0</v>
      </c>
      <c r="I275" s="666">
        <v>0</v>
      </c>
      <c r="J275" s="666">
        <v>51578.354783955903</v>
      </c>
      <c r="K275" s="666">
        <v>0</v>
      </c>
      <c r="L275" s="666">
        <v>0</v>
      </c>
      <c r="M275" s="666">
        <v>188.75896723382101</v>
      </c>
      <c r="N275" s="666">
        <v>6547.7801846014299</v>
      </c>
      <c r="O275" s="666">
        <v>111.30103773437401</v>
      </c>
      <c r="P275" s="666">
        <v>0</v>
      </c>
      <c r="Q275" s="666">
        <v>0</v>
      </c>
      <c r="R275" s="666">
        <v>0</v>
      </c>
      <c r="S275" s="666">
        <v>21.8938873270526</v>
      </c>
      <c r="T275" s="666">
        <v>96150.776445606694</v>
      </c>
      <c r="U275" s="666">
        <v>2676.33403850998</v>
      </c>
      <c r="V275" s="170">
        <f t="shared" si="69"/>
        <v>3018683.4028132474</v>
      </c>
    </row>
    <row r="276" spans="1:22" ht="14.25" x14ac:dyDescent="0.2">
      <c r="A276" s="39" t="s">
        <v>142</v>
      </c>
      <c r="B276" s="666">
        <v>0</v>
      </c>
      <c r="C276" s="666">
        <v>716.50178841967102</v>
      </c>
      <c r="D276" s="666">
        <v>58731.557735183203</v>
      </c>
      <c r="E276" s="666">
        <v>2265.3085910882801</v>
      </c>
      <c r="F276" s="666">
        <v>11101.565961565801</v>
      </c>
      <c r="G276" s="666">
        <v>1099.1549113271701</v>
      </c>
      <c r="H276" s="666">
        <v>18106.193502394399</v>
      </c>
      <c r="I276" s="666">
        <v>14819.792586497901</v>
      </c>
      <c r="J276" s="666">
        <v>3130.15187402535</v>
      </c>
      <c r="K276" s="666">
        <v>2398.4005228495198</v>
      </c>
      <c r="L276" s="666">
        <v>0</v>
      </c>
      <c r="M276" s="666">
        <v>1.05804574489593</v>
      </c>
      <c r="N276" s="666">
        <v>3635.3816293254399</v>
      </c>
      <c r="O276" s="666">
        <v>90620.746795130806</v>
      </c>
      <c r="P276" s="666">
        <v>1315.6851842803801</v>
      </c>
      <c r="Q276" s="666">
        <v>21917.797366308001</v>
      </c>
      <c r="R276" s="666">
        <v>20939.738968253099</v>
      </c>
      <c r="S276" s="666">
        <v>72097.1772198853</v>
      </c>
      <c r="T276" s="666">
        <v>17430.132943218501</v>
      </c>
      <c r="U276" s="666">
        <v>278.26092984341</v>
      </c>
      <c r="V276" s="170">
        <f t="shared" si="69"/>
        <v>340604.60655534116</v>
      </c>
    </row>
    <row r="277" spans="1:22" ht="25.5" x14ac:dyDescent="0.2">
      <c r="A277" s="21" t="s">
        <v>134</v>
      </c>
      <c r="B277" s="170">
        <f t="shared" ref="B277:V277" si="70">SUM(B271:B276)</f>
        <v>640960.80269531312</v>
      </c>
      <c r="C277" s="170">
        <f t="shared" si="70"/>
        <v>146453.33847165585</v>
      </c>
      <c r="D277" s="170">
        <f t="shared" si="70"/>
        <v>4156382.0413647727</v>
      </c>
      <c r="E277" s="170">
        <f t="shared" si="70"/>
        <v>9056.5801315298268</v>
      </c>
      <c r="F277" s="170">
        <f t="shared" si="70"/>
        <v>206345.20508763733</v>
      </c>
      <c r="G277" s="170">
        <f t="shared" si="70"/>
        <v>177976.12995885388</v>
      </c>
      <c r="H277" s="170">
        <f t="shared" si="70"/>
        <v>492876.8852203709</v>
      </c>
      <c r="I277" s="170">
        <f t="shared" si="70"/>
        <v>469544.29251472733</v>
      </c>
      <c r="J277" s="170">
        <f t="shared" si="70"/>
        <v>2529099.1492880634</v>
      </c>
      <c r="K277" s="170">
        <f t="shared" si="70"/>
        <v>8236.0197374019699</v>
      </c>
      <c r="L277" s="170">
        <f t="shared" si="70"/>
        <v>7764.5351104494102</v>
      </c>
      <c r="M277" s="170">
        <f t="shared" si="70"/>
        <v>15950.813673187877</v>
      </c>
      <c r="N277" s="170">
        <f t="shared" si="70"/>
        <v>3005993.5613099844</v>
      </c>
      <c r="O277" s="170">
        <f t="shared" si="70"/>
        <v>246062.80698348369</v>
      </c>
      <c r="P277" s="170">
        <f t="shared" si="70"/>
        <v>1315.6851842803801</v>
      </c>
      <c r="Q277" s="170">
        <f t="shared" si="70"/>
        <v>21917.797366308001</v>
      </c>
      <c r="R277" s="170">
        <f t="shared" si="70"/>
        <v>1515010.726897391</v>
      </c>
      <c r="S277" s="170">
        <f t="shared" si="70"/>
        <v>73373.747861635769</v>
      </c>
      <c r="T277" s="170">
        <f t="shared" si="70"/>
        <v>492830.966510061</v>
      </c>
      <c r="U277" s="170">
        <f t="shared" si="70"/>
        <v>2954.59496835339</v>
      </c>
      <c r="V277" s="170">
        <f t="shared" si="70"/>
        <v>14220105.680335464</v>
      </c>
    </row>
    <row r="278" spans="1:22" x14ac:dyDescent="0.2">
      <c r="A278" s="797" t="s">
        <v>143</v>
      </c>
      <c r="B278" s="798"/>
      <c r="C278" s="798"/>
      <c r="D278" s="798"/>
      <c r="E278" s="798"/>
    </row>
    <row r="280" spans="1:22" x14ac:dyDescent="0.2">
      <c r="V280" s="174"/>
    </row>
  </sheetData>
  <mergeCells count="7">
    <mergeCell ref="A278:E278"/>
    <mergeCell ref="A1:G1"/>
    <mergeCell ref="A13:D13"/>
    <mergeCell ref="A170:D170"/>
    <mergeCell ref="A215:D215"/>
    <mergeCell ref="A241:E241"/>
    <mergeCell ref="A251:D251"/>
  </mergeCells>
  <printOptions horizontalCentered="1"/>
  <pageMargins left="0.75" right="0.75" top="1" bottom="1" header="0.5" footer="0.5"/>
  <pageSetup scale="75" orientation="landscape" horizontalDpi="4294967292" verticalDpi="4294967292" r:id="rId1"/>
  <headerFooter alignWithMargins="0"/>
  <rowBreaks count="2" manualBreakCount="2">
    <brk id="157" max="16383" man="1"/>
    <brk id="2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selection sqref="A1:G1"/>
    </sheetView>
  </sheetViews>
  <sheetFormatPr defaultRowHeight="12.75" x14ac:dyDescent="0.2"/>
  <cols>
    <col min="1" max="1" width="14.7109375" customWidth="1"/>
    <col min="2" max="2" width="17" customWidth="1"/>
    <col min="3" max="3" width="15.42578125" customWidth="1"/>
    <col min="4" max="4" width="16.28515625" customWidth="1"/>
    <col min="5" max="5" width="16" customWidth="1"/>
    <col min="6" max="6" width="17.85546875" customWidth="1"/>
    <col min="7" max="7" width="23" customWidth="1"/>
  </cols>
  <sheetData>
    <row r="1" spans="1:14" ht="53.25" customHeight="1" x14ac:dyDescent="0.2">
      <c r="A1" s="793" t="s">
        <v>1041</v>
      </c>
      <c r="B1" s="794"/>
      <c r="C1" s="794"/>
      <c r="D1" s="794"/>
      <c r="E1" s="794"/>
      <c r="F1" s="794"/>
      <c r="G1" s="794"/>
    </row>
    <row r="2" spans="1:14" ht="15.75" x14ac:dyDescent="0.25">
      <c r="A2" s="701" t="s">
        <v>997</v>
      </c>
    </row>
    <row r="3" spans="1:14" ht="46.5" customHeight="1" x14ac:dyDescent="0.2">
      <c r="A3" s="795" t="s">
        <v>1006</v>
      </c>
      <c r="B3" s="795"/>
      <c r="C3" s="795"/>
      <c r="D3" s="795"/>
      <c r="E3" s="795"/>
      <c r="F3" s="795"/>
      <c r="G3" s="795"/>
      <c r="H3" s="795"/>
      <c r="I3" s="795"/>
      <c r="J3" s="795"/>
      <c r="K3" s="795"/>
      <c r="L3" s="795"/>
      <c r="M3" s="795"/>
      <c r="N3" s="795"/>
    </row>
    <row r="4" spans="1:14" ht="33.75" customHeight="1" x14ac:dyDescent="0.2">
      <c r="A4" s="795" t="s">
        <v>1007</v>
      </c>
      <c r="B4" s="795"/>
      <c r="C4" s="795"/>
      <c r="D4" s="795"/>
      <c r="E4" s="795"/>
      <c r="F4" s="795"/>
      <c r="G4" s="795"/>
    </row>
    <row r="28" spans="1:11" ht="52.5" customHeight="1" x14ac:dyDescent="0.2">
      <c r="A28" s="801" t="s">
        <v>1008</v>
      </c>
      <c r="B28" s="801"/>
      <c r="C28" s="801"/>
      <c r="D28" s="801"/>
      <c r="E28" s="801"/>
      <c r="F28" s="801"/>
      <c r="G28" s="801"/>
      <c r="H28" s="801"/>
      <c r="I28" s="801"/>
      <c r="J28" s="801"/>
      <c r="K28" s="801"/>
    </row>
    <row r="29" spans="1:11" ht="15" customHeight="1" x14ac:dyDescent="0.2">
      <c r="A29" s="707"/>
      <c r="B29" s="707"/>
      <c r="C29" s="707"/>
      <c r="D29" s="707"/>
      <c r="E29" s="707"/>
      <c r="F29" s="707"/>
      <c r="G29" s="707"/>
      <c r="H29" s="707"/>
      <c r="I29" s="707"/>
      <c r="J29" s="707"/>
      <c r="K29" s="707"/>
    </row>
    <row r="30" spans="1:11" ht="15.75" x14ac:dyDescent="0.25">
      <c r="A30" s="701" t="s">
        <v>996</v>
      </c>
    </row>
    <row r="31" spans="1:11" s="269" customFormat="1" ht="103.5" customHeight="1" x14ac:dyDescent="0.2">
      <c r="A31" s="795" t="s">
        <v>1010</v>
      </c>
      <c r="B31" s="795"/>
      <c r="C31" s="795"/>
      <c r="D31" s="795"/>
      <c r="E31" s="795"/>
      <c r="F31" s="795"/>
      <c r="G31" s="795"/>
      <c r="H31" s="795"/>
    </row>
    <row r="32" spans="1:11" ht="81.75" customHeight="1" x14ac:dyDescent="0.2">
      <c r="A32" s="801" t="s">
        <v>1009</v>
      </c>
      <c r="B32" s="801"/>
      <c r="C32" s="801"/>
      <c r="D32" s="801"/>
      <c r="E32" s="801"/>
      <c r="F32" s="801"/>
      <c r="G32" s="801"/>
    </row>
    <row r="34" spans="1:7" ht="31.5" customHeight="1" x14ac:dyDescent="0.2">
      <c r="A34" s="802" t="s">
        <v>1011</v>
      </c>
      <c r="B34" s="802"/>
      <c r="C34" s="802"/>
      <c r="D34" s="802"/>
      <c r="E34" s="802"/>
      <c r="F34" s="802"/>
      <c r="G34" s="802"/>
    </row>
    <row r="63" spans="1:1" ht="15.75" x14ac:dyDescent="0.25">
      <c r="A63" s="701" t="s">
        <v>995</v>
      </c>
    </row>
    <row r="64" spans="1:1" ht="15.75" x14ac:dyDescent="0.25">
      <c r="A64" s="701"/>
    </row>
    <row r="65" spans="1:7" ht="92.25" customHeight="1" x14ac:dyDescent="0.2">
      <c r="A65" s="801" t="s">
        <v>1013</v>
      </c>
      <c r="B65" s="801"/>
      <c r="C65" s="801"/>
      <c r="D65" s="801"/>
      <c r="E65" s="801"/>
      <c r="F65" s="801"/>
      <c r="G65" s="801"/>
    </row>
    <row r="67" spans="1:7" x14ac:dyDescent="0.2">
      <c r="A67" t="s">
        <v>1012</v>
      </c>
    </row>
    <row r="93" spans="1:2" x14ac:dyDescent="0.2">
      <c r="A93" t="s">
        <v>1000</v>
      </c>
    </row>
    <row r="94" spans="1:2" x14ac:dyDescent="0.2">
      <c r="B94" t="s">
        <v>1001</v>
      </c>
    </row>
  </sheetData>
  <mergeCells count="8">
    <mergeCell ref="A1:G1"/>
    <mergeCell ref="A65:G65"/>
    <mergeCell ref="A32:G32"/>
    <mergeCell ref="A4:G4"/>
    <mergeCell ref="A3:N3"/>
    <mergeCell ref="A28:K28"/>
    <mergeCell ref="A31:H31"/>
    <mergeCell ref="A34:G3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105"/>
  <sheetViews>
    <sheetView zoomScale="80" zoomScaleNormal="80" workbookViewId="0">
      <selection activeCell="H19" sqref="H19"/>
    </sheetView>
  </sheetViews>
  <sheetFormatPr defaultColWidth="8.85546875" defaultRowHeight="12.75" x14ac:dyDescent="0.2"/>
  <cols>
    <col min="1" max="1" width="16.85546875" style="20" customWidth="1"/>
    <col min="2" max="2" width="13.42578125" style="20" customWidth="1"/>
    <col min="3" max="3" width="15.42578125" style="20" customWidth="1"/>
    <col min="4" max="4" width="15.85546875" style="20" customWidth="1"/>
    <col min="5" max="9" width="13.42578125" style="20" customWidth="1"/>
    <col min="10" max="10" width="14.7109375" style="20" customWidth="1"/>
    <col min="11" max="11" width="13.85546875" style="20" customWidth="1"/>
    <col min="12" max="13" width="13.42578125" style="20" customWidth="1"/>
    <col min="14" max="14" width="15.42578125" style="20" customWidth="1"/>
    <col min="15" max="15" width="14.7109375" style="20" customWidth="1"/>
    <col min="16" max="16" width="13.42578125" style="20" customWidth="1"/>
    <col min="17" max="17" width="14.7109375" style="20" customWidth="1"/>
    <col min="18" max="18" width="15" style="20" customWidth="1"/>
    <col min="19" max="19" width="15.7109375" style="20" customWidth="1"/>
    <col min="20" max="20" width="16.140625" style="20" customWidth="1"/>
    <col min="21" max="21" width="13.42578125" style="20" customWidth="1"/>
    <col min="22" max="22" width="17.5703125" style="20" customWidth="1"/>
    <col min="23" max="26" width="4.7109375" style="20" customWidth="1"/>
    <col min="27" max="27" width="13.28515625" style="102" customWidth="1"/>
    <col min="28" max="28" width="4.7109375" style="20" customWidth="1"/>
    <col min="29" max="29" width="9" style="20" bestFit="1" customWidth="1"/>
    <col min="30" max="30" width="10.28515625" style="20" customWidth="1"/>
    <col min="31" max="16384" width="8.85546875" style="20"/>
  </cols>
  <sheetData>
    <row r="1" spans="1:35" ht="41.25" customHeight="1" x14ac:dyDescent="0.2">
      <c r="A1" s="793" t="s">
        <v>972</v>
      </c>
      <c r="B1" s="794"/>
      <c r="C1" s="794"/>
      <c r="D1" s="794"/>
      <c r="E1" s="794"/>
      <c r="F1" s="794"/>
      <c r="G1" s="794"/>
    </row>
    <row r="2" spans="1:35" x14ac:dyDescent="0.2">
      <c r="B2" s="12"/>
      <c r="C2" s="12"/>
      <c r="D2" s="12"/>
      <c r="E2" s="12"/>
      <c r="F2" s="12"/>
      <c r="G2" s="12"/>
      <c r="H2" s="12"/>
      <c r="I2" s="12"/>
      <c r="J2" s="12"/>
      <c r="K2" s="12"/>
      <c r="L2" s="12"/>
      <c r="M2" s="12"/>
      <c r="N2" s="12"/>
      <c r="O2" s="12"/>
      <c r="P2" s="12"/>
      <c r="Q2" s="12"/>
      <c r="R2" s="12"/>
      <c r="S2" s="12"/>
      <c r="T2" s="12"/>
      <c r="U2" s="12"/>
      <c r="V2" s="12"/>
      <c r="W2" s="12"/>
      <c r="X2" s="12"/>
      <c r="Y2" s="12"/>
      <c r="Z2" s="12"/>
      <c r="AA2" s="105"/>
      <c r="AB2" s="12"/>
      <c r="AC2" s="12"/>
      <c r="AD2" s="12"/>
      <c r="AE2" s="12"/>
      <c r="AF2" s="12"/>
      <c r="AG2" s="12"/>
      <c r="AH2" s="12"/>
      <c r="AI2" s="12"/>
    </row>
    <row r="3" spans="1:35" x14ac:dyDescent="0.2">
      <c r="A3" s="695" t="s">
        <v>973</v>
      </c>
      <c r="B3" s="12"/>
      <c r="C3" s="12"/>
      <c r="D3" s="12"/>
      <c r="E3" s="12"/>
      <c r="F3" s="12"/>
      <c r="G3" s="12"/>
      <c r="H3" s="12"/>
      <c r="I3" s="12"/>
      <c r="J3" s="12"/>
      <c r="K3" s="12"/>
      <c r="L3" s="12"/>
      <c r="M3" s="12"/>
      <c r="N3" s="12"/>
      <c r="O3" s="12"/>
      <c r="P3" s="12"/>
      <c r="Q3" s="12"/>
      <c r="R3" s="12"/>
      <c r="S3" s="12"/>
      <c r="T3" s="12"/>
      <c r="U3" s="12"/>
      <c r="V3" s="12"/>
      <c r="W3" s="12"/>
      <c r="X3" s="12"/>
      <c r="Y3" s="12"/>
      <c r="Z3" s="12"/>
      <c r="AA3" s="105"/>
      <c r="AB3" s="12"/>
      <c r="AC3" s="12"/>
      <c r="AD3" s="12"/>
      <c r="AE3" s="12"/>
      <c r="AF3" s="12"/>
      <c r="AG3" s="12"/>
      <c r="AH3" s="12"/>
      <c r="AI3" s="12"/>
    </row>
    <row r="4" spans="1:35" ht="12.75" customHeight="1" x14ac:dyDescent="0.2">
      <c r="A4" s="692" t="s">
        <v>974</v>
      </c>
      <c r="B4" s="104"/>
      <c r="C4" s="104"/>
      <c r="D4" s="104"/>
      <c r="E4" s="104"/>
      <c r="F4" s="104"/>
      <c r="G4" s="104"/>
      <c r="H4" s="104"/>
      <c r="I4" s="104"/>
      <c r="J4" s="104"/>
      <c r="K4" s="104"/>
      <c r="L4" s="104"/>
      <c r="M4" s="104"/>
      <c r="N4" s="104"/>
      <c r="O4" s="104"/>
    </row>
    <row r="5" spans="1:35" x14ac:dyDescent="0.2">
      <c r="A5" s="695" t="s">
        <v>975</v>
      </c>
      <c r="B5" s="12"/>
      <c r="C5" s="12"/>
      <c r="D5" s="12"/>
      <c r="E5" s="12"/>
      <c r="F5" s="12"/>
      <c r="G5" s="12"/>
      <c r="H5" s="12"/>
      <c r="I5" s="12"/>
      <c r="J5" s="12"/>
      <c r="K5" s="12"/>
      <c r="L5" s="12"/>
      <c r="M5" s="12"/>
      <c r="N5" s="12"/>
      <c r="O5" s="12"/>
      <c r="P5" s="12"/>
      <c r="Q5" s="12"/>
      <c r="R5" s="12"/>
      <c r="S5" s="12"/>
      <c r="T5" s="12"/>
      <c r="U5" s="12"/>
      <c r="V5" s="12"/>
      <c r="W5" s="12"/>
      <c r="X5" s="12"/>
      <c r="Y5" s="12"/>
      <c r="Z5" s="12"/>
      <c r="AA5" s="105"/>
      <c r="AB5" s="12"/>
      <c r="AC5" s="12"/>
      <c r="AD5" s="12"/>
      <c r="AE5" s="12"/>
      <c r="AF5" s="12"/>
      <c r="AG5" s="12"/>
      <c r="AH5" s="12"/>
      <c r="AI5" s="12"/>
    </row>
    <row r="6" spans="1:35" x14ac:dyDescent="0.2">
      <c r="A6" s="695" t="s">
        <v>976</v>
      </c>
      <c r="B6" s="12"/>
      <c r="C6" s="12"/>
      <c r="D6" s="12"/>
      <c r="E6" s="12"/>
      <c r="F6" s="12"/>
      <c r="G6" s="12"/>
      <c r="H6" s="12"/>
      <c r="I6" s="12"/>
      <c r="J6" s="12"/>
      <c r="K6" s="12"/>
      <c r="L6" s="12"/>
      <c r="M6" s="12"/>
      <c r="N6" s="12"/>
      <c r="O6" s="12"/>
      <c r="P6" s="12"/>
      <c r="Q6" s="12"/>
      <c r="R6" s="12"/>
      <c r="S6" s="12"/>
      <c r="T6" s="12"/>
      <c r="U6" s="12"/>
      <c r="V6" s="12"/>
      <c r="W6" s="12"/>
      <c r="X6" s="12"/>
      <c r="Y6" s="12"/>
      <c r="Z6" s="12"/>
      <c r="AA6" s="105"/>
      <c r="AB6" s="12"/>
      <c r="AC6" s="12"/>
      <c r="AD6" s="12"/>
      <c r="AE6" s="12"/>
      <c r="AF6" s="12"/>
      <c r="AG6" s="12"/>
      <c r="AH6" s="12"/>
      <c r="AI6" s="12"/>
    </row>
    <row r="7" spans="1:35" x14ac:dyDescent="0.2">
      <c r="A7" s="695" t="s">
        <v>977</v>
      </c>
      <c r="B7" s="12"/>
      <c r="C7" s="12"/>
      <c r="D7" s="12"/>
      <c r="E7" s="12"/>
      <c r="F7" s="12"/>
      <c r="G7" s="12"/>
      <c r="H7" s="12"/>
      <c r="I7" s="12"/>
      <c r="J7" s="12"/>
      <c r="K7" s="12"/>
      <c r="L7" s="12"/>
      <c r="M7" s="12"/>
      <c r="N7" s="12"/>
      <c r="O7" s="12"/>
      <c r="P7" s="12"/>
      <c r="Q7" s="12"/>
      <c r="R7" s="12"/>
      <c r="S7" s="12"/>
      <c r="T7" s="12"/>
      <c r="U7" s="12"/>
      <c r="V7" s="12"/>
      <c r="W7" s="12"/>
      <c r="X7" s="12"/>
      <c r="Y7" s="12"/>
      <c r="Z7" s="12"/>
      <c r="AA7" s="105"/>
      <c r="AB7" s="12"/>
      <c r="AC7" s="12"/>
      <c r="AD7" s="12"/>
      <c r="AE7" s="12"/>
      <c r="AF7" s="12"/>
      <c r="AG7" s="12"/>
      <c r="AH7" s="12"/>
      <c r="AI7" s="12"/>
    </row>
    <row r="8" spans="1:35" x14ac:dyDescent="0.2">
      <c r="A8" s="695" t="s">
        <v>978</v>
      </c>
      <c r="B8" s="12"/>
      <c r="C8" s="12"/>
      <c r="D8" s="12"/>
      <c r="E8" s="12"/>
      <c r="F8" s="12"/>
      <c r="G8" s="12"/>
      <c r="H8" s="12"/>
      <c r="I8" s="12"/>
      <c r="J8" s="12"/>
      <c r="K8" s="12"/>
      <c r="L8" s="12"/>
      <c r="M8" s="12"/>
      <c r="N8" s="12"/>
      <c r="O8" s="12"/>
      <c r="P8" s="12"/>
      <c r="Q8" s="12"/>
      <c r="R8" s="12"/>
      <c r="S8" s="12"/>
      <c r="T8" s="12"/>
      <c r="U8" s="12"/>
      <c r="V8" s="12"/>
      <c r="W8" s="12"/>
      <c r="X8" s="12"/>
      <c r="Y8" s="12"/>
      <c r="Z8" s="12"/>
      <c r="AA8" s="105"/>
      <c r="AB8" s="12"/>
      <c r="AC8" s="12"/>
      <c r="AD8" s="12"/>
      <c r="AE8" s="12"/>
      <c r="AF8" s="12"/>
      <c r="AG8" s="12"/>
      <c r="AH8" s="12"/>
      <c r="AI8" s="12"/>
    </row>
    <row r="9" spans="1:35" x14ac:dyDescent="0.2">
      <c r="B9" s="12"/>
      <c r="C9" s="12"/>
      <c r="D9" s="12"/>
      <c r="E9" s="12"/>
      <c r="F9" s="12"/>
      <c r="G9" s="12"/>
      <c r="H9" s="12"/>
      <c r="I9" s="12"/>
      <c r="J9" s="12"/>
      <c r="K9" s="12"/>
      <c r="L9" s="12"/>
      <c r="M9" s="12"/>
      <c r="N9" s="12"/>
      <c r="O9" s="12"/>
      <c r="P9" s="12"/>
      <c r="Q9" s="12"/>
      <c r="R9" s="12"/>
      <c r="S9" s="12"/>
      <c r="T9" s="12"/>
      <c r="U9" s="12"/>
      <c r="V9" s="12"/>
      <c r="W9" s="12"/>
      <c r="X9" s="12"/>
      <c r="Y9" s="12"/>
      <c r="Z9" s="12"/>
      <c r="AA9" s="105"/>
      <c r="AB9" s="12"/>
      <c r="AC9" s="12"/>
      <c r="AD9" s="12"/>
      <c r="AE9" s="12"/>
      <c r="AF9" s="12"/>
      <c r="AG9" s="12"/>
      <c r="AH9" s="12"/>
      <c r="AI9" s="12"/>
    </row>
    <row r="10" spans="1:35" x14ac:dyDescent="0.2">
      <c r="A10" s="696" t="s">
        <v>979</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5"/>
      <c r="AB10" s="12"/>
      <c r="AC10" s="12"/>
      <c r="AD10" s="12"/>
      <c r="AE10" s="12"/>
      <c r="AF10" s="12"/>
      <c r="AG10" s="12"/>
      <c r="AH10" s="12"/>
      <c r="AI10" s="12"/>
    </row>
    <row r="11" spans="1:35" x14ac:dyDescent="0.2">
      <c r="A11" s="106"/>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5"/>
      <c r="AB11" s="12"/>
      <c r="AC11" s="12"/>
      <c r="AD11" s="12"/>
      <c r="AE11" s="12"/>
      <c r="AF11" s="12"/>
      <c r="AG11" s="12"/>
      <c r="AH11" s="12"/>
      <c r="AI11" s="12"/>
    </row>
    <row r="12" spans="1:35" ht="20.100000000000001" customHeight="1" x14ac:dyDescent="0.2">
      <c r="A12" s="805" t="s">
        <v>980</v>
      </c>
      <c r="B12" s="806"/>
      <c r="C12" s="806"/>
      <c r="D12" s="806"/>
      <c r="E12" s="806"/>
      <c r="F12" s="806"/>
      <c r="G12" s="806"/>
      <c r="H12" s="12"/>
      <c r="I12" s="12"/>
      <c r="J12" s="12"/>
      <c r="K12" s="12"/>
      <c r="L12" s="12"/>
      <c r="M12" s="12"/>
      <c r="N12" s="12"/>
      <c r="O12" s="12"/>
      <c r="P12" s="12"/>
      <c r="Q12" s="12"/>
      <c r="R12" s="12"/>
      <c r="S12" s="12"/>
      <c r="T12" s="12"/>
      <c r="U12" s="12"/>
      <c r="V12" s="12"/>
      <c r="W12" s="12"/>
      <c r="X12" s="12"/>
      <c r="Y12" s="12"/>
      <c r="Z12" s="12"/>
      <c r="AA12" s="105"/>
      <c r="AB12" s="12"/>
      <c r="AC12" s="12"/>
      <c r="AD12" s="12"/>
      <c r="AE12" s="12"/>
      <c r="AF12" s="12"/>
      <c r="AG12" s="12"/>
      <c r="AH12" s="12"/>
      <c r="AI12" s="12"/>
    </row>
    <row r="13" spans="1:35" x14ac:dyDescent="0.2">
      <c r="A13" s="806"/>
      <c r="B13" s="806"/>
      <c r="C13" s="806"/>
      <c r="D13" s="806"/>
      <c r="E13" s="806"/>
      <c r="F13" s="806"/>
      <c r="G13" s="806"/>
      <c r="H13" s="12"/>
      <c r="I13" s="12"/>
      <c r="J13" s="12"/>
      <c r="K13" s="12"/>
      <c r="L13" s="12"/>
      <c r="M13" s="12"/>
      <c r="N13" s="12"/>
      <c r="O13" s="12"/>
      <c r="P13" s="12"/>
      <c r="Q13" s="12"/>
      <c r="R13" s="12"/>
      <c r="S13" s="12"/>
      <c r="T13" s="12"/>
      <c r="U13" s="12"/>
      <c r="V13" s="12"/>
      <c r="W13" s="12"/>
      <c r="X13" s="12"/>
      <c r="Y13" s="12"/>
      <c r="Z13" s="12"/>
      <c r="AA13" s="105"/>
      <c r="AB13" s="12"/>
      <c r="AC13" s="12"/>
      <c r="AD13" s="12"/>
      <c r="AE13" s="12"/>
      <c r="AF13" s="12"/>
      <c r="AG13" s="12"/>
      <c r="AH13" s="12"/>
      <c r="AI13" s="12"/>
    </row>
    <row r="14" spans="1:35" x14ac:dyDescent="0.2">
      <c r="A14" s="106"/>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05"/>
      <c r="AB14" s="12"/>
      <c r="AC14" s="12"/>
      <c r="AD14" s="12"/>
      <c r="AE14" s="12"/>
      <c r="AF14" s="12"/>
      <c r="AG14" s="12"/>
      <c r="AH14" s="12"/>
      <c r="AI14" s="12"/>
    </row>
    <row r="15" spans="1:35" ht="30.75" customHeight="1" x14ac:dyDescent="0.2">
      <c r="A15" s="799" t="s">
        <v>981</v>
      </c>
      <c r="B15" s="800"/>
      <c r="C15" s="800"/>
      <c r="D15" s="800"/>
      <c r="E15" s="12"/>
      <c r="F15" s="12"/>
      <c r="G15" s="12"/>
      <c r="H15" s="12"/>
      <c r="I15" s="12"/>
      <c r="J15" s="12"/>
      <c r="K15" s="12"/>
      <c r="L15" s="12"/>
      <c r="M15" s="12"/>
      <c r="N15" s="12"/>
      <c r="O15" s="12"/>
      <c r="P15" s="12"/>
      <c r="Q15" s="12"/>
      <c r="R15" s="12"/>
      <c r="S15" s="12"/>
      <c r="T15" s="12"/>
      <c r="U15" s="12"/>
      <c r="V15" s="12"/>
      <c r="W15" s="12"/>
      <c r="X15" s="12"/>
      <c r="Y15" s="12"/>
      <c r="Z15" s="12"/>
      <c r="AA15" s="105"/>
      <c r="AB15" s="12"/>
      <c r="AC15" s="12"/>
      <c r="AD15" s="12"/>
      <c r="AE15" s="12"/>
      <c r="AF15" s="12"/>
      <c r="AG15" s="12"/>
      <c r="AH15" s="12"/>
      <c r="AI15" s="12"/>
    </row>
    <row r="16" spans="1:35" ht="11.25" customHeight="1" x14ac:dyDescent="0.2">
      <c r="A16" s="693"/>
      <c r="B16" s="693"/>
      <c r="C16" s="693"/>
      <c r="D16" s="12"/>
      <c r="E16" s="12"/>
      <c r="F16" s="12"/>
      <c r="G16" s="12"/>
      <c r="H16" s="12"/>
      <c r="I16" s="12"/>
      <c r="J16" s="12"/>
      <c r="K16" s="12"/>
      <c r="L16" s="12"/>
      <c r="M16" s="12"/>
      <c r="N16" s="12"/>
      <c r="O16" s="12"/>
      <c r="P16" s="12"/>
      <c r="Q16" s="12"/>
      <c r="R16" s="12"/>
      <c r="S16" s="12"/>
      <c r="T16" s="12"/>
      <c r="U16" s="12"/>
      <c r="V16" s="12"/>
      <c r="W16" s="12"/>
      <c r="X16" s="12"/>
      <c r="Y16" s="12"/>
      <c r="Z16" s="12"/>
      <c r="AA16" s="105"/>
      <c r="AB16" s="12"/>
      <c r="AC16" s="12"/>
      <c r="AD16" s="12"/>
      <c r="AE16" s="12"/>
      <c r="AF16" s="12"/>
      <c r="AG16" s="12"/>
      <c r="AH16" s="12"/>
      <c r="AI16" s="12"/>
    </row>
    <row r="17" spans="1:35" ht="17.25" customHeight="1" x14ac:dyDescent="0.2">
      <c r="A17" s="107"/>
      <c r="B17" s="693"/>
      <c r="C17" s="693"/>
      <c r="D17" s="12"/>
      <c r="E17" s="12"/>
      <c r="F17" s="12"/>
      <c r="G17" s="12"/>
      <c r="H17" s="12"/>
      <c r="I17" s="12"/>
      <c r="J17" s="12"/>
      <c r="K17" s="12"/>
      <c r="L17" s="12"/>
      <c r="M17" s="12"/>
      <c r="N17" s="12"/>
      <c r="O17" s="12"/>
      <c r="P17" s="12"/>
      <c r="Q17" s="12"/>
      <c r="R17" s="12"/>
      <c r="S17" s="12"/>
      <c r="T17" s="12"/>
      <c r="U17" s="12"/>
      <c r="V17" s="12"/>
      <c r="W17" s="12"/>
      <c r="X17" s="12"/>
      <c r="Y17" s="12"/>
      <c r="Z17" s="12"/>
      <c r="AA17" s="105"/>
      <c r="AB17" s="12"/>
      <c r="AC17" s="12"/>
      <c r="AD17" s="12"/>
      <c r="AE17" s="12"/>
      <c r="AF17" s="12"/>
      <c r="AG17" s="12"/>
      <c r="AH17" s="12"/>
      <c r="AI17" s="12"/>
    </row>
    <row r="18" spans="1:35" ht="12" customHeight="1" x14ac:dyDescent="0.2">
      <c r="A18" s="693"/>
      <c r="B18" s="693"/>
      <c r="C18" s="693"/>
      <c r="D18" s="12"/>
      <c r="E18" s="12"/>
      <c r="F18" s="12"/>
      <c r="G18" s="12"/>
      <c r="H18" s="12"/>
      <c r="I18" s="12"/>
      <c r="J18" s="12"/>
      <c r="K18" s="12"/>
      <c r="L18" s="12"/>
      <c r="M18" s="12"/>
      <c r="N18" s="12"/>
      <c r="O18" s="12"/>
      <c r="P18" s="12"/>
      <c r="Q18" s="12"/>
      <c r="R18" s="12"/>
      <c r="S18" s="12"/>
      <c r="T18" s="12"/>
      <c r="U18" s="12"/>
      <c r="V18" s="12"/>
      <c r="W18" s="12"/>
      <c r="X18" s="12"/>
      <c r="Y18" s="12"/>
      <c r="Z18" s="12"/>
      <c r="AA18" s="105"/>
      <c r="AB18" s="12"/>
      <c r="AC18" s="12"/>
      <c r="AD18" s="12"/>
      <c r="AE18" s="12"/>
      <c r="AF18" s="12"/>
      <c r="AG18" s="12"/>
      <c r="AH18" s="12"/>
      <c r="AI18" s="12"/>
    </row>
    <row r="19" spans="1:35" ht="12" customHeight="1" x14ac:dyDescent="0.2">
      <c r="A19" s="108"/>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05"/>
      <c r="AB19" s="12"/>
      <c r="AC19" s="12"/>
      <c r="AD19" s="12"/>
      <c r="AE19" s="12"/>
      <c r="AF19" s="12"/>
      <c r="AG19" s="12"/>
      <c r="AH19" s="12"/>
      <c r="AI19" s="12"/>
    </row>
    <row r="20" spans="1:35" x14ac:dyDescent="0.2">
      <c r="A20" s="12" t="s">
        <v>83</v>
      </c>
      <c r="B20" s="12"/>
      <c r="C20" s="12"/>
      <c r="D20" s="12"/>
      <c r="E20" s="12"/>
      <c r="F20" s="12"/>
      <c r="G20" s="12"/>
      <c r="H20" s="12"/>
      <c r="I20" s="12"/>
      <c r="J20" s="12"/>
      <c r="K20" s="12"/>
      <c r="L20" s="12"/>
      <c r="M20" s="12"/>
      <c r="N20" s="12"/>
      <c r="O20" s="12"/>
      <c r="P20" s="12"/>
      <c r="Q20" s="12"/>
      <c r="R20" s="12"/>
      <c r="S20" s="109"/>
      <c r="T20" s="109"/>
      <c r="U20" s="109"/>
      <c r="V20" s="109"/>
      <c r="W20" s="109"/>
      <c r="X20" s="109"/>
      <c r="Y20" s="109"/>
      <c r="Z20" s="109"/>
      <c r="AA20" s="110"/>
      <c r="AB20" s="109"/>
      <c r="AC20" s="109"/>
      <c r="AD20" s="12"/>
      <c r="AE20" s="12"/>
      <c r="AF20" s="12"/>
      <c r="AG20" s="12"/>
      <c r="AH20" s="12"/>
      <c r="AI20" s="12"/>
    </row>
    <row r="21" spans="1:35" ht="38.1" customHeight="1" x14ac:dyDescent="0.2">
      <c r="A21" s="697" t="s">
        <v>982</v>
      </c>
      <c r="B21" s="112" t="s">
        <v>55</v>
      </c>
      <c r="C21" s="112" t="s">
        <v>56</v>
      </c>
      <c r="D21" s="112" t="s">
        <v>57</v>
      </c>
      <c r="E21" s="112" t="s">
        <v>58</v>
      </c>
      <c r="F21" s="112" t="s">
        <v>59</v>
      </c>
      <c r="G21" s="112" t="s">
        <v>60</v>
      </c>
      <c r="H21" s="113" t="s">
        <v>61</v>
      </c>
      <c r="I21" s="112" t="s">
        <v>62</v>
      </c>
      <c r="J21" s="39" t="s">
        <v>767</v>
      </c>
      <c r="K21" s="112" t="s">
        <v>63</v>
      </c>
      <c r="L21" s="112" t="s">
        <v>103</v>
      </c>
      <c r="M21" s="112" t="s">
        <v>65</v>
      </c>
      <c r="N21" s="39" t="s">
        <v>66</v>
      </c>
      <c r="O21" s="12"/>
      <c r="P21" s="12"/>
      <c r="Q21" s="12"/>
      <c r="R21" s="12"/>
      <c r="S21" s="109"/>
      <c r="T21" s="114"/>
      <c r="U21" s="114"/>
      <c r="V21" s="114"/>
      <c r="W21" s="114"/>
      <c r="X21" s="114"/>
      <c r="Y21" s="114"/>
      <c r="Z21" s="115"/>
      <c r="AA21" s="114"/>
      <c r="AB21" s="109"/>
      <c r="AC21" s="12"/>
      <c r="AD21" s="12"/>
      <c r="AE21" s="12"/>
      <c r="AF21" s="12"/>
      <c r="AG21" s="12"/>
      <c r="AH21" s="12"/>
    </row>
    <row r="22" spans="1:35" ht="27" customHeight="1" x14ac:dyDescent="0.2">
      <c r="A22" s="116" t="s">
        <v>983</v>
      </c>
      <c r="B22" s="117">
        <f>B29/1000000</f>
        <v>9.7961999999999994E-2</v>
      </c>
      <c r="C22" s="117">
        <f t="shared" ref="C22:N22" si="0">C29/1000000</f>
        <v>3.9723000000000001E-2</v>
      </c>
      <c r="D22" s="117">
        <f t="shared" si="0"/>
        <v>1.0602279999999999</v>
      </c>
      <c r="E22" s="117">
        <f t="shared" si="0"/>
        <v>0.53883899999999996</v>
      </c>
      <c r="F22" s="117">
        <f t="shared" si="0"/>
        <v>0</v>
      </c>
      <c r="G22" s="117">
        <f t="shared" si="0"/>
        <v>7.3886070000000004</v>
      </c>
      <c r="H22" s="117">
        <f t="shared" si="0"/>
        <v>8.3239999999999995E-2</v>
      </c>
      <c r="I22" s="117">
        <f t="shared" si="0"/>
        <v>0.15337100000000001</v>
      </c>
      <c r="J22" s="117">
        <f t="shared" si="0"/>
        <v>0.32808399999999999</v>
      </c>
      <c r="K22" s="117">
        <f t="shared" si="0"/>
        <v>7.8600000000000007E-3</v>
      </c>
      <c r="L22" s="117">
        <f t="shared" si="0"/>
        <v>1.0233490000000001</v>
      </c>
      <c r="M22" s="117">
        <f t="shared" si="0"/>
        <v>0.24067</v>
      </c>
      <c r="N22" s="117">
        <f t="shared" si="0"/>
        <v>10.961933</v>
      </c>
      <c r="O22" s="533"/>
      <c r="P22" s="118"/>
      <c r="Q22" s="118"/>
      <c r="R22" s="118"/>
      <c r="S22" s="119"/>
      <c r="T22" s="119"/>
      <c r="U22" s="119"/>
      <c r="V22" s="119"/>
      <c r="W22" s="119"/>
      <c r="X22" s="119"/>
      <c r="Y22" s="119"/>
      <c r="Z22" s="110"/>
      <c r="AA22" s="119"/>
      <c r="AB22" s="109"/>
      <c r="AC22" s="12"/>
      <c r="AD22" s="12"/>
      <c r="AE22" s="12"/>
      <c r="AF22" s="12"/>
      <c r="AG22" s="12"/>
      <c r="AH22" s="12"/>
    </row>
    <row r="23" spans="1:35" ht="51" x14ac:dyDescent="0.2">
      <c r="A23" s="544" t="s">
        <v>826</v>
      </c>
      <c r="B23" s="534">
        <f>B29/B45</f>
        <v>5.2998664456594619E-3</v>
      </c>
      <c r="C23" s="534">
        <f t="shared" ref="C23:N23" si="1">C29/C45</f>
        <v>3.564793164729197E-3</v>
      </c>
      <c r="D23" s="534">
        <f t="shared" si="1"/>
        <v>1.0881683413588813E-3</v>
      </c>
      <c r="E23" s="534">
        <f t="shared" si="1"/>
        <v>1.219288610482983E-3</v>
      </c>
      <c r="F23" s="534">
        <f t="shared" si="1"/>
        <v>0</v>
      </c>
      <c r="G23" s="534">
        <f t="shared" si="1"/>
        <v>4.2513244422971434E-2</v>
      </c>
      <c r="H23" s="534">
        <f t="shared" si="1"/>
        <v>2.372969381482566E-4</v>
      </c>
      <c r="I23" s="534">
        <f t="shared" si="1"/>
        <v>1.8661579828405598E-3</v>
      </c>
      <c r="J23" s="534">
        <f t="shared" si="1"/>
        <v>4.3784010748784867E-3</v>
      </c>
      <c r="K23" s="534">
        <f t="shared" si="1"/>
        <v>2.4912466435918906E-4</v>
      </c>
      <c r="L23" s="534">
        <f t="shared" si="1"/>
        <v>1.1001625470653621E-2</v>
      </c>
      <c r="M23" s="534">
        <f t="shared" si="1"/>
        <v>3.8328820734606799E-2</v>
      </c>
      <c r="N23" s="534">
        <f t="shared" si="1"/>
        <v>4.8453076849011662E-3</v>
      </c>
      <c r="O23" s="533"/>
      <c r="P23" s="118"/>
      <c r="Q23" s="118"/>
      <c r="R23" s="118"/>
      <c r="S23" s="119"/>
      <c r="T23" s="119"/>
      <c r="U23" s="119"/>
      <c r="V23" s="119"/>
      <c r="W23" s="119"/>
      <c r="X23" s="119"/>
      <c r="Y23" s="119"/>
      <c r="Z23" s="110"/>
      <c r="AA23" s="119"/>
      <c r="AB23" s="109"/>
      <c r="AC23" s="12"/>
      <c r="AD23" s="12"/>
      <c r="AE23" s="12"/>
      <c r="AF23" s="12"/>
      <c r="AG23" s="12"/>
      <c r="AH23" s="12"/>
    </row>
    <row r="24" spans="1:35" ht="25.5" x14ac:dyDescent="0.2">
      <c r="A24" s="120" t="s">
        <v>104</v>
      </c>
      <c r="B24" s="121">
        <f>B79</f>
        <v>9.3849129231784859E-2</v>
      </c>
      <c r="C24" s="121">
        <f t="shared" ref="C24:M24" si="2">C79</f>
        <v>0.18834629504817677</v>
      </c>
      <c r="D24" s="121">
        <f t="shared" si="2"/>
        <v>0.22686674592478026</v>
      </c>
      <c r="E24" s="121">
        <f t="shared" si="2"/>
        <v>46.769658657356544</v>
      </c>
      <c r="F24" s="121">
        <f t="shared" si="2"/>
        <v>0</v>
      </c>
      <c r="G24" s="121">
        <f t="shared" si="2"/>
        <v>60.104295068778754</v>
      </c>
      <c r="H24" s="121">
        <f t="shared" si="2"/>
        <v>0.13651687546825977</v>
      </c>
      <c r="I24" s="121">
        <f t="shared" si="2"/>
        <v>8.7937478231651683E-2</v>
      </c>
      <c r="J24" s="121">
        <f t="shared" si="2"/>
        <v>2.6165539206349413</v>
      </c>
      <c r="K24" s="121">
        <f t="shared" si="2"/>
        <v>2.0104561401774706E-3</v>
      </c>
      <c r="L24" s="121">
        <f t="shared" si="2"/>
        <v>1.1853046685619042</v>
      </c>
      <c r="M24" s="121">
        <f t="shared" si="2"/>
        <v>6.5263504079666704E-2</v>
      </c>
      <c r="N24" s="117">
        <f>SUM(B24:M24)</f>
        <v>111.47660279945664</v>
      </c>
      <c r="O24" s="533"/>
      <c r="P24" s="12"/>
      <c r="Q24"/>
      <c r="R24" s="12"/>
      <c r="S24" s="12"/>
      <c r="T24" s="12"/>
      <c r="U24" s="12"/>
      <c r="V24" s="12"/>
      <c r="W24" s="12"/>
      <c r="X24" s="12"/>
      <c r="Y24" s="12"/>
      <c r="Z24" s="12"/>
      <c r="AA24" s="105"/>
      <c r="AB24" s="12"/>
      <c r="AC24" s="12"/>
      <c r="AD24" s="12"/>
      <c r="AE24" s="12"/>
      <c r="AF24" s="12"/>
      <c r="AG24" s="12"/>
      <c r="AH24" s="12"/>
      <c r="AI24" s="12"/>
    </row>
    <row r="25" spans="1:35" ht="51" x14ac:dyDescent="0.2">
      <c r="A25" s="544" t="s">
        <v>827</v>
      </c>
      <c r="B25" s="539">
        <f t="shared" ref="B25:N25" si="3">B24/B93</f>
        <v>7.1358487180194248E-5</v>
      </c>
      <c r="C25" s="539">
        <f t="shared" si="3"/>
        <v>3.0090234117017281E-4</v>
      </c>
      <c r="D25" s="539">
        <f t="shared" si="3"/>
        <v>1.5862495881030099E-3</v>
      </c>
      <c r="E25" s="539">
        <f t="shared" si="3"/>
        <v>1.0586591155908881E-2</v>
      </c>
      <c r="F25" s="539">
        <f t="shared" si="3"/>
        <v>0</v>
      </c>
      <c r="G25" s="539">
        <f t="shared" si="3"/>
        <v>2.4028658081239617E-2</v>
      </c>
      <c r="H25" s="539">
        <f t="shared" si="3"/>
        <v>4.6504850269398828E-5</v>
      </c>
      <c r="I25" s="539">
        <f t="shared" si="3"/>
        <v>3.3438254149364515E-4</v>
      </c>
      <c r="J25" s="539">
        <f t="shared" si="3"/>
        <v>1.7283432394061406E-3</v>
      </c>
      <c r="K25" s="539">
        <f t="shared" si="3"/>
        <v>2.80578156021678E-5</v>
      </c>
      <c r="L25" s="539">
        <f t="shared" si="3"/>
        <v>2.4628159817197902E-3</v>
      </c>
      <c r="M25" s="539">
        <f t="shared" si="3"/>
        <v>2.0477442211393661E-2</v>
      </c>
      <c r="N25" s="539">
        <f t="shared" si="3"/>
        <v>7.8060932556752198E-3</v>
      </c>
      <c r="O25" s="533"/>
      <c r="P25" s="12"/>
      <c r="Q25"/>
      <c r="R25" s="12"/>
      <c r="S25" s="12"/>
      <c r="T25" s="12"/>
      <c r="U25" s="12"/>
      <c r="V25" s="12"/>
      <c r="W25" s="12"/>
      <c r="X25" s="12"/>
      <c r="Y25" s="12"/>
      <c r="Z25" s="12"/>
      <c r="AA25" s="105"/>
      <c r="AB25" s="12"/>
      <c r="AC25" s="12"/>
      <c r="AD25" s="12"/>
      <c r="AE25" s="12"/>
      <c r="AF25" s="12"/>
      <c r="AG25" s="12"/>
      <c r="AH25" s="12"/>
      <c r="AI25" s="12"/>
    </row>
    <row r="26" spans="1:35" x14ac:dyDescent="0.2">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05"/>
      <c r="AB26" s="12"/>
      <c r="AC26" s="12"/>
      <c r="AD26" s="12"/>
      <c r="AE26" s="12"/>
      <c r="AF26" s="12"/>
      <c r="AG26" s="12"/>
      <c r="AH26" s="12"/>
      <c r="AI26" s="12"/>
    </row>
    <row r="27" spans="1:35" x14ac:dyDescent="0.2">
      <c r="A27" s="12" t="s">
        <v>68</v>
      </c>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05"/>
      <c r="AB27" s="12"/>
      <c r="AC27" s="12"/>
      <c r="AD27" s="12"/>
      <c r="AE27" s="12"/>
      <c r="AF27" s="12"/>
      <c r="AG27" s="12"/>
      <c r="AH27" s="12"/>
      <c r="AI27" s="12"/>
    </row>
    <row r="28" spans="1:35" ht="12.75" customHeight="1" x14ac:dyDescent="0.2">
      <c r="A28" s="807" t="s">
        <v>984</v>
      </c>
      <c r="B28" s="112" t="s">
        <v>55</v>
      </c>
      <c r="C28" s="112" t="s">
        <v>56</v>
      </c>
      <c r="D28" s="112" t="s">
        <v>57</v>
      </c>
      <c r="E28" s="112" t="s">
        <v>58</v>
      </c>
      <c r="F28" s="112" t="s">
        <v>59</v>
      </c>
      <c r="G28" s="39" t="s">
        <v>106</v>
      </c>
      <c r="H28" s="28" t="s">
        <v>61</v>
      </c>
      <c r="I28" s="39" t="s">
        <v>62</v>
      </c>
      <c r="J28" s="39" t="s">
        <v>767</v>
      </c>
      <c r="K28" s="39" t="s">
        <v>63</v>
      </c>
      <c r="L28" s="39" t="s">
        <v>103</v>
      </c>
      <c r="M28" s="39" t="s">
        <v>65</v>
      </c>
      <c r="N28" s="39" t="s">
        <v>66</v>
      </c>
      <c r="O28" s="12"/>
      <c r="P28" s="12"/>
      <c r="Q28" s="12"/>
      <c r="R28" s="12"/>
      <c r="S28" s="12"/>
      <c r="T28" s="12"/>
      <c r="U28" s="12"/>
      <c r="V28" s="12"/>
      <c r="W28" s="12"/>
      <c r="X28" s="12"/>
      <c r="Y28" s="12"/>
      <c r="Z28" s="105"/>
      <c r="AA28" s="12"/>
      <c r="AB28" s="12"/>
      <c r="AC28" s="12"/>
      <c r="AD28" s="12"/>
      <c r="AE28" s="12"/>
      <c r="AF28" s="12"/>
      <c r="AG28" s="12"/>
      <c r="AH28" s="12"/>
    </row>
    <row r="29" spans="1:35" x14ac:dyDescent="0.2">
      <c r="A29" s="808"/>
      <c r="B29" s="160">
        <f>SUM(F34:I34)</f>
        <v>97962</v>
      </c>
      <c r="C29" s="160">
        <f>B34</f>
        <v>39723</v>
      </c>
      <c r="D29" s="160">
        <f>C34</f>
        <v>1060228</v>
      </c>
      <c r="E29" s="160">
        <f>D34</f>
        <v>538839</v>
      </c>
      <c r="F29" s="160">
        <f>E34</f>
        <v>0</v>
      </c>
      <c r="G29" s="160">
        <f>SUM(J34:M34)</f>
        <v>7388607</v>
      </c>
      <c r="H29" s="160">
        <f>N34</f>
        <v>83240</v>
      </c>
      <c r="I29" s="160">
        <f>SUM(O34:Q34)</f>
        <v>153371</v>
      </c>
      <c r="J29" s="160">
        <f>R34</f>
        <v>328084</v>
      </c>
      <c r="K29" s="160">
        <f t="shared" ref="K29:M29" si="4">S34</f>
        <v>7860</v>
      </c>
      <c r="L29" s="160">
        <f t="shared" si="4"/>
        <v>1023349</v>
      </c>
      <c r="M29" s="160">
        <f t="shared" si="4"/>
        <v>240670</v>
      </c>
      <c r="N29" s="122">
        <f t="shared" ref="N29" si="5">SUM(B29:M29)</f>
        <v>10961933</v>
      </c>
      <c r="O29" s="12"/>
      <c r="P29" s="102"/>
      <c r="Q29" s="102"/>
      <c r="R29" s="12"/>
      <c r="S29" s="12"/>
      <c r="T29" s="12"/>
      <c r="U29" s="12"/>
      <c r="V29" s="12"/>
      <c r="W29" s="12"/>
      <c r="X29" s="12"/>
      <c r="Y29" s="12"/>
      <c r="Z29" s="105"/>
      <c r="AA29" s="12"/>
      <c r="AB29" s="12"/>
      <c r="AC29" s="12"/>
      <c r="AD29" s="12"/>
      <c r="AE29" s="12"/>
      <c r="AF29" s="12"/>
      <c r="AG29" s="12"/>
      <c r="AH29" s="12"/>
    </row>
    <row r="30" spans="1:35" ht="5.0999999999999996" customHeight="1" x14ac:dyDescent="0.2">
      <c r="A30" s="124"/>
      <c r="B30" s="102"/>
      <c r="C30" s="102"/>
      <c r="D30" s="102"/>
      <c r="E30" s="102"/>
      <c r="F30" s="102"/>
      <c r="G30" s="102"/>
      <c r="H30" s="102"/>
      <c r="I30" s="102"/>
      <c r="J30" s="102"/>
      <c r="K30" s="102"/>
      <c r="L30" s="102"/>
      <c r="M30" s="102"/>
      <c r="N30" s="102"/>
      <c r="O30" s="102"/>
      <c r="P30" s="102"/>
      <c r="Q30" s="12"/>
      <c r="R30" s="12"/>
      <c r="S30" s="12"/>
      <c r="T30" s="12"/>
      <c r="U30" s="12"/>
      <c r="V30" s="12"/>
      <c r="W30" s="12"/>
      <c r="X30" s="12"/>
      <c r="Y30" s="12"/>
      <c r="Z30" s="12"/>
      <c r="AA30" s="105"/>
      <c r="AB30" s="12"/>
      <c r="AC30" s="12"/>
      <c r="AD30" s="12"/>
      <c r="AE30" s="12"/>
      <c r="AF30" s="12"/>
      <c r="AG30" s="12"/>
      <c r="AH30" s="12"/>
      <c r="AI30" s="12"/>
    </row>
    <row r="31" spans="1:35" ht="5.0999999999999996" customHeight="1" x14ac:dyDescent="0.2">
      <c r="A31" s="124"/>
      <c r="B31" s="102"/>
      <c r="C31" s="102"/>
      <c r="D31" s="102"/>
      <c r="E31" s="102"/>
      <c r="F31" s="102"/>
      <c r="G31" s="102"/>
      <c r="H31" s="102"/>
      <c r="I31" s="102"/>
      <c r="J31" s="102"/>
      <c r="K31" s="102"/>
      <c r="L31" s="102"/>
      <c r="M31" s="102"/>
      <c r="N31" s="102"/>
      <c r="O31" s="102"/>
      <c r="P31" s="102"/>
      <c r="Q31" s="12"/>
      <c r="R31" s="12"/>
      <c r="S31" s="12"/>
      <c r="T31" s="12"/>
      <c r="U31" s="12"/>
      <c r="V31" s="12"/>
      <c r="W31" s="12"/>
      <c r="X31" s="12"/>
      <c r="Y31" s="12"/>
      <c r="Z31" s="12"/>
      <c r="AA31" s="105"/>
      <c r="AB31" s="12"/>
      <c r="AC31" s="12"/>
      <c r="AD31" s="12"/>
      <c r="AE31" s="12"/>
      <c r="AF31" s="12"/>
      <c r="AG31" s="12"/>
      <c r="AH31" s="12"/>
      <c r="AI31" s="12"/>
    </row>
    <row r="32" spans="1:35" x14ac:dyDescent="0.2">
      <c r="A32" s="125" t="s">
        <v>76</v>
      </c>
      <c r="B32" s="126"/>
      <c r="C32" s="126"/>
      <c r="D32" s="110"/>
      <c r="E32" s="110"/>
      <c r="F32" s="110"/>
      <c r="G32" s="110"/>
      <c r="H32" s="110"/>
      <c r="I32" s="110"/>
      <c r="J32" s="110"/>
      <c r="K32" s="110"/>
      <c r="L32" s="110"/>
      <c r="M32" s="110"/>
      <c r="N32" s="110"/>
      <c r="O32" s="110"/>
      <c r="P32" s="12"/>
      <c r="Q32" s="12"/>
      <c r="R32" s="12"/>
      <c r="S32" s="12"/>
      <c r="T32" s="12"/>
      <c r="U32" s="12"/>
      <c r="V32" s="12"/>
      <c r="W32" s="12"/>
      <c r="X32" s="12"/>
      <c r="Y32" s="12"/>
      <c r="Z32" s="12"/>
      <c r="AA32" s="105"/>
      <c r="AB32" s="12"/>
      <c r="AC32" s="12"/>
      <c r="AD32" s="12"/>
      <c r="AE32" s="12"/>
      <c r="AF32" s="12"/>
      <c r="AG32" s="12"/>
      <c r="AH32" s="12"/>
      <c r="AI32" s="12"/>
    </row>
    <row r="33" spans="1:38" ht="25.5" x14ac:dyDescent="0.2">
      <c r="A33" s="807" t="s">
        <v>985</v>
      </c>
      <c r="B33" s="127" t="s">
        <v>56</v>
      </c>
      <c r="C33" s="28" t="s">
        <v>57</v>
      </c>
      <c r="D33" s="127" t="s">
        <v>58</v>
      </c>
      <c r="E33" s="127" t="s">
        <v>59</v>
      </c>
      <c r="F33" s="127" t="s">
        <v>108</v>
      </c>
      <c r="G33" s="127" t="s">
        <v>109</v>
      </c>
      <c r="H33" s="127" t="s">
        <v>110</v>
      </c>
      <c r="I33" s="28" t="s">
        <v>111</v>
      </c>
      <c r="J33" s="127" t="s">
        <v>60</v>
      </c>
      <c r="K33" s="127" t="s">
        <v>112</v>
      </c>
      <c r="L33" s="127" t="s">
        <v>113</v>
      </c>
      <c r="M33" s="28" t="s">
        <v>114</v>
      </c>
      <c r="N33" s="127" t="s">
        <v>61</v>
      </c>
      <c r="O33" s="127" t="s">
        <v>62</v>
      </c>
      <c r="P33" s="127" t="s">
        <v>115</v>
      </c>
      <c r="Q33" s="127" t="s">
        <v>99</v>
      </c>
      <c r="R33" s="39" t="s">
        <v>767</v>
      </c>
      <c r="S33" s="127" t="s">
        <v>63</v>
      </c>
      <c r="T33" s="127" t="s">
        <v>82</v>
      </c>
      <c r="U33" s="39" t="s">
        <v>65</v>
      </c>
      <c r="V33" s="128" t="s">
        <v>66</v>
      </c>
      <c r="W33" s="12"/>
      <c r="X33" s="12"/>
      <c r="Y33" s="12"/>
      <c r="Z33" s="12"/>
      <c r="AA33" s="105"/>
      <c r="AB33" s="12"/>
      <c r="AC33" s="12"/>
      <c r="AD33" s="12"/>
      <c r="AE33" s="12"/>
      <c r="AF33" s="12"/>
      <c r="AG33" s="12"/>
      <c r="AH33" s="12"/>
      <c r="AI33" s="12"/>
      <c r="AJ33" s="12"/>
      <c r="AK33" s="12"/>
      <c r="AL33" s="12"/>
    </row>
    <row r="34" spans="1:38" x14ac:dyDescent="0.2">
      <c r="A34" s="808"/>
      <c r="B34" s="122">
        <v>39723</v>
      </c>
      <c r="C34" s="122">
        <v>1060228</v>
      </c>
      <c r="D34" s="122">
        <v>538839</v>
      </c>
      <c r="E34" s="122">
        <v>0</v>
      </c>
      <c r="F34" s="122">
        <v>0</v>
      </c>
      <c r="G34" s="122">
        <v>97962</v>
      </c>
      <c r="H34" s="122">
        <v>0</v>
      </c>
      <c r="I34" s="122">
        <v>0</v>
      </c>
      <c r="J34" s="122">
        <v>7388605</v>
      </c>
      <c r="K34" s="122">
        <v>0</v>
      </c>
      <c r="L34" s="122">
        <v>0</v>
      </c>
      <c r="M34" s="122">
        <v>2</v>
      </c>
      <c r="N34" s="122">
        <v>83240</v>
      </c>
      <c r="O34" s="50">
        <v>10</v>
      </c>
      <c r="P34" s="50">
        <v>8</v>
      </c>
      <c r="Q34" s="50">
        <v>153353</v>
      </c>
      <c r="R34" s="50">
        <v>328084</v>
      </c>
      <c r="S34" s="50">
        <v>7860</v>
      </c>
      <c r="T34" s="50">
        <v>1023349</v>
      </c>
      <c r="U34" s="50">
        <v>240670</v>
      </c>
      <c r="V34" s="122">
        <f>SUM(B34:U34)</f>
        <v>10961933</v>
      </c>
      <c r="W34" s="12"/>
      <c r="X34" s="12"/>
      <c r="Y34" s="12"/>
      <c r="Z34" s="12"/>
      <c r="AA34" s="105"/>
      <c r="AB34" s="12"/>
      <c r="AC34" s="12"/>
      <c r="AD34" s="12"/>
      <c r="AE34" s="12"/>
      <c r="AF34" s="12"/>
      <c r="AG34" s="12"/>
      <c r="AH34" s="12"/>
      <c r="AI34" s="12"/>
      <c r="AJ34" s="12"/>
      <c r="AK34" s="12"/>
      <c r="AL34" s="12"/>
    </row>
    <row r="35" spans="1:38" ht="24.75" customHeight="1" x14ac:dyDescent="0.2">
      <c r="A35" s="694"/>
      <c r="B35" s="110"/>
      <c r="C35" s="110"/>
      <c r="D35" s="110"/>
      <c r="E35" s="110"/>
      <c r="F35" s="110"/>
      <c r="G35" s="110"/>
      <c r="H35" s="110"/>
      <c r="I35" s="110"/>
      <c r="J35" s="110"/>
      <c r="K35" s="110"/>
      <c r="L35" s="110"/>
      <c r="M35" s="110"/>
      <c r="N35" s="110"/>
      <c r="O35" s="110"/>
      <c r="P35" s="110"/>
      <c r="Q35" s="110"/>
      <c r="R35" s="110"/>
      <c r="S35" s="119"/>
      <c r="T35" s="110"/>
      <c r="U35" s="109"/>
      <c r="V35" s="109"/>
      <c r="W35" s="109"/>
      <c r="X35" s="110"/>
      <c r="Y35" s="12"/>
      <c r="Z35" s="12"/>
      <c r="AA35" s="105"/>
      <c r="AB35" s="12"/>
      <c r="AC35" s="12"/>
      <c r="AD35" s="12"/>
      <c r="AE35" s="12"/>
      <c r="AF35" s="12"/>
      <c r="AG35" s="12"/>
      <c r="AH35" s="12"/>
    </row>
    <row r="36" spans="1:38" ht="24.75" customHeight="1" x14ac:dyDescent="0.2">
      <c r="A36" s="694"/>
      <c r="B36" s="110"/>
      <c r="C36" s="110"/>
      <c r="D36" s="110"/>
      <c r="E36" s="110"/>
      <c r="F36" s="110"/>
      <c r="G36" s="110"/>
      <c r="H36" s="110"/>
      <c r="I36" s="110"/>
      <c r="J36" s="110"/>
      <c r="K36" s="110"/>
      <c r="L36" s="110"/>
      <c r="M36" s="110"/>
      <c r="N36" s="110"/>
      <c r="O36" s="110"/>
      <c r="P36" s="110"/>
      <c r="Q36" s="110"/>
      <c r="R36" s="110"/>
      <c r="S36" s="119"/>
      <c r="T36" s="110"/>
      <c r="U36" s="109"/>
      <c r="V36" s="109"/>
      <c r="W36" s="109"/>
      <c r="X36" s="110"/>
      <c r="Y36" s="12"/>
      <c r="Z36" s="12"/>
      <c r="AA36" s="105"/>
      <c r="AB36" s="12"/>
      <c r="AC36" s="12"/>
      <c r="AD36" s="12"/>
      <c r="AE36" s="12"/>
      <c r="AF36" s="12"/>
      <c r="AG36" s="12"/>
      <c r="AH36" s="12"/>
    </row>
    <row r="37" spans="1:38" ht="24.75" customHeight="1" x14ac:dyDescent="0.2">
      <c r="A37" s="694"/>
      <c r="B37" s="110"/>
      <c r="C37" s="110"/>
      <c r="D37" s="110"/>
      <c r="E37" s="110"/>
      <c r="F37" s="110"/>
      <c r="G37" s="110"/>
      <c r="H37" s="110"/>
      <c r="I37" s="110"/>
      <c r="J37" s="110"/>
      <c r="K37" s="110"/>
      <c r="L37" s="110"/>
      <c r="M37" s="110"/>
      <c r="N37" s="110"/>
      <c r="O37" s="110"/>
      <c r="P37" s="110"/>
      <c r="Q37" s="110"/>
      <c r="R37" s="110"/>
      <c r="S37" s="119"/>
      <c r="T37" s="110"/>
      <c r="U37" s="109"/>
      <c r="V37" s="109"/>
      <c r="W37" s="109"/>
      <c r="X37" s="110"/>
      <c r="Y37" s="12"/>
      <c r="Z37" s="12"/>
      <c r="AA37" s="105"/>
      <c r="AB37" s="12"/>
      <c r="AC37" s="12"/>
      <c r="AD37" s="12"/>
      <c r="AE37" s="12"/>
      <c r="AF37" s="12"/>
      <c r="AG37" s="12"/>
      <c r="AH37" s="12"/>
    </row>
    <row r="38" spans="1:38" ht="24.75" customHeight="1" x14ac:dyDescent="0.2">
      <c r="A38" s="694" t="s">
        <v>986</v>
      </c>
      <c r="B38" s="110"/>
      <c r="C38" s="110"/>
      <c r="D38" s="110"/>
      <c r="E38" s="110"/>
      <c r="F38" s="110"/>
      <c r="G38" s="110"/>
      <c r="H38" s="110"/>
      <c r="I38" s="110"/>
      <c r="J38" s="110"/>
      <c r="K38" s="110"/>
      <c r="L38" s="110"/>
      <c r="M38" s="110"/>
      <c r="N38" s="110"/>
      <c r="O38" s="110"/>
      <c r="P38" s="110"/>
      <c r="Q38" s="110"/>
      <c r="R38" s="110"/>
      <c r="S38" s="119"/>
      <c r="T38" s="110"/>
      <c r="U38" s="109"/>
      <c r="V38" s="109"/>
      <c r="W38" s="109"/>
      <c r="X38" s="110"/>
      <c r="Y38" s="12"/>
      <c r="Z38" s="12"/>
      <c r="AA38" s="105"/>
      <c r="AB38" s="12"/>
      <c r="AC38" s="12"/>
      <c r="AD38" s="12"/>
      <c r="AE38" s="12"/>
      <c r="AF38" s="12"/>
      <c r="AG38" s="12"/>
      <c r="AH38" s="12"/>
    </row>
    <row r="39" spans="1:38" ht="24.75" customHeight="1" x14ac:dyDescent="0.2">
      <c r="A39" s="694"/>
      <c r="B39" s="110"/>
      <c r="C39" s="110"/>
      <c r="D39" s="110"/>
      <c r="E39" s="110"/>
      <c r="F39" s="110"/>
      <c r="G39" s="110"/>
      <c r="H39" s="110"/>
      <c r="I39" s="110"/>
      <c r="J39" s="110"/>
      <c r="K39" s="110"/>
      <c r="L39" s="110"/>
      <c r="M39" s="110"/>
      <c r="N39" s="110"/>
      <c r="O39" s="110"/>
      <c r="P39" s="110"/>
      <c r="Q39" s="110"/>
      <c r="R39" s="110"/>
      <c r="S39" s="119"/>
      <c r="T39" s="110"/>
      <c r="U39" s="109"/>
      <c r="V39" s="109"/>
      <c r="W39" s="109"/>
      <c r="X39" s="110"/>
      <c r="Y39" s="12"/>
      <c r="Z39" s="12"/>
      <c r="AA39" s="105"/>
      <c r="AB39" s="12"/>
      <c r="AC39" s="12"/>
      <c r="AD39" s="12"/>
      <c r="AE39" s="12"/>
      <c r="AF39" s="12"/>
      <c r="AG39" s="12"/>
      <c r="AH39" s="12"/>
    </row>
    <row r="40" spans="1:38" x14ac:dyDescent="0.2">
      <c r="A40" s="125" t="s">
        <v>83</v>
      </c>
      <c r="B40" s="12"/>
      <c r="C40" s="12"/>
      <c r="D40" s="110"/>
      <c r="E40" s="110"/>
      <c r="F40" s="110"/>
      <c r="G40" s="110"/>
      <c r="H40" s="110"/>
      <c r="I40" s="110"/>
      <c r="J40" s="130"/>
      <c r="K40" s="110"/>
      <c r="L40" s="110"/>
      <c r="M40" s="110"/>
      <c r="N40" s="110"/>
      <c r="O40" s="131"/>
      <c r="P40" s="12"/>
      <c r="Q40" s="12"/>
      <c r="R40" s="12"/>
      <c r="S40" s="12"/>
      <c r="T40" s="12"/>
      <c r="U40" s="12"/>
      <c r="V40" s="12"/>
      <c r="W40" s="12"/>
      <c r="X40" s="12"/>
      <c r="Y40" s="12"/>
      <c r="Z40" s="12"/>
      <c r="AA40" s="105"/>
      <c r="AB40" s="12"/>
      <c r="AC40" s="12"/>
      <c r="AD40" s="12"/>
      <c r="AE40" s="12"/>
      <c r="AF40" s="12"/>
      <c r="AG40" s="12"/>
      <c r="AH40" s="12"/>
      <c r="AI40" s="12"/>
    </row>
    <row r="41" spans="1:38" ht="24.75" customHeight="1" x14ac:dyDescent="0.2">
      <c r="A41" s="807" t="s">
        <v>987</v>
      </c>
      <c r="B41" s="127" t="s">
        <v>55</v>
      </c>
      <c r="C41" s="28" t="s">
        <v>56</v>
      </c>
      <c r="D41" s="127" t="s">
        <v>57</v>
      </c>
      <c r="E41" s="127" t="s">
        <v>58</v>
      </c>
      <c r="F41" s="127" t="s">
        <v>59</v>
      </c>
      <c r="G41" s="127" t="s">
        <v>106</v>
      </c>
      <c r="H41" s="127" t="s">
        <v>61</v>
      </c>
      <c r="I41" s="28" t="s">
        <v>62</v>
      </c>
      <c r="J41" s="127" t="s">
        <v>74</v>
      </c>
      <c r="K41" s="127" t="s">
        <v>63</v>
      </c>
      <c r="L41" s="127" t="s">
        <v>103</v>
      </c>
      <c r="M41" s="28" t="s">
        <v>65</v>
      </c>
      <c r="N41" s="127" t="s">
        <v>66</v>
      </c>
      <c r="O41" s="110"/>
      <c r="P41" s="110"/>
      <c r="Q41" s="110"/>
      <c r="R41" s="110"/>
      <c r="S41" s="119"/>
      <c r="T41" s="110"/>
      <c r="U41" s="109"/>
      <c r="V41" s="109"/>
      <c r="W41" s="109"/>
      <c r="X41" s="110"/>
      <c r="Y41" s="12"/>
      <c r="Z41" s="12"/>
      <c r="AA41" s="105"/>
      <c r="AB41" s="12"/>
      <c r="AC41" s="12"/>
      <c r="AD41" s="12"/>
      <c r="AE41" s="12"/>
      <c r="AF41" s="12"/>
      <c r="AG41" s="12"/>
      <c r="AH41" s="12"/>
    </row>
    <row r="42" spans="1:38" ht="24.75" customHeight="1" x14ac:dyDescent="0.2">
      <c r="A42" s="809"/>
      <c r="B42" s="698">
        <f>B45/1000000</f>
        <v>18.483861999999998</v>
      </c>
      <c r="C42" s="698">
        <f t="shared" ref="C42:N42" si="6">C45/1000000</f>
        <v>11.143143</v>
      </c>
      <c r="D42" s="698">
        <f t="shared" si="6"/>
        <v>974.32351200000005</v>
      </c>
      <c r="E42" s="698">
        <f t="shared" si="6"/>
        <v>441.92900300000002</v>
      </c>
      <c r="F42" s="698">
        <f t="shared" si="6"/>
        <v>3.9567839999999999</v>
      </c>
      <c r="G42" s="698">
        <f t="shared" si="6"/>
        <v>173.79541599999999</v>
      </c>
      <c r="H42" s="698">
        <f t="shared" si="6"/>
        <v>350.78413</v>
      </c>
      <c r="I42" s="698">
        <f t="shared" si="6"/>
        <v>82.185432000000006</v>
      </c>
      <c r="J42" s="698">
        <f t="shared" si="6"/>
        <v>74.932377000000002</v>
      </c>
      <c r="K42" s="698">
        <f t="shared" si="6"/>
        <v>31.550469</v>
      </c>
      <c r="L42" s="698">
        <f t="shared" si="6"/>
        <v>93.017982000000003</v>
      </c>
      <c r="M42" s="698">
        <f t="shared" si="6"/>
        <v>6.2790869999999996</v>
      </c>
      <c r="N42" s="698">
        <f t="shared" si="6"/>
        <v>2262.3811970000002</v>
      </c>
      <c r="O42" s="110"/>
      <c r="P42" s="110"/>
      <c r="Q42" s="110"/>
      <c r="R42" s="110"/>
      <c r="S42" s="119"/>
      <c r="T42" s="110"/>
      <c r="U42" s="109"/>
      <c r="V42" s="109"/>
      <c r="W42" s="109"/>
      <c r="X42" s="110"/>
      <c r="Y42" s="12"/>
      <c r="Z42" s="12"/>
      <c r="AA42" s="105"/>
      <c r="AB42" s="12"/>
      <c r="AC42" s="12"/>
      <c r="AD42" s="12"/>
      <c r="AE42" s="12"/>
      <c r="AF42" s="12"/>
      <c r="AG42" s="12"/>
      <c r="AH42" s="12"/>
    </row>
    <row r="43" spans="1:38" x14ac:dyDescent="0.2">
      <c r="A43" s="125" t="s">
        <v>68</v>
      </c>
      <c r="B43" s="12"/>
      <c r="C43" s="12"/>
      <c r="D43" s="110"/>
      <c r="E43" s="110"/>
      <c r="F43" s="110"/>
      <c r="G43" s="110"/>
      <c r="H43" s="110"/>
      <c r="I43" s="110"/>
      <c r="J43" s="130"/>
      <c r="K43" s="110"/>
      <c r="L43" s="110"/>
      <c r="M43" s="110"/>
      <c r="N43" s="110"/>
      <c r="O43" s="131"/>
      <c r="P43" s="12"/>
      <c r="Q43" s="12"/>
      <c r="R43" s="12"/>
      <c r="S43" s="12"/>
      <c r="T43" s="12"/>
      <c r="U43" s="12"/>
      <c r="V43" s="12"/>
      <c r="W43" s="12"/>
      <c r="X43" s="12"/>
      <c r="Y43" s="12"/>
      <c r="Z43" s="12"/>
      <c r="AA43" s="105"/>
      <c r="AB43" s="12"/>
      <c r="AC43" s="12"/>
      <c r="AD43" s="12"/>
      <c r="AE43" s="12"/>
      <c r="AF43" s="12"/>
      <c r="AG43" s="12"/>
      <c r="AH43" s="12"/>
      <c r="AI43" s="12"/>
    </row>
    <row r="44" spans="1:38" ht="24.75" customHeight="1" x14ac:dyDescent="0.2">
      <c r="A44" s="807" t="s">
        <v>988</v>
      </c>
      <c r="B44" s="127" t="s">
        <v>55</v>
      </c>
      <c r="C44" s="28" t="s">
        <v>56</v>
      </c>
      <c r="D44" s="127" t="s">
        <v>57</v>
      </c>
      <c r="E44" s="127" t="s">
        <v>58</v>
      </c>
      <c r="F44" s="127" t="s">
        <v>59</v>
      </c>
      <c r="G44" s="127" t="s">
        <v>106</v>
      </c>
      <c r="H44" s="127" t="s">
        <v>61</v>
      </c>
      <c r="I44" s="28" t="s">
        <v>62</v>
      </c>
      <c r="J44" s="127" t="s">
        <v>74</v>
      </c>
      <c r="K44" s="127" t="s">
        <v>63</v>
      </c>
      <c r="L44" s="127" t="s">
        <v>103</v>
      </c>
      <c r="M44" s="28" t="s">
        <v>65</v>
      </c>
      <c r="N44" s="127" t="s">
        <v>66</v>
      </c>
      <c r="O44" s="110"/>
      <c r="P44" s="110"/>
      <c r="Q44" s="110"/>
      <c r="R44" s="110"/>
      <c r="S44" s="119"/>
      <c r="T44" s="110"/>
      <c r="U44" s="109"/>
      <c r="V44" s="109"/>
      <c r="W44" s="109"/>
      <c r="X44" s="110"/>
      <c r="Y44" s="12"/>
      <c r="Z44" s="12"/>
      <c r="AA44" s="105"/>
      <c r="AB44" s="12"/>
      <c r="AC44" s="12"/>
      <c r="AD44" s="12"/>
      <c r="AE44" s="12"/>
      <c r="AF44" s="12"/>
      <c r="AG44" s="12"/>
      <c r="AH44" s="12"/>
    </row>
    <row r="45" spans="1:38" ht="24.75" customHeight="1" x14ac:dyDescent="0.2">
      <c r="A45" s="808"/>
      <c r="B45" s="160">
        <f>SUM(F48:I48)</f>
        <v>18483862</v>
      </c>
      <c r="C45" s="160">
        <f>B48</f>
        <v>11143143</v>
      </c>
      <c r="D45" s="160">
        <f>C48</f>
        <v>974323512</v>
      </c>
      <c r="E45" s="160">
        <f>D48</f>
        <v>441929003</v>
      </c>
      <c r="F45" s="160">
        <f>E48</f>
        <v>3956784</v>
      </c>
      <c r="G45" s="160">
        <f>SUM(J48:M48)</f>
        <v>173795416</v>
      </c>
      <c r="H45" s="160">
        <f>N48</f>
        <v>350784130</v>
      </c>
      <c r="I45" s="160">
        <f>SUM(O48:Q48)</f>
        <v>82185432</v>
      </c>
      <c r="J45" s="160">
        <f>R48</f>
        <v>74932377</v>
      </c>
      <c r="K45" s="160">
        <f>S48</f>
        <v>31550469</v>
      </c>
      <c r="L45" s="160">
        <f>T48</f>
        <v>93017982</v>
      </c>
      <c r="M45" s="160">
        <f>U48</f>
        <v>6279087</v>
      </c>
      <c r="N45" s="160">
        <f>SUM(B45:M45)</f>
        <v>2262381197</v>
      </c>
      <c r="O45" s="110"/>
      <c r="P45" s="110"/>
      <c r="Q45" s="110"/>
      <c r="R45" s="110"/>
      <c r="S45" s="119"/>
      <c r="T45" s="110"/>
      <c r="U45" s="109"/>
      <c r="V45" s="109"/>
      <c r="W45" s="109"/>
      <c r="X45" s="110"/>
      <c r="Y45" s="12"/>
      <c r="Z45" s="12"/>
      <c r="AA45" s="105"/>
      <c r="AB45" s="12"/>
      <c r="AC45" s="12"/>
      <c r="AD45" s="12"/>
      <c r="AE45" s="12"/>
      <c r="AF45" s="12"/>
      <c r="AG45" s="12"/>
      <c r="AH45" s="12"/>
    </row>
    <row r="46" spans="1:38" x14ac:dyDescent="0.2">
      <c r="A46" s="125" t="s">
        <v>76</v>
      </c>
      <c r="B46" s="12"/>
      <c r="C46" s="12"/>
      <c r="D46" s="110"/>
      <c r="E46" s="110"/>
      <c r="F46" s="110"/>
      <c r="G46" s="110"/>
      <c r="H46" s="110"/>
      <c r="I46" s="110"/>
      <c r="J46" s="130"/>
      <c r="K46" s="110"/>
      <c r="L46" s="110"/>
      <c r="M46" s="110"/>
      <c r="N46" s="110"/>
      <c r="O46" s="131"/>
      <c r="P46" s="12"/>
      <c r="Q46" s="12"/>
      <c r="R46" s="12"/>
      <c r="S46" s="12"/>
      <c r="T46" s="12"/>
      <c r="U46" s="12"/>
      <c r="V46" s="12"/>
      <c r="W46" s="12"/>
      <c r="X46" s="12"/>
      <c r="Y46" s="12"/>
      <c r="Z46" s="12"/>
      <c r="AA46" s="105"/>
      <c r="AB46" s="12"/>
      <c r="AC46" s="12"/>
      <c r="AD46" s="12"/>
      <c r="AE46" s="12"/>
      <c r="AF46" s="12"/>
      <c r="AG46" s="12"/>
      <c r="AH46" s="12"/>
      <c r="AI46" s="12"/>
    </row>
    <row r="47" spans="1:38" ht="25.5" x14ac:dyDescent="0.2">
      <c r="A47" s="807" t="s">
        <v>989</v>
      </c>
      <c r="B47" s="127" t="s">
        <v>56</v>
      </c>
      <c r="C47" s="28" t="s">
        <v>57</v>
      </c>
      <c r="D47" s="127" t="s">
        <v>58</v>
      </c>
      <c r="E47" s="127" t="s">
        <v>59</v>
      </c>
      <c r="F47" s="127" t="s">
        <v>80</v>
      </c>
      <c r="G47" s="127" t="s">
        <v>81</v>
      </c>
      <c r="H47" s="127" t="s">
        <v>695</v>
      </c>
      <c r="I47" s="28" t="s">
        <v>263</v>
      </c>
      <c r="J47" s="127" t="s">
        <v>60</v>
      </c>
      <c r="K47" s="127" t="s">
        <v>696</v>
      </c>
      <c r="L47" s="127" t="s">
        <v>697</v>
      </c>
      <c r="M47" s="28" t="s">
        <v>698</v>
      </c>
      <c r="N47" s="127" t="s">
        <v>61</v>
      </c>
      <c r="O47" s="127" t="s">
        <v>62</v>
      </c>
      <c r="P47" s="127" t="s">
        <v>528</v>
      </c>
      <c r="Q47" s="127" t="s">
        <v>99</v>
      </c>
      <c r="R47" s="39" t="s">
        <v>884</v>
      </c>
      <c r="S47" s="127" t="s">
        <v>63</v>
      </c>
      <c r="T47" s="127" t="s">
        <v>82</v>
      </c>
      <c r="U47" s="39" t="s">
        <v>65</v>
      </c>
      <c r="V47" s="128" t="s">
        <v>66</v>
      </c>
      <c r="W47" s="12"/>
      <c r="X47" s="12"/>
      <c r="Y47" s="12"/>
      <c r="Z47" s="12"/>
      <c r="AA47" s="105"/>
      <c r="AB47" s="12"/>
      <c r="AC47" s="12"/>
      <c r="AD47" s="12"/>
      <c r="AE47" s="12"/>
      <c r="AF47" s="12"/>
      <c r="AG47" s="12"/>
      <c r="AH47" s="12"/>
      <c r="AI47" s="12"/>
      <c r="AJ47" s="12"/>
      <c r="AK47" s="12"/>
      <c r="AL47" s="12"/>
    </row>
    <row r="48" spans="1:38" ht="23.1" customHeight="1" x14ac:dyDescent="0.2">
      <c r="A48" s="808"/>
      <c r="B48" s="160">
        <v>11143143</v>
      </c>
      <c r="C48" s="160">
        <v>974323512</v>
      </c>
      <c r="D48" s="160">
        <v>441929003</v>
      </c>
      <c r="E48" s="160">
        <v>3956784</v>
      </c>
      <c r="F48" s="160">
        <v>2087548</v>
      </c>
      <c r="G48" s="160">
        <v>2880298</v>
      </c>
      <c r="H48" s="160">
        <v>5493505</v>
      </c>
      <c r="I48" s="160">
        <v>8022511</v>
      </c>
      <c r="J48" s="160">
        <v>172257331</v>
      </c>
      <c r="K48" s="160">
        <v>102052</v>
      </c>
      <c r="L48" s="160">
        <v>655668</v>
      </c>
      <c r="M48" s="160">
        <v>780365</v>
      </c>
      <c r="N48" s="160">
        <v>350784130</v>
      </c>
      <c r="O48" s="160">
        <v>67062143</v>
      </c>
      <c r="P48" s="160">
        <v>3619</v>
      </c>
      <c r="Q48" s="160">
        <v>15119670</v>
      </c>
      <c r="R48" s="160">
        <v>74932377</v>
      </c>
      <c r="S48" s="160">
        <v>31550469</v>
      </c>
      <c r="T48" s="160">
        <v>93017982</v>
      </c>
      <c r="U48" s="160">
        <v>6279087</v>
      </c>
      <c r="V48" s="160">
        <f>SUM(B48:U48)</f>
        <v>2262381197</v>
      </c>
      <c r="W48" s="12"/>
      <c r="X48" s="12"/>
      <c r="Y48" s="12"/>
      <c r="Z48" s="12"/>
      <c r="AA48" s="12"/>
      <c r="AB48" s="12"/>
      <c r="AC48" s="12"/>
    </row>
    <row r="49" spans="1:38" x14ac:dyDescent="0.2">
      <c r="A49" s="438"/>
      <c r="B49" s="102"/>
      <c r="C49" s="102"/>
      <c r="D49" s="102"/>
      <c r="E49" s="102"/>
      <c r="F49" s="102"/>
      <c r="G49" s="102"/>
      <c r="H49" s="102"/>
      <c r="I49" s="102"/>
      <c r="J49" s="102"/>
      <c r="K49" s="102"/>
      <c r="L49" s="102"/>
      <c r="M49" s="102"/>
      <c r="N49" s="102"/>
      <c r="O49" s="71"/>
      <c r="P49" s="71"/>
      <c r="Q49" s="71"/>
      <c r="R49" s="71"/>
      <c r="S49" s="71"/>
      <c r="T49" s="71"/>
      <c r="U49" s="71"/>
      <c r="V49" s="102"/>
      <c r="W49" s="12"/>
      <c r="X49" s="12"/>
      <c r="Y49" s="12"/>
      <c r="Z49" s="12"/>
      <c r="AA49" s="105"/>
      <c r="AB49" s="12"/>
      <c r="AC49" s="12"/>
      <c r="AD49" s="12"/>
      <c r="AE49" s="12"/>
      <c r="AF49" s="12"/>
      <c r="AG49" s="12"/>
      <c r="AH49" s="12"/>
      <c r="AI49" s="12"/>
      <c r="AJ49" s="12"/>
      <c r="AK49" s="12"/>
      <c r="AL49" s="12"/>
    </row>
    <row r="50" spans="1:38" x14ac:dyDescent="0.2">
      <c r="A50" s="438"/>
      <c r="B50" s="102"/>
      <c r="C50" s="102"/>
      <c r="D50" s="102"/>
      <c r="E50" s="102"/>
      <c r="F50" s="102"/>
      <c r="G50" s="102"/>
      <c r="H50" s="102"/>
      <c r="I50" s="102"/>
      <c r="J50" s="102"/>
      <c r="K50" s="102"/>
      <c r="L50" s="102"/>
      <c r="M50" s="102"/>
      <c r="N50" s="102"/>
      <c r="O50" s="71"/>
      <c r="P50" s="71"/>
      <c r="Q50" s="71"/>
      <c r="R50" s="71"/>
      <c r="S50" s="71"/>
      <c r="T50" s="71"/>
      <c r="U50" s="71"/>
      <c r="V50" s="102"/>
      <c r="W50" s="12"/>
      <c r="X50" s="12"/>
      <c r="Y50" s="12"/>
      <c r="Z50" s="12"/>
      <c r="AA50" s="105"/>
      <c r="AB50" s="12"/>
      <c r="AC50" s="12"/>
      <c r="AD50" s="12"/>
      <c r="AE50" s="12"/>
      <c r="AF50" s="12"/>
      <c r="AG50" s="12"/>
      <c r="AH50" s="12"/>
      <c r="AI50" s="12"/>
      <c r="AJ50" s="12"/>
      <c r="AK50" s="12"/>
      <c r="AL50" s="12"/>
    </row>
    <row r="51" spans="1:38" x14ac:dyDescent="0.2">
      <c r="A51" s="438"/>
      <c r="B51" s="102"/>
      <c r="C51" s="102"/>
      <c r="D51" s="102"/>
      <c r="E51" s="102"/>
      <c r="F51" s="102"/>
      <c r="G51" s="102"/>
      <c r="H51" s="102"/>
      <c r="I51" s="102"/>
      <c r="J51" s="102"/>
      <c r="K51" s="102"/>
      <c r="L51" s="102"/>
      <c r="M51" s="102"/>
      <c r="N51" s="102"/>
      <c r="O51" s="71"/>
      <c r="P51" s="71"/>
      <c r="Q51" s="71"/>
      <c r="R51" s="71"/>
      <c r="S51" s="71"/>
      <c r="T51" s="71"/>
      <c r="U51" s="71"/>
      <c r="V51" s="102"/>
      <c r="W51" s="12"/>
      <c r="X51" s="12"/>
      <c r="Y51" s="12"/>
      <c r="Z51" s="12"/>
      <c r="AA51" s="105"/>
      <c r="AB51" s="12"/>
      <c r="AC51" s="12"/>
      <c r="AD51" s="12"/>
      <c r="AE51" s="12"/>
      <c r="AF51" s="12"/>
      <c r="AG51" s="12"/>
      <c r="AH51" s="12"/>
      <c r="AI51" s="12"/>
      <c r="AJ51" s="12"/>
      <c r="AK51" s="12"/>
      <c r="AL51" s="12"/>
    </row>
    <row r="52" spans="1:38" x14ac:dyDescent="0.2">
      <c r="A52" s="438"/>
      <c r="B52" s="102"/>
      <c r="C52" s="102"/>
      <c r="D52" s="102"/>
      <c r="E52" s="102"/>
      <c r="F52" s="102"/>
      <c r="G52" s="102"/>
      <c r="H52" s="102"/>
      <c r="I52" s="102"/>
      <c r="J52" s="102"/>
      <c r="K52" s="102"/>
      <c r="L52" s="102"/>
      <c r="M52" s="102"/>
      <c r="N52" s="102"/>
      <c r="O52" s="71"/>
      <c r="P52" s="71"/>
      <c r="Q52" s="71"/>
      <c r="R52" s="71"/>
      <c r="S52" s="71"/>
      <c r="T52" s="71"/>
      <c r="U52" s="71"/>
      <c r="V52" s="102"/>
      <c r="W52" s="12"/>
      <c r="X52" s="12"/>
      <c r="Y52" s="12"/>
      <c r="Z52" s="12"/>
      <c r="AA52" s="105"/>
      <c r="AB52" s="12"/>
      <c r="AC52" s="12"/>
      <c r="AD52" s="12"/>
      <c r="AE52" s="12"/>
      <c r="AF52" s="12"/>
      <c r="AG52" s="12"/>
      <c r="AH52" s="12"/>
      <c r="AI52" s="12"/>
      <c r="AJ52" s="12"/>
      <c r="AK52" s="12"/>
      <c r="AL52" s="12"/>
    </row>
    <row r="53" spans="1:38" x14ac:dyDescent="0.2">
      <c r="A53" s="438"/>
      <c r="B53" s="102"/>
      <c r="C53" s="102"/>
      <c r="D53" s="102"/>
      <c r="E53" s="102"/>
      <c r="F53" s="102"/>
      <c r="G53" s="102"/>
      <c r="H53" s="102"/>
      <c r="I53" s="102"/>
      <c r="J53" s="102"/>
      <c r="K53" s="102"/>
      <c r="L53" s="102"/>
      <c r="M53" s="102"/>
      <c r="N53" s="102"/>
      <c r="O53" s="71"/>
      <c r="P53" s="71"/>
      <c r="Q53" s="71"/>
      <c r="R53" s="71"/>
      <c r="S53" s="71"/>
      <c r="T53" s="71"/>
      <c r="U53" s="71"/>
      <c r="V53" s="102"/>
      <c r="W53" s="12"/>
      <c r="X53" s="12"/>
      <c r="Y53" s="12"/>
      <c r="Z53" s="12"/>
      <c r="AA53" s="105"/>
      <c r="AB53" s="12"/>
      <c r="AC53" s="12"/>
      <c r="AD53" s="12"/>
      <c r="AE53" s="12"/>
      <c r="AF53" s="12"/>
      <c r="AG53" s="12"/>
      <c r="AH53" s="12"/>
      <c r="AI53" s="12"/>
      <c r="AJ53" s="12"/>
      <c r="AK53" s="12"/>
      <c r="AL53" s="12"/>
    </row>
    <row r="54" spans="1:38" x14ac:dyDescent="0.2">
      <c r="A54" s="438"/>
      <c r="B54" s="102"/>
      <c r="C54" s="102"/>
      <c r="D54" s="102"/>
      <c r="E54" s="102"/>
      <c r="F54" s="102"/>
      <c r="G54" s="102"/>
      <c r="H54" s="102"/>
      <c r="I54" s="102"/>
      <c r="J54" s="102"/>
      <c r="K54" s="102"/>
      <c r="L54" s="102"/>
      <c r="M54" s="102"/>
      <c r="N54" s="102"/>
      <c r="O54" s="71"/>
      <c r="P54" s="71"/>
      <c r="Q54" s="71"/>
      <c r="R54" s="71"/>
      <c r="S54" s="71"/>
      <c r="T54" s="71"/>
      <c r="U54" s="71"/>
      <c r="V54" s="102"/>
      <c r="W54" s="12"/>
      <c r="X54" s="12"/>
      <c r="Y54" s="12"/>
      <c r="Z54" s="12"/>
      <c r="AA54" s="105"/>
      <c r="AB54" s="12"/>
      <c r="AC54" s="12"/>
      <c r="AD54" s="12"/>
      <c r="AE54" s="12"/>
      <c r="AF54" s="12"/>
      <c r="AG54" s="12"/>
      <c r="AH54" s="12"/>
      <c r="AI54" s="12"/>
      <c r="AJ54" s="12"/>
      <c r="AK54" s="12"/>
      <c r="AL54" s="12"/>
    </row>
    <row r="55" spans="1:38" ht="12.95" customHeight="1" x14ac:dyDescent="0.2">
      <c r="A55" s="125"/>
      <c r="B55" s="12"/>
      <c r="C55" s="110"/>
      <c r="D55" s="110"/>
      <c r="E55" s="110"/>
      <c r="F55" s="110"/>
      <c r="G55" s="110"/>
      <c r="H55" s="130"/>
      <c r="I55" s="130"/>
      <c r="J55" s="110"/>
      <c r="K55" s="110"/>
      <c r="L55" s="110"/>
      <c r="M55" s="110"/>
      <c r="N55" s="131"/>
      <c r="O55" s="12"/>
      <c r="P55" s="12"/>
      <c r="Q55" s="12"/>
      <c r="R55" s="12"/>
      <c r="S55" s="12"/>
      <c r="T55" s="12"/>
      <c r="U55" s="12"/>
      <c r="V55" s="12"/>
      <c r="W55" s="12"/>
      <c r="X55" s="12"/>
      <c r="Y55" s="12"/>
      <c r="Z55" s="12"/>
      <c r="AA55" s="105"/>
      <c r="AB55" s="12"/>
      <c r="AC55" s="12"/>
      <c r="AD55" s="12"/>
      <c r="AE55" s="12"/>
      <c r="AF55" s="12"/>
      <c r="AG55" s="12"/>
      <c r="AH55" s="12"/>
      <c r="AI55" s="12"/>
    </row>
    <row r="56" spans="1:38" ht="12.95" customHeight="1" x14ac:dyDescent="0.2">
      <c r="A56" s="125"/>
      <c r="B56" s="12"/>
      <c r="C56" s="110"/>
      <c r="D56" s="110"/>
      <c r="E56" s="110"/>
      <c r="F56" s="110"/>
      <c r="G56" s="110"/>
      <c r="H56" s="130"/>
      <c r="I56" s="130"/>
      <c r="J56" s="110"/>
      <c r="K56" s="110"/>
      <c r="L56" s="110"/>
      <c r="M56" s="110"/>
      <c r="N56" s="131"/>
      <c r="O56" s="12"/>
      <c r="P56" s="12"/>
      <c r="Q56" s="12"/>
      <c r="R56" s="12"/>
      <c r="S56" s="12"/>
      <c r="T56" s="12"/>
      <c r="U56" s="12"/>
      <c r="V56" s="12"/>
      <c r="W56" s="12"/>
      <c r="X56" s="12"/>
      <c r="Y56" s="12"/>
      <c r="Z56" s="12"/>
      <c r="AA56" s="105"/>
      <c r="AB56" s="12"/>
      <c r="AC56" s="12"/>
      <c r="AD56" s="12"/>
      <c r="AE56" s="12"/>
      <c r="AF56" s="12"/>
      <c r="AG56" s="12"/>
      <c r="AH56" s="12"/>
      <c r="AI56" s="12"/>
    </row>
    <row r="57" spans="1:38" ht="12.95" customHeight="1" x14ac:dyDescent="0.2">
      <c r="A57" s="125"/>
      <c r="B57" s="12"/>
      <c r="C57" s="110"/>
      <c r="D57" s="110"/>
      <c r="E57" s="110"/>
      <c r="F57" s="110"/>
      <c r="G57" s="110"/>
      <c r="H57" s="130"/>
      <c r="I57" s="130"/>
      <c r="J57" s="110"/>
      <c r="K57" s="110"/>
      <c r="L57" s="110"/>
      <c r="M57" s="110"/>
      <c r="N57" s="131"/>
      <c r="O57" s="12"/>
      <c r="P57" s="12"/>
      <c r="Q57" s="12"/>
      <c r="R57" s="12"/>
      <c r="S57" s="12"/>
      <c r="T57" s="12"/>
      <c r="U57" s="12"/>
      <c r="V57"/>
      <c r="W57" s="12"/>
      <c r="X57" s="12"/>
      <c r="Y57" s="12"/>
      <c r="Z57" s="12"/>
      <c r="AA57" s="105"/>
      <c r="AB57" s="12"/>
      <c r="AC57" s="12"/>
      <c r="AD57" s="12"/>
      <c r="AE57" s="12"/>
      <c r="AF57" s="12"/>
      <c r="AG57" s="12"/>
      <c r="AH57" s="12"/>
      <c r="AI57" s="12"/>
    </row>
    <row r="58" spans="1:38" ht="12.95" customHeight="1" x14ac:dyDescent="0.2">
      <c r="A58" s="125"/>
      <c r="B58" s="12"/>
      <c r="C58" s="110"/>
      <c r="D58" s="110"/>
      <c r="E58" s="110"/>
      <c r="F58" s="110"/>
      <c r="G58" s="110"/>
      <c r="H58" s="130"/>
      <c r="I58" s="130"/>
      <c r="J58" s="110"/>
      <c r="K58" s="110"/>
      <c r="L58" s="110"/>
      <c r="M58" s="110"/>
      <c r="N58" s="131"/>
      <c r="O58" s="12"/>
      <c r="P58" s="12"/>
      <c r="Q58" s="12"/>
      <c r="R58" s="12"/>
      <c r="S58" s="12"/>
      <c r="T58" s="12"/>
      <c r="U58" s="12"/>
      <c r="V58" s="12"/>
      <c r="W58" s="12"/>
      <c r="X58" s="12"/>
      <c r="Y58" s="12"/>
      <c r="Z58" s="12"/>
      <c r="AA58" s="105"/>
      <c r="AB58" s="12"/>
      <c r="AC58" s="12"/>
      <c r="AD58" s="12"/>
      <c r="AE58" s="12"/>
      <c r="AF58" s="12"/>
      <c r="AG58" s="12"/>
      <c r="AH58" s="12"/>
      <c r="AI58" s="12"/>
    </row>
    <row r="59" spans="1:38" ht="12.95" customHeight="1" x14ac:dyDescent="0.2">
      <c r="A59" s="125"/>
      <c r="B59" s="12"/>
      <c r="C59" s="110"/>
      <c r="D59" s="110"/>
      <c r="E59" s="110"/>
      <c r="F59" s="110"/>
      <c r="G59" s="110"/>
      <c r="H59" s="130"/>
      <c r="I59" s="130"/>
      <c r="J59" s="110"/>
      <c r="K59" s="110"/>
      <c r="L59" s="110"/>
      <c r="M59" s="110"/>
      <c r="N59" s="131"/>
      <c r="O59" s="12"/>
      <c r="P59" s="12"/>
      <c r="Q59" s="12"/>
      <c r="R59" s="12"/>
      <c r="S59" s="12"/>
      <c r="T59" s="12"/>
      <c r="U59" s="12"/>
      <c r="V59" s="12"/>
      <c r="W59" s="12"/>
      <c r="X59" s="12"/>
      <c r="Y59" s="12"/>
      <c r="Z59" s="12"/>
      <c r="AA59" s="105"/>
      <c r="AB59" s="12"/>
      <c r="AC59" s="12"/>
      <c r="AD59" s="12"/>
      <c r="AE59" s="12"/>
      <c r="AF59" s="12"/>
      <c r="AG59" s="12"/>
      <c r="AH59" s="12"/>
      <c r="AI59" s="12"/>
    </row>
    <row r="60" spans="1:38" ht="12.95" customHeight="1" x14ac:dyDescent="0.2">
      <c r="A60" s="125"/>
      <c r="B60" s="12"/>
      <c r="C60" s="110"/>
      <c r="D60" s="110"/>
      <c r="E60" s="110"/>
      <c r="F60" s="110"/>
      <c r="G60" s="110"/>
      <c r="H60" s="130"/>
      <c r="I60" s="130"/>
      <c r="J60" s="110"/>
      <c r="K60" s="110"/>
      <c r="L60" s="110"/>
      <c r="M60" s="110"/>
      <c r="N60" s="131"/>
      <c r="O60" s="12"/>
      <c r="P60" s="12"/>
      <c r="Q60" s="12"/>
      <c r="R60" s="12"/>
      <c r="S60" s="12"/>
      <c r="T60" s="12"/>
      <c r="U60" s="12"/>
      <c r="V60" s="12"/>
      <c r="W60" s="12"/>
      <c r="X60" s="12"/>
      <c r="Y60" s="12"/>
      <c r="Z60" s="12"/>
      <c r="AA60" s="105"/>
      <c r="AB60" s="12"/>
      <c r="AC60" s="12"/>
      <c r="AD60" s="12"/>
      <c r="AE60" s="12"/>
      <c r="AF60" s="12"/>
      <c r="AG60" s="12"/>
      <c r="AH60" s="12"/>
      <c r="AI60" s="12"/>
    </row>
    <row r="61" spans="1:38" ht="12.95" customHeight="1" x14ac:dyDescent="0.2">
      <c r="A61" s="125"/>
      <c r="B61" s="12"/>
      <c r="C61" s="110"/>
      <c r="D61" s="110"/>
      <c r="E61" s="110"/>
      <c r="F61" s="110"/>
      <c r="G61" s="110"/>
      <c r="H61" s="130"/>
      <c r="I61" s="130"/>
      <c r="J61" s="110"/>
      <c r="K61" s="110"/>
      <c r="L61" s="110"/>
      <c r="M61" s="110"/>
      <c r="N61" s="131"/>
      <c r="O61" s="12"/>
      <c r="P61" s="12"/>
      <c r="Q61" s="12"/>
      <c r="R61" s="12"/>
      <c r="S61" s="12"/>
      <c r="T61" s="12"/>
      <c r="U61" s="12"/>
      <c r="V61" s="12"/>
      <c r="W61" s="12"/>
      <c r="X61" s="12"/>
      <c r="Y61" s="12"/>
      <c r="Z61" s="12"/>
      <c r="AA61" s="105"/>
      <c r="AB61" s="12"/>
      <c r="AC61" s="12"/>
      <c r="AD61" s="12"/>
      <c r="AE61" s="12"/>
      <c r="AF61" s="12"/>
      <c r="AG61" s="12"/>
      <c r="AH61" s="12"/>
      <c r="AI61" s="12"/>
    </row>
    <row r="62" spans="1:38" ht="12.95" customHeight="1" x14ac:dyDescent="0.2">
      <c r="A62" s="125"/>
      <c r="B62" s="12"/>
      <c r="C62" s="110"/>
      <c r="D62" s="110"/>
      <c r="E62" s="110"/>
      <c r="F62" s="110"/>
      <c r="G62" s="110"/>
      <c r="H62" s="130"/>
      <c r="I62" s="130"/>
      <c r="J62" s="110"/>
      <c r="K62" s="110"/>
      <c r="L62" s="110"/>
      <c r="M62" s="110"/>
      <c r="N62" s="131"/>
      <c r="O62" s="12"/>
      <c r="P62" s="12"/>
      <c r="Q62" s="12"/>
      <c r="R62" s="12"/>
      <c r="S62" s="12"/>
      <c r="T62" s="12"/>
      <c r="U62" s="12"/>
      <c r="V62" s="12"/>
      <c r="W62" s="12"/>
      <c r="X62" s="12"/>
      <c r="Y62" s="12"/>
      <c r="Z62" s="12"/>
      <c r="AA62" s="105"/>
      <c r="AB62" s="12"/>
      <c r="AC62" s="12"/>
      <c r="AD62" s="12"/>
      <c r="AE62" s="12"/>
      <c r="AF62" s="12"/>
      <c r="AG62" s="12"/>
      <c r="AH62" s="12"/>
      <c r="AI62" s="12"/>
    </row>
    <row r="63" spans="1:38" ht="12.95" customHeight="1" x14ac:dyDescent="0.2">
      <c r="A63" s="125"/>
      <c r="B63" s="12"/>
      <c r="C63" s="110"/>
      <c r="D63" s="110"/>
      <c r="E63" s="110"/>
      <c r="F63" s="110"/>
      <c r="G63" s="110"/>
      <c r="H63" s="130"/>
      <c r="I63" s="130"/>
      <c r="J63" s="110"/>
      <c r="K63" s="110"/>
      <c r="L63" s="110"/>
      <c r="M63" s="110"/>
      <c r="N63" s="131"/>
      <c r="O63" s="12"/>
      <c r="P63" s="12"/>
      <c r="Q63" s="12"/>
      <c r="R63" s="12"/>
      <c r="S63" s="12"/>
      <c r="T63" s="12"/>
      <c r="U63" s="12"/>
      <c r="V63" s="12"/>
      <c r="W63" s="12"/>
      <c r="X63" s="12"/>
      <c r="Y63" s="12"/>
      <c r="Z63" s="12"/>
      <c r="AA63" s="105"/>
      <c r="AB63" s="12"/>
      <c r="AC63" s="12"/>
      <c r="AD63" s="12"/>
      <c r="AE63" s="12"/>
      <c r="AF63" s="12"/>
      <c r="AG63" s="12"/>
      <c r="AH63" s="12"/>
      <c r="AI63" s="12"/>
    </row>
    <row r="64" spans="1:38" ht="12.95" customHeight="1" x14ac:dyDescent="0.2">
      <c r="A64" s="125"/>
      <c r="B64" s="12"/>
      <c r="C64" s="110"/>
      <c r="D64" s="110"/>
      <c r="E64" s="110"/>
      <c r="F64" s="110"/>
      <c r="G64" s="110"/>
      <c r="H64" s="130"/>
      <c r="I64" s="130"/>
      <c r="J64" s="110"/>
      <c r="K64" s="110"/>
      <c r="L64" s="110"/>
      <c r="M64" s="110"/>
      <c r="N64" s="131"/>
      <c r="O64" s="12"/>
      <c r="P64" s="12"/>
      <c r="Q64" s="12"/>
      <c r="R64" s="12"/>
      <c r="S64" s="12"/>
      <c r="T64" s="12"/>
      <c r="U64" s="12"/>
      <c r="V64" s="12"/>
      <c r="W64" s="12"/>
      <c r="X64" s="12"/>
      <c r="Y64" s="12"/>
      <c r="Z64" s="12"/>
      <c r="AA64" s="105"/>
      <c r="AB64" s="12"/>
      <c r="AC64" s="12"/>
      <c r="AD64" s="12"/>
      <c r="AE64" s="12"/>
      <c r="AF64" s="12"/>
      <c r="AG64" s="12"/>
      <c r="AH64" s="12"/>
      <c r="AI64" s="12"/>
    </row>
    <row r="65" spans="1:35" ht="12.95" customHeight="1" x14ac:dyDescent="0.2">
      <c r="A65" s="125"/>
      <c r="B65" s="12"/>
      <c r="C65" s="110"/>
      <c r="D65" s="110"/>
      <c r="E65" s="110"/>
      <c r="F65" s="110"/>
      <c r="G65" s="110"/>
      <c r="H65" s="130"/>
      <c r="I65" s="130"/>
      <c r="J65" s="110"/>
      <c r="K65" s="110"/>
      <c r="L65" s="110"/>
      <c r="M65" s="110"/>
      <c r="N65" s="131"/>
      <c r="O65" s="12"/>
      <c r="P65" s="12"/>
      <c r="Q65" s="12"/>
      <c r="R65" s="12"/>
      <c r="S65" s="12"/>
      <c r="T65" s="12"/>
      <c r="U65" s="12"/>
      <c r="V65" s="12"/>
      <c r="W65" s="12"/>
      <c r="X65" s="12"/>
      <c r="Y65" s="12"/>
      <c r="Z65" s="12"/>
      <c r="AA65" s="105"/>
      <c r="AB65" s="12"/>
      <c r="AC65" s="12"/>
      <c r="AD65" s="12"/>
      <c r="AE65" s="12"/>
      <c r="AF65" s="12"/>
      <c r="AG65" s="12"/>
      <c r="AH65" s="12"/>
      <c r="AI65" s="12"/>
    </row>
    <row r="66" spans="1:35" ht="12.95" customHeight="1" x14ac:dyDescent="0.2">
      <c r="A66" s="125"/>
      <c r="B66" s="12"/>
      <c r="C66" s="110"/>
      <c r="D66" s="110"/>
      <c r="E66" s="110"/>
      <c r="F66" s="110"/>
      <c r="G66" s="110"/>
      <c r="H66" s="130"/>
      <c r="I66" s="130"/>
      <c r="J66" s="110"/>
      <c r="K66" s="110"/>
      <c r="L66" s="110"/>
      <c r="M66" s="110"/>
      <c r="N66" s="131"/>
      <c r="O66" s="12"/>
      <c r="P66" s="12"/>
      <c r="Q66" s="12"/>
      <c r="R66" s="12"/>
      <c r="S66" s="12"/>
      <c r="T66" s="12"/>
      <c r="U66" s="12"/>
      <c r="V66" s="12"/>
      <c r="W66" s="12"/>
      <c r="X66" s="12"/>
      <c r="Y66" s="12"/>
      <c r="Z66" s="12"/>
      <c r="AA66" s="105"/>
      <c r="AB66" s="12"/>
      <c r="AC66" s="12"/>
      <c r="AD66" s="12"/>
      <c r="AE66" s="12"/>
      <c r="AF66" s="12"/>
      <c r="AG66" s="12"/>
      <c r="AH66" s="12"/>
      <c r="AI66" s="12"/>
    </row>
    <row r="67" spans="1:35" ht="12.95" customHeight="1" x14ac:dyDescent="0.2">
      <c r="A67" s="125"/>
      <c r="B67" s="12"/>
      <c r="C67" s="110"/>
      <c r="D67" s="110"/>
      <c r="E67" s="110"/>
      <c r="F67" s="110"/>
      <c r="G67" s="110"/>
      <c r="H67" s="130"/>
      <c r="I67" s="130"/>
      <c r="J67" s="110"/>
      <c r="K67" s="110"/>
      <c r="L67" s="110"/>
      <c r="M67" s="110"/>
      <c r="N67" s="131"/>
      <c r="O67" s="12"/>
      <c r="P67" s="12"/>
      <c r="Q67" s="12"/>
      <c r="R67" s="12"/>
      <c r="S67" s="12"/>
      <c r="T67" s="12"/>
      <c r="U67" s="12"/>
      <c r="V67" s="12"/>
      <c r="W67" s="12"/>
      <c r="X67" s="12"/>
      <c r="Y67" s="12"/>
      <c r="Z67" s="12"/>
      <c r="AA67" s="105"/>
      <c r="AB67" s="12"/>
      <c r="AC67" s="12"/>
      <c r="AD67" s="12"/>
      <c r="AE67" s="12"/>
      <c r="AF67" s="12"/>
      <c r="AG67" s="12"/>
      <c r="AH67" s="12"/>
      <c r="AI67" s="12"/>
    </row>
    <row r="68" spans="1:35" ht="12.95" customHeight="1" x14ac:dyDescent="0.2">
      <c r="A68" s="125"/>
      <c r="B68" s="12"/>
      <c r="C68" s="110"/>
      <c r="D68" s="110"/>
      <c r="E68" s="110"/>
      <c r="F68" s="110"/>
      <c r="G68" s="110"/>
      <c r="H68" s="130"/>
      <c r="I68" s="130"/>
      <c r="J68" s="110"/>
      <c r="K68" s="110"/>
      <c r="L68" s="110"/>
      <c r="M68" s="110"/>
      <c r="N68" s="131"/>
      <c r="O68" s="12"/>
      <c r="P68" s="12"/>
      <c r="Q68" s="12"/>
      <c r="R68" s="12"/>
      <c r="S68" s="12"/>
      <c r="T68" s="12"/>
      <c r="U68" s="12"/>
      <c r="V68" s="12"/>
      <c r="W68" s="12"/>
      <c r="X68" s="12"/>
      <c r="Y68" s="12"/>
      <c r="Z68" s="12"/>
      <c r="AA68" s="105"/>
      <c r="AB68" s="12"/>
      <c r="AC68" s="12"/>
      <c r="AD68" s="12"/>
      <c r="AE68" s="12"/>
      <c r="AF68" s="12"/>
      <c r="AG68" s="12"/>
      <c r="AH68" s="12"/>
      <c r="AI68" s="12"/>
    </row>
    <row r="69" spans="1:35" ht="12.95" customHeight="1" x14ac:dyDescent="0.2">
      <c r="A69" s="125"/>
      <c r="B69" s="12"/>
      <c r="C69" s="110"/>
      <c r="D69" s="110"/>
      <c r="E69" s="110"/>
      <c r="F69" s="110"/>
      <c r="G69" s="110"/>
      <c r="H69" s="130"/>
      <c r="I69" s="130"/>
      <c r="J69" s="110"/>
      <c r="K69" s="110"/>
      <c r="L69" s="110"/>
      <c r="M69" s="110"/>
      <c r="N69" s="131"/>
      <c r="O69" s="12"/>
      <c r="P69" s="12"/>
      <c r="Q69" s="12"/>
      <c r="R69" s="12"/>
      <c r="S69" s="12"/>
      <c r="T69" s="12"/>
      <c r="U69" s="12"/>
      <c r="V69" s="12"/>
      <c r="W69" s="12"/>
      <c r="X69" s="12"/>
      <c r="Y69" s="12"/>
      <c r="Z69" s="12"/>
      <c r="AA69" s="105"/>
      <c r="AB69" s="12"/>
      <c r="AC69" s="12"/>
      <c r="AD69" s="12"/>
      <c r="AE69" s="12"/>
      <c r="AF69" s="12"/>
      <c r="AG69" s="12"/>
      <c r="AH69" s="12"/>
      <c r="AI69" s="12"/>
    </row>
    <row r="70" spans="1:35" ht="12.95" customHeight="1" x14ac:dyDescent="0.2">
      <c r="A70" s="125"/>
      <c r="B70" s="12"/>
      <c r="C70" s="110"/>
      <c r="D70" s="110"/>
      <c r="E70" s="110"/>
      <c r="F70" s="110"/>
      <c r="G70" s="110"/>
      <c r="H70" s="130"/>
      <c r="I70" s="130"/>
      <c r="J70" s="110"/>
      <c r="K70" s="110"/>
      <c r="L70" s="110"/>
      <c r="M70" s="110"/>
      <c r="N70" s="131"/>
      <c r="O70" s="12"/>
      <c r="P70" s="12"/>
      <c r="Q70" s="12"/>
      <c r="R70" s="12"/>
      <c r="S70" s="12"/>
      <c r="T70" s="12"/>
      <c r="U70" s="12"/>
      <c r="V70" s="12"/>
      <c r="W70" s="12"/>
      <c r="X70" s="12"/>
      <c r="Y70" s="12"/>
      <c r="Z70" s="12"/>
      <c r="AA70" s="105"/>
      <c r="AB70" s="12"/>
      <c r="AC70" s="12"/>
      <c r="AD70" s="12"/>
      <c r="AE70" s="12"/>
      <c r="AF70" s="12"/>
      <c r="AG70" s="12"/>
      <c r="AH70" s="12"/>
      <c r="AI70" s="12"/>
    </row>
    <row r="71" spans="1:35" ht="12.95" customHeight="1" x14ac:dyDescent="0.2">
      <c r="A71" s="125"/>
      <c r="B71" s="12"/>
      <c r="C71" s="110"/>
      <c r="D71" s="110"/>
      <c r="E71" s="110"/>
      <c r="F71" s="110"/>
      <c r="G71" s="110"/>
      <c r="H71" s="130"/>
      <c r="I71" s="130"/>
      <c r="J71" s="110"/>
      <c r="K71" s="110"/>
      <c r="L71" s="110"/>
      <c r="M71" s="110"/>
      <c r="N71" s="131"/>
      <c r="O71" s="12"/>
      <c r="P71" s="12"/>
      <c r="Q71" s="12"/>
      <c r="R71" s="12"/>
      <c r="S71" s="12"/>
      <c r="T71" s="12"/>
      <c r="U71" s="12"/>
      <c r="V71" s="12"/>
      <c r="W71" s="12"/>
      <c r="X71" s="12"/>
      <c r="Y71" s="12"/>
      <c r="Z71" s="12"/>
      <c r="AA71" s="105"/>
      <c r="AB71" s="12"/>
      <c r="AC71" s="12"/>
      <c r="AD71" s="12"/>
      <c r="AE71" s="12"/>
      <c r="AF71" s="12"/>
      <c r="AG71" s="12"/>
      <c r="AH71" s="12"/>
      <c r="AI71" s="12"/>
    </row>
    <row r="72" spans="1:35" ht="30.75" customHeight="1" x14ac:dyDescent="0.2">
      <c r="A72" s="694"/>
      <c r="B72" s="694"/>
      <c r="C72" s="694"/>
      <c r="D72" s="132"/>
      <c r="E72" s="110"/>
      <c r="F72" s="110"/>
      <c r="G72" s="110"/>
      <c r="H72" s="130"/>
      <c r="I72" s="130"/>
      <c r="J72" s="110"/>
      <c r="K72" s="110"/>
      <c r="L72" s="110"/>
      <c r="M72" s="110"/>
      <c r="N72" s="131"/>
      <c r="O72" s="12"/>
      <c r="P72" s="12"/>
      <c r="Q72" s="12"/>
      <c r="R72" s="12"/>
      <c r="S72" s="12"/>
      <c r="T72" s="12"/>
      <c r="U72" s="12"/>
      <c r="V72" s="12"/>
      <c r="W72" s="12"/>
      <c r="X72" s="12"/>
      <c r="Y72" s="12"/>
      <c r="Z72" s="12"/>
      <c r="AA72" s="105"/>
      <c r="AB72" s="12"/>
      <c r="AC72" s="12"/>
      <c r="AD72" s="12"/>
      <c r="AE72" s="12"/>
      <c r="AF72" s="12"/>
      <c r="AG72" s="12"/>
      <c r="AH72" s="12"/>
      <c r="AI72" s="12"/>
    </row>
    <row r="73" spans="1:35" ht="12" customHeight="1" x14ac:dyDescent="0.2">
      <c r="A73" s="108"/>
      <c r="B73" s="12"/>
      <c r="C73" s="110"/>
      <c r="D73" s="110"/>
      <c r="E73" s="110"/>
      <c r="F73" s="110"/>
      <c r="G73" s="110"/>
      <c r="H73" s="130"/>
      <c r="I73" s="130"/>
      <c r="J73" s="110"/>
      <c r="K73" s="110"/>
      <c r="L73" s="110"/>
      <c r="M73" s="110"/>
      <c r="N73" s="131"/>
      <c r="O73" s="12"/>
      <c r="P73" s="12"/>
      <c r="Q73" s="12"/>
      <c r="R73" s="12"/>
      <c r="S73" s="12"/>
      <c r="T73" s="12"/>
      <c r="U73" s="12"/>
      <c r="V73" s="12"/>
      <c r="W73" s="12"/>
      <c r="X73" s="12"/>
      <c r="Y73" s="12"/>
      <c r="Z73" s="12"/>
      <c r="AA73" s="105"/>
      <c r="AB73" s="12"/>
      <c r="AC73" s="12"/>
      <c r="AD73" s="12"/>
      <c r="AE73" s="12"/>
      <c r="AF73" s="12"/>
      <c r="AG73" s="12"/>
      <c r="AH73" s="12"/>
      <c r="AI73" s="12"/>
    </row>
    <row r="74" spans="1:35" ht="15" x14ac:dyDescent="0.2">
      <c r="A74" s="694" t="s">
        <v>990</v>
      </c>
      <c r="B74" s="12"/>
      <c r="C74" s="110"/>
      <c r="D74" s="110"/>
      <c r="E74" s="110"/>
      <c r="F74" s="110"/>
      <c r="G74" s="110"/>
      <c r="H74" s="130"/>
      <c r="I74" s="130"/>
      <c r="J74" s="110"/>
      <c r="K74" s="110"/>
      <c r="L74" s="110"/>
      <c r="M74" s="110"/>
      <c r="N74" s="131"/>
      <c r="O74" s="12"/>
      <c r="P74" s="12"/>
      <c r="Q74" s="12"/>
      <c r="R74" s="12"/>
      <c r="S74" s="12"/>
      <c r="T74" s="12"/>
      <c r="U74" s="12"/>
      <c r="V74" s="12"/>
      <c r="W74" s="12"/>
      <c r="X74" s="12"/>
      <c r="Y74" s="12"/>
      <c r="Z74" s="12"/>
      <c r="AA74" s="105"/>
      <c r="AB74" s="12"/>
      <c r="AC74" s="12"/>
      <c r="AD74" s="12"/>
      <c r="AE74" s="12"/>
      <c r="AF74" s="12"/>
      <c r="AG74" s="12"/>
      <c r="AH74" s="12"/>
      <c r="AI74" s="12"/>
    </row>
    <row r="75" spans="1:35" ht="12" customHeight="1" x14ac:dyDescent="0.2">
      <c r="A75" s="108"/>
      <c r="B75" s="12"/>
      <c r="C75" s="110"/>
      <c r="D75" s="110"/>
      <c r="E75" s="110"/>
      <c r="F75" s="110"/>
      <c r="G75" s="110"/>
      <c r="H75" s="130"/>
      <c r="I75" s="130"/>
      <c r="J75" s="110"/>
      <c r="K75" s="110"/>
      <c r="L75" s="110"/>
      <c r="M75" s="110"/>
      <c r="N75" s="131"/>
      <c r="O75" s="12"/>
      <c r="P75" s="12"/>
      <c r="Q75" s="12"/>
      <c r="R75" s="12"/>
      <c r="S75" s="12"/>
      <c r="T75" s="12"/>
      <c r="U75" s="12"/>
      <c r="V75" s="12"/>
      <c r="W75" s="12"/>
      <c r="X75" s="12"/>
      <c r="Y75" s="12"/>
      <c r="Z75" s="12"/>
      <c r="AA75" s="105"/>
      <c r="AB75" s="12"/>
      <c r="AC75" s="12"/>
      <c r="AD75" s="12"/>
      <c r="AE75" s="12"/>
      <c r="AF75" s="12"/>
      <c r="AG75" s="12"/>
      <c r="AH75" s="12"/>
      <c r="AI75" s="12"/>
    </row>
    <row r="76" spans="1:35" ht="12" customHeight="1" x14ac:dyDescent="0.2">
      <c r="A76" s="108"/>
      <c r="B76" s="12"/>
      <c r="C76" s="110"/>
      <c r="D76" s="110"/>
      <c r="E76" s="110"/>
      <c r="F76" s="110"/>
      <c r="G76" s="110"/>
      <c r="H76" s="130"/>
      <c r="I76" s="130"/>
      <c r="J76" s="110"/>
      <c r="K76" s="110"/>
      <c r="L76" s="110"/>
      <c r="M76" s="110"/>
      <c r="N76" s="131"/>
      <c r="O76" s="12"/>
      <c r="P76" s="12"/>
      <c r="Q76" s="12"/>
      <c r="R76" s="12"/>
      <c r="S76" s="12"/>
      <c r="T76" s="12"/>
      <c r="U76" s="12"/>
      <c r="V76" s="12"/>
      <c r="W76" s="12"/>
      <c r="X76" s="12"/>
      <c r="Y76" s="12"/>
      <c r="Z76" s="12"/>
      <c r="AA76" s="105"/>
      <c r="AB76" s="12"/>
      <c r="AC76" s="12"/>
      <c r="AD76" s="12"/>
      <c r="AE76" s="12"/>
      <c r="AF76" s="12"/>
      <c r="AG76" s="12"/>
      <c r="AH76" s="12"/>
      <c r="AI76" s="12"/>
    </row>
    <row r="77" spans="1:35" x14ac:dyDescent="0.2">
      <c r="A77" s="125" t="s">
        <v>83</v>
      </c>
      <c r="B77" s="12"/>
      <c r="C77" s="110"/>
      <c r="D77" s="110"/>
      <c r="E77" s="110"/>
      <c r="F77" s="110"/>
      <c r="G77" s="110"/>
      <c r="H77" s="130"/>
      <c r="I77" s="130"/>
      <c r="J77" s="110"/>
      <c r="K77" s="110"/>
      <c r="L77" s="110"/>
      <c r="M77" s="110"/>
      <c r="N77" s="131"/>
      <c r="O77" s="12"/>
      <c r="P77" s="12"/>
      <c r="Q77" s="12"/>
      <c r="R77" s="12"/>
      <c r="S77" s="12"/>
      <c r="T77" s="12"/>
      <c r="U77" s="12"/>
      <c r="V77" s="12"/>
      <c r="W77" s="12"/>
      <c r="X77" s="12"/>
      <c r="Y77" s="12"/>
      <c r="Z77" s="12"/>
      <c r="AA77" s="105"/>
      <c r="AB77" s="12"/>
      <c r="AC77" s="12"/>
      <c r="AD77" s="12"/>
      <c r="AE77" s="12"/>
      <c r="AF77" s="12"/>
      <c r="AG77" s="12"/>
      <c r="AH77" s="12"/>
      <c r="AI77" s="12"/>
    </row>
    <row r="78" spans="1:35" ht="25.5" x14ac:dyDescent="0.2">
      <c r="A78" s="699" t="s">
        <v>117</v>
      </c>
      <c r="B78" s="112" t="s">
        <v>55</v>
      </c>
      <c r="C78" s="112" t="s">
        <v>56</v>
      </c>
      <c r="D78" s="112" t="s">
        <v>57</v>
      </c>
      <c r="E78" s="112" t="s">
        <v>58</v>
      </c>
      <c r="F78" s="112" t="s">
        <v>59</v>
      </c>
      <c r="G78" s="134" t="s">
        <v>106</v>
      </c>
      <c r="H78" s="134" t="s">
        <v>61</v>
      </c>
      <c r="I78" s="134" t="s">
        <v>62</v>
      </c>
      <c r="J78" s="134" t="s">
        <v>74</v>
      </c>
      <c r="K78" s="135" t="s">
        <v>63</v>
      </c>
      <c r="L78" s="127" t="s">
        <v>103</v>
      </c>
      <c r="M78" s="127" t="s">
        <v>65</v>
      </c>
      <c r="N78" s="127" t="s">
        <v>66</v>
      </c>
      <c r="O78" s="136"/>
      <c r="P78" s="12"/>
      <c r="Q78" s="12"/>
      <c r="R78" s="12"/>
      <c r="S78" s="12"/>
      <c r="T78" s="12"/>
      <c r="U78" s="12"/>
      <c r="V78" s="12"/>
      <c r="W78" s="12"/>
      <c r="X78" s="12"/>
      <c r="Y78" s="12"/>
      <c r="Z78" s="105"/>
      <c r="AA78" s="12"/>
      <c r="AB78" s="12"/>
      <c r="AC78" s="12"/>
      <c r="AD78" s="12"/>
      <c r="AE78" s="12"/>
      <c r="AF78" s="12"/>
      <c r="AG78" s="12"/>
      <c r="AH78" s="12"/>
    </row>
    <row r="79" spans="1:35" ht="25.5" x14ac:dyDescent="0.2">
      <c r="A79" s="120" t="s">
        <v>104</v>
      </c>
      <c r="B79" s="121">
        <f t="shared" ref="B79:M79" si="7">B83/1024</f>
        <v>9.3849129231784859E-2</v>
      </c>
      <c r="C79" s="121">
        <f t="shared" si="7"/>
        <v>0.18834629504817677</v>
      </c>
      <c r="D79" s="121">
        <f t="shared" si="7"/>
        <v>0.22686674592478026</v>
      </c>
      <c r="E79" s="121">
        <f t="shared" si="7"/>
        <v>46.769658657356544</v>
      </c>
      <c r="F79" s="121">
        <f t="shared" si="7"/>
        <v>0</v>
      </c>
      <c r="G79" s="121">
        <f t="shared" si="7"/>
        <v>60.104295068778754</v>
      </c>
      <c r="H79" s="121">
        <f t="shared" si="7"/>
        <v>0.13651687546825977</v>
      </c>
      <c r="I79" s="121">
        <f t="shared" si="7"/>
        <v>8.7937478231651683E-2</v>
      </c>
      <c r="J79" s="121">
        <f t="shared" si="7"/>
        <v>2.6165539206349413</v>
      </c>
      <c r="K79" s="121">
        <f t="shared" si="7"/>
        <v>2.0104561401774706E-3</v>
      </c>
      <c r="L79" s="121">
        <f t="shared" si="7"/>
        <v>1.1853046685619042</v>
      </c>
      <c r="M79" s="121">
        <f t="shared" si="7"/>
        <v>6.5263504079666704E-2</v>
      </c>
      <c r="N79" s="121">
        <f>SUM(B79:M79)</f>
        <v>111.47660279945664</v>
      </c>
      <c r="O79" s="118"/>
      <c r="P79" s="12"/>
      <c r="Q79" s="12"/>
      <c r="R79" s="12"/>
      <c r="S79" s="12"/>
      <c r="T79" s="12"/>
      <c r="U79" s="12"/>
      <c r="V79" s="12"/>
      <c r="W79" s="12"/>
      <c r="X79" s="12"/>
      <c r="Y79" s="12"/>
      <c r="Z79" s="105"/>
      <c r="AA79" s="12"/>
      <c r="AB79" s="12"/>
      <c r="AC79" s="12"/>
      <c r="AD79" s="12"/>
      <c r="AE79" s="12"/>
      <c r="AF79" s="12"/>
      <c r="AG79" s="12"/>
      <c r="AH79" s="12"/>
    </row>
    <row r="80" spans="1:35" x14ac:dyDescent="0.2">
      <c r="A80" s="125"/>
      <c r="B80" s="137"/>
      <c r="C80" s="137"/>
      <c r="D80" s="137"/>
      <c r="E80" s="137"/>
      <c r="F80" s="137"/>
      <c r="G80" s="137"/>
      <c r="H80" s="137"/>
      <c r="I80" s="137"/>
      <c r="J80" s="137"/>
      <c r="K80" s="137"/>
      <c r="L80" s="137"/>
      <c r="M80" s="137"/>
      <c r="N80" s="137"/>
      <c r="O80" s="12"/>
      <c r="P80" s="12"/>
      <c r="Q80" s="12"/>
      <c r="R80" s="12"/>
      <c r="S80" s="12"/>
      <c r="T80" s="12"/>
      <c r="U80" s="12"/>
      <c r="V80" s="12"/>
      <c r="W80" s="12"/>
      <c r="X80" s="12"/>
      <c r="Y80" s="12"/>
      <c r="Z80" s="12"/>
      <c r="AA80" s="105"/>
      <c r="AB80" s="12"/>
      <c r="AC80" s="12"/>
      <c r="AD80" s="12"/>
      <c r="AE80" s="12"/>
      <c r="AF80" s="12"/>
      <c r="AG80" s="12"/>
      <c r="AH80" s="12"/>
      <c r="AI80" s="12"/>
    </row>
    <row r="81" spans="1:38" x14ac:dyDescent="0.2">
      <c r="A81" s="125" t="s">
        <v>68</v>
      </c>
      <c r="B81" s="12"/>
      <c r="C81" s="110"/>
      <c r="D81" s="110"/>
      <c r="E81" s="110"/>
      <c r="F81" s="110"/>
      <c r="G81" s="110"/>
      <c r="H81" s="130"/>
      <c r="I81" s="130"/>
      <c r="J81" s="110"/>
      <c r="K81" s="110"/>
      <c r="L81" s="110"/>
      <c r="M81" s="110"/>
      <c r="N81" s="110"/>
      <c r="O81" s="12"/>
      <c r="P81" s="12"/>
      <c r="Q81" s="12"/>
      <c r="R81" s="12"/>
      <c r="S81" s="12"/>
      <c r="T81" s="12"/>
      <c r="U81" s="12"/>
      <c r="V81" s="12"/>
      <c r="W81" s="12"/>
      <c r="X81" s="12"/>
      <c r="Y81" s="12"/>
      <c r="Z81" s="12"/>
      <c r="AA81" s="105"/>
      <c r="AB81" s="12"/>
      <c r="AC81" s="12"/>
      <c r="AD81" s="12"/>
      <c r="AE81" s="12"/>
      <c r="AF81" s="12"/>
      <c r="AG81" s="12"/>
      <c r="AH81" s="12"/>
      <c r="AI81" s="12"/>
    </row>
    <row r="82" spans="1:38" x14ac:dyDescent="0.2">
      <c r="A82" s="803" t="s">
        <v>991</v>
      </c>
      <c r="B82" s="127" t="s">
        <v>55</v>
      </c>
      <c r="C82" s="28" t="s">
        <v>56</v>
      </c>
      <c r="D82" s="127" t="s">
        <v>57</v>
      </c>
      <c r="E82" s="127" t="s">
        <v>58</v>
      </c>
      <c r="F82" s="127" t="s">
        <v>59</v>
      </c>
      <c r="G82" s="127" t="s">
        <v>106</v>
      </c>
      <c r="H82" s="127" t="s">
        <v>61</v>
      </c>
      <c r="I82" s="28" t="s">
        <v>62</v>
      </c>
      <c r="J82" s="127" t="s">
        <v>74</v>
      </c>
      <c r="K82" s="127" t="s">
        <v>63</v>
      </c>
      <c r="L82" s="127" t="s">
        <v>103</v>
      </c>
      <c r="M82" s="28" t="s">
        <v>65</v>
      </c>
      <c r="N82" s="127" t="s">
        <v>66</v>
      </c>
      <c r="O82" s="127"/>
      <c r="P82" s="127"/>
      <c r="Q82" s="127"/>
      <c r="R82" s="39"/>
      <c r="S82" s="127"/>
      <c r="T82" s="127"/>
      <c r="U82" s="39"/>
      <c r="V82" s="128"/>
      <c r="W82" s="12"/>
      <c r="X82" s="12"/>
      <c r="Y82" s="12"/>
      <c r="Z82" s="12"/>
      <c r="AA82" s="105"/>
      <c r="AB82" s="12"/>
      <c r="AC82" s="12"/>
      <c r="AD82" s="12"/>
      <c r="AE82" s="12"/>
      <c r="AF82" s="12"/>
      <c r="AG82" s="12"/>
      <c r="AH82" s="12"/>
      <c r="AI82" s="12"/>
      <c r="AJ82" s="12"/>
      <c r="AK82" s="12"/>
      <c r="AL82" s="12"/>
    </row>
    <row r="83" spans="1:38" ht="23.1" customHeight="1" x14ac:dyDescent="0.2">
      <c r="A83" s="804"/>
      <c r="B83" s="700">
        <f>SUM(F87:I87)</f>
        <v>96.101508333347695</v>
      </c>
      <c r="C83" s="700">
        <f>B87</f>
        <v>192.86660612933301</v>
      </c>
      <c r="D83" s="700">
        <f>C87</f>
        <v>232.31154782697499</v>
      </c>
      <c r="E83" s="700">
        <f>D87</f>
        <v>47892.130465133101</v>
      </c>
      <c r="F83" s="700">
        <f>E87</f>
        <v>0</v>
      </c>
      <c r="G83" s="700">
        <f>SUM(J87:M87)</f>
        <v>61546.798150429444</v>
      </c>
      <c r="H83" s="700">
        <f>N87</f>
        <v>139.79328047949801</v>
      </c>
      <c r="I83" s="700">
        <f>SUM(O87:Q87)</f>
        <v>90.047977709211324</v>
      </c>
      <c r="J83" s="700">
        <f>R87</f>
        <v>2679.3512147301799</v>
      </c>
      <c r="K83" s="700">
        <f t="shared" ref="K83:M83" si="8">S87</f>
        <v>2.0587070875417299</v>
      </c>
      <c r="L83" s="700">
        <f t="shared" si="8"/>
        <v>1213.7519806073899</v>
      </c>
      <c r="M83" s="700">
        <f t="shared" si="8"/>
        <v>66.829828177578705</v>
      </c>
      <c r="N83" s="700">
        <f>SUM(B83:M83)</f>
        <v>114152.0412666436</v>
      </c>
      <c r="O83" s="700"/>
      <c r="P83" s="700"/>
      <c r="Q83" s="700"/>
      <c r="R83" s="700"/>
      <c r="S83" s="700"/>
      <c r="T83" s="700"/>
      <c r="U83" s="700"/>
      <c r="V83" s="700"/>
      <c r="W83" s="12"/>
      <c r="X83" s="12"/>
      <c r="Y83" s="12"/>
      <c r="Z83" s="12"/>
      <c r="AA83" s="12"/>
      <c r="AB83" s="12"/>
      <c r="AC83" s="12"/>
    </row>
    <row r="84" spans="1:38" x14ac:dyDescent="0.2">
      <c r="A84" s="125"/>
      <c r="B84" s="12"/>
      <c r="C84" s="12"/>
      <c r="D84" s="110"/>
      <c r="E84" s="110"/>
      <c r="F84" s="110"/>
      <c r="G84" s="110"/>
      <c r="H84" s="110"/>
      <c r="I84" s="110"/>
      <c r="J84" s="130"/>
      <c r="K84" s="110"/>
      <c r="L84" s="110"/>
      <c r="M84" s="110"/>
      <c r="N84" s="110"/>
      <c r="O84" s="131"/>
      <c r="P84" s="12"/>
      <c r="Q84" s="12"/>
      <c r="R84" s="12"/>
      <c r="S84" s="12"/>
      <c r="T84" s="12"/>
      <c r="U84" s="12"/>
      <c r="V84" s="12"/>
      <c r="W84" s="12"/>
      <c r="X84" s="12"/>
      <c r="Y84" s="12"/>
      <c r="Z84" s="12"/>
      <c r="AA84" s="105"/>
      <c r="AB84" s="12"/>
      <c r="AC84" s="12"/>
      <c r="AD84" s="12"/>
      <c r="AE84" s="12"/>
      <c r="AF84" s="12"/>
      <c r="AG84" s="12"/>
      <c r="AH84" s="12"/>
      <c r="AI84" s="12"/>
    </row>
    <row r="85" spans="1:38" x14ac:dyDescent="0.2">
      <c r="A85" s="125" t="s">
        <v>76</v>
      </c>
      <c r="B85" s="12"/>
      <c r="C85" s="12"/>
      <c r="D85" s="110"/>
      <c r="E85" s="110"/>
      <c r="F85" s="110"/>
      <c r="G85" s="110"/>
      <c r="H85" s="110"/>
      <c r="I85" s="110"/>
      <c r="J85" s="130"/>
      <c r="K85" s="110"/>
      <c r="L85" s="110"/>
      <c r="M85" s="110"/>
      <c r="N85" s="110"/>
      <c r="O85" s="131"/>
      <c r="P85" s="12"/>
      <c r="Q85" s="12"/>
      <c r="R85" s="12"/>
      <c r="S85" s="12"/>
      <c r="T85" s="12"/>
      <c r="U85" s="12"/>
      <c r="V85" s="12"/>
      <c r="W85" s="12"/>
      <c r="X85" s="12"/>
      <c r="Y85" s="12"/>
      <c r="Z85" s="12"/>
      <c r="AA85" s="105"/>
      <c r="AB85" s="12"/>
      <c r="AC85" s="12"/>
      <c r="AD85" s="12"/>
      <c r="AE85" s="12"/>
      <c r="AF85" s="12"/>
      <c r="AG85" s="12"/>
      <c r="AH85" s="12"/>
      <c r="AI85" s="12"/>
    </row>
    <row r="86" spans="1:38" ht="25.5" x14ac:dyDescent="0.2">
      <c r="A86" s="803" t="s">
        <v>992</v>
      </c>
      <c r="B86" s="127" t="s">
        <v>56</v>
      </c>
      <c r="C86" s="28" t="s">
        <v>57</v>
      </c>
      <c r="D86" s="127" t="s">
        <v>58</v>
      </c>
      <c r="E86" s="127" t="s">
        <v>59</v>
      </c>
      <c r="F86" s="127" t="s">
        <v>108</v>
      </c>
      <c r="G86" s="127" t="s">
        <v>109</v>
      </c>
      <c r="H86" s="127" t="s">
        <v>110</v>
      </c>
      <c r="I86" s="28" t="s">
        <v>111</v>
      </c>
      <c r="J86" s="127" t="s">
        <v>60</v>
      </c>
      <c r="K86" s="127" t="s">
        <v>112</v>
      </c>
      <c r="L86" s="127" t="s">
        <v>113</v>
      </c>
      <c r="M86" s="28" t="s">
        <v>114</v>
      </c>
      <c r="N86" s="127" t="s">
        <v>61</v>
      </c>
      <c r="O86" s="127" t="s">
        <v>62</v>
      </c>
      <c r="P86" s="127" t="s">
        <v>115</v>
      </c>
      <c r="Q86" s="127" t="s">
        <v>99</v>
      </c>
      <c r="R86" s="39" t="s">
        <v>74</v>
      </c>
      <c r="S86" s="127" t="s">
        <v>63</v>
      </c>
      <c r="T86" s="127" t="s">
        <v>82</v>
      </c>
      <c r="U86" s="39" t="s">
        <v>65</v>
      </c>
      <c r="V86" s="128" t="s">
        <v>66</v>
      </c>
      <c r="W86" s="12"/>
      <c r="X86" s="12"/>
      <c r="Y86" s="12"/>
      <c r="Z86" s="12"/>
      <c r="AA86" s="105"/>
      <c r="AB86" s="12"/>
      <c r="AC86" s="12"/>
      <c r="AD86" s="12"/>
      <c r="AE86" s="12"/>
      <c r="AF86" s="12"/>
      <c r="AG86" s="12"/>
      <c r="AH86" s="12"/>
      <c r="AI86" s="12"/>
      <c r="AJ86" s="12"/>
      <c r="AK86" s="12"/>
      <c r="AL86" s="12"/>
    </row>
    <row r="87" spans="1:38" ht="23.1" customHeight="1" x14ac:dyDescent="0.2">
      <c r="A87" s="804"/>
      <c r="B87" s="700">
        <v>192.86660612933301</v>
      </c>
      <c r="C87" s="700">
        <v>232.31154782697499</v>
      </c>
      <c r="D87" s="700">
        <v>47892.130465133101</v>
      </c>
      <c r="E87" s="700">
        <v>0</v>
      </c>
      <c r="F87" s="700">
        <v>0</v>
      </c>
      <c r="G87" s="700">
        <v>96.101508333347695</v>
      </c>
      <c r="H87" s="700">
        <v>0</v>
      </c>
      <c r="I87" s="700">
        <v>0</v>
      </c>
      <c r="J87" s="700">
        <v>61546.798150172399</v>
      </c>
      <c r="K87" s="700">
        <v>0</v>
      </c>
      <c r="L87" s="700">
        <v>0</v>
      </c>
      <c r="M87" s="700">
        <v>2.5704503059387202E-7</v>
      </c>
      <c r="N87" s="700">
        <v>139.79328047949801</v>
      </c>
      <c r="O87" s="700">
        <v>1.2521943077445001E-2</v>
      </c>
      <c r="P87" s="700">
        <v>1.9205757416784701E-2</v>
      </c>
      <c r="Q87" s="700">
        <v>90.016250008717094</v>
      </c>
      <c r="R87" s="700">
        <v>2679.3512147301799</v>
      </c>
      <c r="S87" s="700">
        <v>2.0587070875417299</v>
      </c>
      <c r="T87" s="700">
        <v>1213.7519806073899</v>
      </c>
      <c r="U87" s="700">
        <v>66.829828177578705</v>
      </c>
      <c r="V87" s="700">
        <f>SUM(B87:U87)</f>
        <v>114152.0412666436</v>
      </c>
      <c r="W87" s="12"/>
      <c r="X87" s="12"/>
      <c r="Y87" s="12"/>
      <c r="Z87" s="12"/>
      <c r="AA87" s="12"/>
      <c r="AB87" s="12"/>
      <c r="AC87" s="12"/>
    </row>
    <row r="88" spans="1:38" ht="24.75" customHeight="1" x14ac:dyDescent="0.2">
      <c r="A88" s="151"/>
      <c r="B88" s="110"/>
      <c r="C88" s="110"/>
      <c r="D88" s="110"/>
      <c r="E88" s="110"/>
      <c r="F88" s="110"/>
      <c r="G88" s="110"/>
      <c r="H88" s="110"/>
      <c r="I88" s="110"/>
      <c r="J88" s="110"/>
      <c r="K88" s="110"/>
      <c r="L88" s="110"/>
      <c r="M88" s="110"/>
      <c r="N88" s="110"/>
      <c r="O88" s="110"/>
      <c r="P88" s="110"/>
      <c r="Q88" s="110"/>
      <c r="R88" s="110"/>
      <c r="S88" s="119"/>
      <c r="T88" s="110"/>
      <c r="U88" s="109"/>
      <c r="V88" s="109"/>
      <c r="W88" s="109"/>
      <c r="X88" s="110"/>
      <c r="Y88" s="12"/>
      <c r="Z88" s="12"/>
      <c r="AA88" s="105"/>
      <c r="AB88" s="12"/>
      <c r="AC88" s="12"/>
      <c r="AD88" s="12"/>
      <c r="AE88" s="12"/>
      <c r="AF88" s="12"/>
      <c r="AG88" s="12"/>
      <c r="AH88" s="12"/>
    </row>
    <row r="89" spans="1:38" ht="24.75" customHeight="1" x14ac:dyDescent="0.2">
      <c r="A89" s="694" t="s">
        <v>993</v>
      </c>
      <c r="B89" s="110"/>
      <c r="C89" s="110"/>
      <c r="D89" s="110"/>
      <c r="E89" s="110"/>
      <c r="F89" s="110"/>
      <c r="G89" s="110"/>
      <c r="H89" s="110"/>
      <c r="I89" s="110"/>
      <c r="J89" s="110"/>
      <c r="K89" s="110"/>
      <c r="L89" s="110"/>
      <c r="M89" s="110"/>
      <c r="N89" s="110"/>
      <c r="O89" s="110"/>
      <c r="P89" s="110"/>
      <c r="Q89" s="110"/>
      <c r="R89" s="110"/>
      <c r="S89" s="119"/>
      <c r="T89" s="110"/>
      <c r="U89" s="109"/>
      <c r="V89" s="109"/>
      <c r="W89" s="109"/>
      <c r="X89" s="110"/>
      <c r="Y89" s="12"/>
      <c r="Z89" s="12"/>
      <c r="AA89" s="105"/>
      <c r="AB89" s="12"/>
      <c r="AC89" s="12"/>
      <c r="AD89" s="12"/>
      <c r="AE89" s="12"/>
      <c r="AF89" s="12"/>
      <c r="AG89" s="12"/>
      <c r="AH89" s="12"/>
    </row>
    <row r="90" spans="1:38" ht="24.75" customHeight="1" x14ac:dyDescent="0.2">
      <c r="A90" s="694"/>
      <c r="B90" s="110"/>
      <c r="C90" s="110"/>
      <c r="D90" s="110"/>
      <c r="E90" s="110"/>
      <c r="F90" s="110"/>
      <c r="G90" s="110"/>
      <c r="H90" s="110"/>
      <c r="I90" s="110"/>
      <c r="J90" s="110"/>
      <c r="K90" s="110"/>
      <c r="L90" s="110"/>
      <c r="M90" s="110"/>
      <c r="N90" s="110"/>
      <c r="O90" s="110"/>
      <c r="P90" s="110"/>
      <c r="Q90" s="110"/>
      <c r="R90" s="110"/>
      <c r="S90" s="119"/>
      <c r="T90" s="110"/>
      <c r="U90" s="109"/>
      <c r="V90" s="109"/>
      <c r="W90" s="109"/>
      <c r="X90" s="110"/>
      <c r="Y90" s="12"/>
      <c r="Z90" s="12"/>
      <c r="AA90" s="105"/>
      <c r="AB90" s="12"/>
      <c r="AC90" s="12"/>
      <c r="AD90" s="12"/>
      <c r="AE90" s="12"/>
      <c r="AF90" s="12"/>
      <c r="AG90" s="12"/>
      <c r="AH90" s="12"/>
    </row>
    <row r="91" spans="1:38" x14ac:dyDescent="0.2">
      <c r="A91" s="125" t="s">
        <v>83</v>
      </c>
      <c r="B91" s="12"/>
      <c r="C91" s="12"/>
      <c r="D91" s="110"/>
      <c r="E91" s="110"/>
      <c r="F91" s="110"/>
      <c r="G91" s="110"/>
      <c r="H91" s="110"/>
      <c r="I91" s="110"/>
      <c r="J91" s="130"/>
      <c r="K91" s="110"/>
      <c r="L91" s="110"/>
      <c r="M91" s="110"/>
      <c r="N91" s="110"/>
      <c r="O91" s="131"/>
      <c r="P91" s="12"/>
      <c r="Q91" s="12"/>
      <c r="R91" s="12"/>
      <c r="S91" s="12"/>
      <c r="T91" s="12"/>
      <c r="U91" s="12"/>
      <c r="V91" s="12"/>
      <c r="W91" s="12"/>
      <c r="X91" s="12"/>
      <c r="Y91" s="12"/>
      <c r="Z91" s="12"/>
      <c r="AA91" s="105"/>
      <c r="AB91" s="12"/>
      <c r="AC91" s="12"/>
      <c r="AD91" s="12"/>
      <c r="AE91" s="12"/>
      <c r="AF91" s="12"/>
      <c r="AG91" s="12"/>
      <c r="AH91" s="12"/>
      <c r="AI91" s="12"/>
    </row>
    <row r="92" spans="1:38" ht="24.75" customHeight="1" x14ac:dyDescent="0.2">
      <c r="A92" s="803" t="s">
        <v>994</v>
      </c>
      <c r="B92" s="127" t="s">
        <v>55</v>
      </c>
      <c r="C92" s="28" t="s">
        <v>56</v>
      </c>
      <c r="D92" s="127" t="s">
        <v>57</v>
      </c>
      <c r="E92" s="127" t="s">
        <v>58</v>
      </c>
      <c r="F92" s="127" t="s">
        <v>59</v>
      </c>
      <c r="G92" s="127" t="s">
        <v>106</v>
      </c>
      <c r="H92" s="127" t="s">
        <v>61</v>
      </c>
      <c r="I92" s="28" t="s">
        <v>62</v>
      </c>
      <c r="J92" s="127" t="s">
        <v>74</v>
      </c>
      <c r="K92" s="127" t="s">
        <v>63</v>
      </c>
      <c r="L92" s="127" t="s">
        <v>103</v>
      </c>
      <c r="M92" s="28" t="s">
        <v>65</v>
      </c>
      <c r="N92" s="127" t="s">
        <v>66</v>
      </c>
      <c r="O92" s="110"/>
      <c r="P92" s="110"/>
      <c r="Q92" s="110"/>
      <c r="R92" s="110"/>
      <c r="S92" s="119"/>
      <c r="T92" s="110"/>
      <c r="U92" s="109"/>
      <c r="V92" s="109"/>
      <c r="W92" s="109"/>
      <c r="X92" s="110"/>
      <c r="Y92" s="12"/>
      <c r="Z92" s="12"/>
      <c r="AA92" s="105"/>
      <c r="AB92" s="12"/>
      <c r="AC92" s="12"/>
      <c r="AD92" s="12"/>
      <c r="AE92" s="12"/>
      <c r="AF92" s="12"/>
      <c r="AG92" s="12"/>
      <c r="AH92" s="12"/>
    </row>
    <row r="93" spans="1:38" ht="24.75" customHeight="1" x14ac:dyDescent="0.2">
      <c r="A93" s="804"/>
      <c r="B93" s="698">
        <f>B96/1024</f>
        <v>1315.1782351382717</v>
      </c>
      <c r="C93" s="698">
        <f t="shared" ref="C93:N93" si="9">C96/1024</f>
        <v>625.93828388214195</v>
      </c>
      <c r="D93" s="698">
        <f t="shared" si="9"/>
        <v>143.02083835122653</v>
      </c>
      <c r="E93" s="698">
        <f t="shared" si="9"/>
        <v>4417.8204266679522</v>
      </c>
      <c r="F93" s="698">
        <f t="shared" si="9"/>
        <v>8.8443165346971</v>
      </c>
      <c r="G93" s="698">
        <f t="shared" si="9"/>
        <v>2501.3587885586171</v>
      </c>
      <c r="H93" s="698">
        <f t="shared" si="9"/>
        <v>2935.5405872167867</v>
      </c>
      <c r="I93" s="698">
        <f t="shared" si="9"/>
        <v>262.98465774811666</v>
      </c>
      <c r="J93" s="698">
        <f t="shared" si="9"/>
        <v>1513.9087311927638</v>
      </c>
      <c r="K93" s="698">
        <f t="shared" si="9"/>
        <v>71.654050646128667</v>
      </c>
      <c r="L93" s="698">
        <f t="shared" si="9"/>
        <v>481.28024073248184</v>
      </c>
      <c r="M93" s="698">
        <f t="shared" si="9"/>
        <v>3.1870925775756334</v>
      </c>
      <c r="N93" s="698">
        <f t="shared" si="9"/>
        <v>14280.716249246758</v>
      </c>
      <c r="O93" s="110"/>
      <c r="P93" s="110"/>
      <c r="Q93" s="110"/>
      <c r="R93" s="110"/>
      <c r="S93" s="119"/>
      <c r="T93" s="110"/>
      <c r="U93" s="109"/>
      <c r="V93" s="109"/>
      <c r="W93" s="109"/>
      <c r="X93" s="110"/>
      <c r="Y93" s="12"/>
      <c r="Z93" s="12"/>
      <c r="AA93" s="105"/>
      <c r="AB93" s="12"/>
      <c r="AC93" s="12"/>
      <c r="AD93" s="12"/>
      <c r="AE93" s="12"/>
      <c r="AF93" s="12"/>
      <c r="AG93" s="12"/>
      <c r="AH93" s="12"/>
    </row>
    <row r="94" spans="1:38" x14ac:dyDescent="0.2">
      <c r="A94" s="125" t="s">
        <v>68</v>
      </c>
      <c r="B94" s="12"/>
      <c r="C94" s="12"/>
      <c r="D94" s="110"/>
      <c r="E94" s="110"/>
      <c r="F94" s="110"/>
      <c r="G94" s="110"/>
      <c r="H94" s="110"/>
      <c r="I94" s="110"/>
      <c r="J94" s="130"/>
      <c r="K94" s="110"/>
      <c r="L94" s="110"/>
      <c r="M94" s="110"/>
      <c r="N94" s="110"/>
      <c r="O94" s="131"/>
      <c r="P94" s="12"/>
      <c r="Q94" s="12"/>
      <c r="R94" s="12"/>
      <c r="S94" s="12"/>
      <c r="T94" s="12"/>
      <c r="U94" s="12"/>
      <c r="V94" s="12"/>
      <c r="W94" s="12"/>
      <c r="X94" s="12"/>
      <c r="Y94" s="12"/>
      <c r="Z94" s="12"/>
      <c r="AA94" s="105"/>
      <c r="AB94" s="12"/>
      <c r="AC94" s="12"/>
      <c r="AD94" s="12"/>
      <c r="AE94" s="12"/>
      <c r="AF94" s="12"/>
      <c r="AG94" s="12"/>
      <c r="AH94" s="12"/>
      <c r="AI94" s="12"/>
    </row>
    <row r="95" spans="1:38" ht="24.75" customHeight="1" x14ac:dyDescent="0.2">
      <c r="A95" s="803" t="s">
        <v>991</v>
      </c>
      <c r="B95" s="127" t="s">
        <v>55</v>
      </c>
      <c r="C95" s="28" t="s">
        <v>56</v>
      </c>
      <c r="D95" s="127" t="s">
        <v>57</v>
      </c>
      <c r="E95" s="127" t="s">
        <v>58</v>
      </c>
      <c r="F95" s="127" t="s">
        <v>59</v>
      </c>
      <c r="G95" s="127" t="s">
        <v>106</v>
      </c>
      <c r="H95" s="127" t="s">
        <v>61</v>
      </c>
      <c r="I95" s="28" t="s">
        <v>62</v>
      </c>
      <c r="J95" s="127" t="s">
        <v>74</v>
      </c>
      <c r="K95" s="127" t="s">
        <v>63</v>
      </c>
      <c r="L95" s="127" t="s">
        <v>103</v>
      </c>
      <c r="M95" s="28" t="s">
        <v>65</v>
      </c>
      <c r="N95" s="127" t="s">
        <v>66</v>
      </c>
      <c r="O95" s="110"/>
      <c r="P95" s="110"/>
      <c r="Q95" s="110"/>
      <c r="R95" s="110"/>
      <c r="S95" s="119"/>
      <c r="T95" s="110"/>
      <c r="U95" s="109"/>
      <c r="V95" s="109"/>
      <c r="W95" s="109"/>
      <c r="X95" s="110"/>
      <c r="Y95" s="12"/>
      <c r="Z95" s="12"/>
      <c r="AA95" s="105"/>
      <c r="AB95" s="12"/>
      <c r="AC95" s="12"/>
      <c r="AD95" s="12"/>
      <c r="AE95" s="12"/>
      <c r="AF95" s="12"/>
      <c r="AG95" s="12"/>
      <c r="AH95" s="12"/>
    </row>
    <row r="96" spans="1:38" ht="24.75" customHeight="1" x14ac:dyDescent="0.2">
      <c r="A96" s="804"/>
      <c r="B96" s="700">
        <f>SUM(F99:I99)</f>
        <v>1346742.5127815902</v>
      </c>
      <c r="C96" s="700">
        <f>B99</f>
        <v>640960.80269531335</v>
      </c>
      <c r="D96" s="700">
        <f>C99</f>
        <v>146453.33847165597</v>
      </c>
      <c r="E96" s="700">
        <f>D99</f>
        <v>4523848.1169079831</v>
      </c>
      <c r="F96" s="700">
        <f>E99</f>
        <v>9056.5801315298304</v>
      </c>
      <c r="G96" s="700">
        <f>SUM(J99:M99)</f>
        <v>2561391.3994840239</v>
      </c>
      <c r="H96" s="700">
        <f>N99</f>
        <v>3005993.5613099895</v>
      </c>
      <c r="I96" s="700">
        <f>SUM(O99:Q99)</f>
        <v>269296.28953407146</v>
      </c>
      <c r="J96" s="700">
        <f>R99</f>
        <v>1550242.5407413901</v>
      </c>
      <c r="K96" s="700">
        <f>S99</f>
        <v>73373.747861635755</v>
      </c>
      <c r="L96" s="700">
        <f>T99</f>
        <v>492830.96651006141</v>
      </c>
      <c r="M96" s="700">
        <f>U99</f>
        <v>3263.5827994374486</v>
      </c>
      <c r="N96" s="700">
        <f>SUM(B96:M96)</f>
        <v>14623453.43922868</v>
      </c>
      <c r="O96" s="110"/>
      <c r="P96" s="110"/>
      <c r="Q96" s="110"/>
      <c r="R96" s="110"/>
      <c r="S96" s="119"/>
      <c r="T96" s="110"/>
      <c r="U96" s="109"/>
      <c r="V96" s="109"/>
      <c r="W96" s="109"/>
      <c r="X96" s="110"/>
      <c r="Y96" s="12"/>
      <c r="Z96" s="12"/>
      <c r="AA96" s="105"/>
      <c r="AB96" s="12"/>
      <c r="AC96" s="12"/>
      <c r="AD96" s="12"/>
      <c r="AE96" s="12"/>
      <c r="AF96" s="12"/>
      <c r="AG96" s="12"/>
      <c r="AH96" s="12"/>
    </row>
    <row r="97" spans="1:38" x14ac:dyDescent="0.2">
      <c r="A97" s="125" t="s">
        <v>76</v>
      </c>
      <c r="B97" s="12"/>
      <c r="C97" s="12"/>
      <c r="D97" s="110"/>
      <c r="E97" s="110"/>
      <c r="F97" s="110"/>
      <c r="G97" s="110"/>
      <c r="H97" s="110"/>
      <c r="I97" s="110"/>
      <c r="J97" s="130"/>
      <c r="K97" s="110"/>
      <c r="L97" s="110"/>
      <c r="M97" s="110"/>
      <c r="N97" s="110"/>
      <c r="O97" s="131"/>
      <c r="P97" s="12"/>
      <c r="Q97" s="12"/>
      <c r="R97" s="12"/>
      <c r="S97" s="12"/>
      <c r="T97" s="12"/>
      <c r="U97" s="12"/>
      <c r="V97" s="12"/>
      <c r="W97" s="12"/>
      <c r="X97" s="12"/>
      <c r="Y97" s="12"/>
      <c r="Z97" s="12"/>
      <c r="AA97" s="105"/>
      <c r="AB97" s="12"/>
      <c r="AC97" s="12"/>
      <c r="AD97" s="12"/>
      <c r="AE97" s="12"/>
      <c r="AF97" s="12"/>
      <c r="AG97" s="12"/>
      <c r="AH97" s="12"/>
      <c r="AI97" s="12"/>
    </row>
    <row r="98" spans="1:38" ht="25.5" x14ac:dyDescent="0.2">
      <c r="A98" s="803" t="s">
        <v>992</v>
      </c>
      <c r="B98" s="127" t="s">
        <v>56</v>
      </c>
      <c r="C98" s="28" t="s">
        <v>57</v>
      </c>
      <c r="D98" s="127" t="s">
        <v>58</v>
      </c>
      <c r="E98" s="127" t="s">
        <v>59</v>
      </c>
      <c r="F98" s="127" t="s">
        <v>80</v>
      </c>
      <c r="G98" s="127" t="s">
        <v>81</v>
      </c>
      <c r="H98" s="127" t="s">
        <v>695</v>
      </c>
      <c r="I98" s="28" t="s">
        <v>263</v>
      </c>
      <c r="J98" s="127" t="s">
        <v>60</v>
      </c>
      <c r="K98" s="127" t="s">
        <v>696</v>
      </c>
      <c r="L98" s="127" t="s">
        <v>697</v>
      </c>
      <c r="M98" s="28" t="s">
        <v>698</v>
      </c>
      <c r="N98" s="127" t="s">
        <v>61</v>
      </c>
      <c r="O98" s="127" t="s">
        <v>62</v>
      </c>
      <c r="P98" s="127" t="s">
        <v>528</v>
      </c>
      <c r="Q98" s="127" t="s">
        <v>99</v>
      </c>
      <c r="R98" s="39" t="s">
        <v>884</v>
      </c>
      <c r="S98" s="127" t="s">
        <v>63</v>
      </c>
      <c r="T98" s="127" t="s">
        <v>82</v>
      </c>
      <c r="U98" s="39" t="s">
        <v>65</v>
      </c>
      <c r="V98" s="128" t="s">
        <v>66</v>
      </c>
      <c r="W98" s="12"/>
      <c r="X98" s="12"/>
      <c r="Y98" s="12"/>
      <c r="Z98" s="12"/>
      <c r="AA98" s="105"/>
      <c r="AB98" s="12"/>
      <c r="AC98" s="12"/>
      <c r="AD98" s="12"/>
      <c r="AE98" s="12"/>
      <c r="AF98" s="12"/>
      <c r="AG98" s="12"/>
      <c r="AH98" s="12"/>
      <c r="AI98" s="12"/>
      <c r="AJ98" s="12"/>
      <c r="AK98" s="12"/>
      <c r="AL98" s="12"/>
    </row>
    <row r="99" spans="1:38" ht="23.1" customHeight="1" x14ac:dyDescent="0.2">
      <c r="A99" s="804"/>
      <c r="B99" s="121">
        <v>640960.80269531335</v>
      </c>
      <c r="C99" s="121">
        <v>146453.33847165597</v>
      </c>
      <c r="D99" s="121">
        <v>4523848.1169079831</v>
      </c>
      <c r="E99" s="121">
        <v>9056.5801315298304</v>
      </c>
      <c r="F99" s="121">
        <v>206345.205087637</v>
      </c>
      <c r="G99" s="121">
        <v>177976.12995885336</v>
      </c>
      <c r="H99" s="121">
        <v>492876.885220372</v>
      </c>
      <c r="I99" s="121">
        <v>469544.29251472797</v>
      </c>
      <c r="J99" s="121">
        <v>2529099.1492880625</v>
      </c>
      <c r="K99" s="121">
        <v>8236.0197374019699</v>
      </c>
      <c r="L99" s="121">
        <v>7764.5351104494102</v>
      </c>
      <c r="M99" s="121">
        <v>16291.695348110045</v>
      </c>
      <c r="N99" s="121">
        <v>3005993.5613099895</v>
      </c>
      <c r="O99" s="121">
        <v>246062.80698348308</v>
      </c>
      <c r="P99" s="121">
        <v>1315.6851842803867</v>
      </c>
      <c r="Q99" s="121">
        <v>21917.797366308016</v>
      </c>
      <c r="R99" s="121">
        <v>1550242.5407413901</v>
      </c>
      <c r="S99" s="121">
        <v>73373.747861635755</v>
      </c>
      <c r="T99" s="121">
        <v>492830.96651006141</v>
      </c>
      <c r="U99" s="121">
        <v>3263.5827994374486</v>
      </c>
      <c r="V99" s="121">
        <f>SUM(B99:U99)</f>
        <v>14623453.43922868</v>
      </c>
      <c r="W99" s="12"/>
      <c r="X99" s="12"/>
      <c r="Y99" s="12"/>
      <c r="Z99" s="12"/>
      <c r="AA99" s="12"/>
      <c r="AB99" s="12"/>
      <c r="AC99" s="12"/>
    </row>
    <row r="100" spans="1:38" ht="24.75" customHeight="1" x14ac:dyDescent="0.2">
      <c r="A100" s="151"/>
      <c r="B100" s="110"/>
      <c r="C100" s="110"/>
      <c r="D100" s="110"/>
      <c r="E100" s="110"/>
      <c r="F100" s="110"/>
      <c r="G100" s="110"/>
      <c r="H100" s="110"/>
      <c r="I100" s="110"/>
      <c r="J100" s="110"/>
      <c r="K100" s="110"/>
      <c r="L100" s="110"/>
      <c r="M100" s="110"/>
      <c r="N100" s="110"/>
      <c r="O100" s="110"/>
      <c r="P100" s="110"/>
      <c r="Q100" s="110"/>
      <c r="R100" s="110"/>
      <c r="S100" s="119"/>
      <c r="T100" s="110"/>
      <c r="U100" s="109"/>
      <c r="V100" s="109"/>
      <c r="W100" s="109"/>
      <c r="X100" s="110"/>
      <c r="Y100" s="12"/>
      <c r="Z100" s="12"/>
      <c r="AA100" s="105"/>
      <c r="AB100" s="12"/>
      <c r="AC100" s="12"/>
      <c r="AD100" s="12"/>
      <c r="AE100" s="12"/>
      <c r="AF100" s="12"/>
      <c r="AG100" s="12"/>
      <c r="AH100" s="12"/>
    </row>
    <row r="101" spans="1:38" ht="24.75" customHeight="1" x14ac:dyDescent="0.2">
      <c r="A101" s="151"/>
      <c r="B101" s="110"/>
      <c r="C101" s="110"/>
      <c r="D101" s="110"/>
      <c r="E101" s="110"/>
      <c r="F101" s="110"/>
      <c r="G101" s="110"/>
      <c r="H101" s="110"/>
      <c r="I101" s="110"/>
      <c r="J101" s="110"/>
      <c r="K101" s="110"/>
      <c r="L101" s="110"/>
      <c r="M101" s="110"/>
      <c r="N101" s="110"/>
      <c r="O101" s="110"/>
      <c r="P101" s="110"/>
      <c r="Q101" s="110"/>
      <c r="R101" s="110"/>
      <c r="S101" s="119"/>
      <c r="T101" s="110"/>
      <c r="U101" s="109"/>
      <c r="V101" s="109"/>
      <c r="W101" s="109"/>
      <c r="X101" s="110"/>
      <c r="Y101" s="12"/>
      <c r="Z101" s="12"/>
      <c r="AA101" s="105"/>
      <c r="AB101" s="12"/>
      <c r="AC101" s="12"/>
      <c r="AD101" s="12"/>
      <c r="AE101" s="12"/>
      <c r="AF101" s="12"/>
      <c r="AG101" s="12"/>
      <c r="AH101" s="12"/>
    </row>
    <row r="102" spans="1:38" ht="24.75" customHeight="1" x14ac:dyDescent="0.2">
      <c r="A102" s="151"/>
      <c r="B102" s="110"/>
      <c r="C102" s="110"/>
      <c r="D102" s="110"/>
      <c r="E102" s="110"/>
      <c r="F102" s="110"/>
      <c r="G102" s="110"/>
      <c r="H102" s="110"/>
      <c r="I102" s="110"/>
      <c r="J102" s="110"/>
      <c r="K102" s="110"/>
      <c r="L102" s="110"/>
      <c r="M102" s="110"/>
      <c r="N102" s="110"/>
      <c r="O102" s="110"/>
      <c r="P102" s="110"/>
      <c r="Q102" s="110"/>
      <c r="R102" s="110"/>
      <c r="S102" s="119"/>
      <c r="T102" s="110"/>
      <c r="U102" s="109"/>
      <c r="V102" s="109"/>
      <c r="W102" s="109"/>
      <c r="X102" s="110"/>
      <c r="Y102" s="12"/>
      <c r="Z102" s="12"/>
      <c r="AA102" s="105"/>
      <c r="AB102" s="12"/>
      <c r="AC102" s="12"/>
      <c r="AD102" s="12"/>
      <c r="AE102" s="12"/>
      <c r="AF102" s="12"/>
      <c r="AG102" s="12"/>
      <c r="AH102" s="12"/>
    </row>
    <row r="103" spans="1:38" ht="24.75" customHeight="1" x14ac:dyDescent="0.2">
      <c r="A103" s="151"/>
      <c r="B103" s="110"/>
      <c r="C103" s="110"/>
      <c r="D103" s="110"/>
      <c r="E103" s="110"/>
      <c r="F103" s="110"/>
      <c r="G103" s="110"/>
      <c r="H103" s="110"/>
      <c r="I103" s="110"/>
      <c r="J103" s="110"/>
      <c r="K103" s="110"/>
      <c r="L103" s="110"/>
      <c r="M103" s="110"/>
      <c r="N103" s="110"/>
      <c r="O103" s="110"/>
      <c r="P103" s="110"/>
      <c r="Q103" s="110"/>
      <c r="R103" s="110"/>
      <c r="S103" s="119"/>
      <c r="T103" s="110"/>
      <c r="U103" s="109"/>
      <c r="V103" s="109"/>
      <c r="W103" s="109"/>
      <c r="X103" s="110"/>
      <c r="Y103" s="12"/>
      <c r="Z103" s="12"/>
      <c r="AA103" s="105"/>
      <c r="AB103" s="12"/>
      <c r="AC103" s="12"/>
      <c r="AD103" s="12"/>
      <c r="AE103" s="12"/>
      <c r="AF103" s="12"/>
      <c r="AG103" s="12"/>
      <c r="AH103" s="12"/>
    </row>
    <row r="104" spans="1:38" ht="24.75" customHeight="1" x14ac:dyDescent="0.2">
      <c r="A104" s="151"/>
      <c r="B104" s="110"/>
      <c r="C104" s="110"/>
      <c r="D104" s="110"/>
      <c r="E104" s="110"/>
      <c r="F104" s="110"/>
      <c r="G104" s="110"/>
      <c r="H104" s="110"/>
      <c r="I104" s="110"/>
      <c r="J104" s="110"/>
      <c r="K104" s="110"/>
      <c r="L104" s="110"/>
      <c r="M104" s="110"/>
      <c r="N104" s="110"/>
      <c r="O104" s="110"/>
      <c r="P104" s="110"/>
      <c r="Q104" s="110"/>
      <c r="R104" s="110"/>
      <c r="S104" s="119"/>
      <c r="T104" s="110"/>
      <c r="U104" s="109"/>
      <c r="V104" s="109"/>
      <c r="W104" s="109"/>
      <c r="X104" s="110"/>
      <c r="Y104" s="12"/>
      <c r="Z104" s="12"/>
      <c r="AA104" s="105"/>
      <c r="AB104" s="12"/>
      <c r="AC104" s="12"/>
      <c r="AD104" s="12"/>
      <c r="AE104" s="12"/>
      <c r="AF104" s="12"/>
      <c r="AG104" s="12"/>
      <c r="AH104" s="12"/>
    </row>
    <row r="105" spans="1:38" x14ac:dyDescent="0.2">
      <c r="A105" s="151"/>
      <c r="B105" s="110"/>
      <c r="C105" s="110"/>
      <c r="D105" s="110"/>
      <c r="E105" s="110"/>
      <c r="F105" s="110"/>
      <c r="G105" s="110"/>
      <c r="H105" s="110"/>
      <c r="I105" s="110"/>
      <c r="J105" s="110"/>
      <c r="K105" s="110"/>
      <c r="L105" s="110"/>
      <c r="M105" s="110"/>
      <c r="N105" s="110"/>
      <c r="O105" s="110"/>
      <c r="P105" s="110"/>
      <c r="Q105" s="110"/>
      <c r="R105" s="110"/>
      <c r="S105" s="119"/>
      <c r="T105" s="110"/>
      <c r="U105" s="109"/>
      <c r="V105" s="109"/>
      <c r="W105" s="109"/>
      <c r="X105" s="110"/>
      <c r="Y105" s="12"/>
      <c r="Z105" s="12"/>
      <c r="AA105" s="105"/>
      <c r="AB105" s="12"/>
      <c r="AC105" s="12"/>
      <c r="AD105" s="12"/>
      <c r="AE105" s="12"/>
      <c r="AF105" s="12"/>
      <c r="AG105" s="12"/>
      <c r="AH105" s="12"/>
    </row>
  </sheetData>
  <mergeCells count="13">
    <mergeCell ref="A95:A96"/>
    <mergeCell ref="A98:A99"/>
    <mergeCell ref="A1:G1"/>
    <mergeCell ref="A12:G13"/>
    <mergeCell ref="A15:D15"/>
    <mergeCell ref="A28:A29"/>
    <mergeCell ref="A33:A34"/>
    <mergeCell ref="A41:A42"/>
    <mergeCell ref="A44:A45"/>
    <mergeCell ref="A47:A48"/>
    <mergeCell ref="A82:A83"/>
    <mergeCell ref="A86:A87"/>
    <mergeCell ref="A92:A93"/>
  </mergeCells>
  <printOptions horizontalCentered="1"/>
  <pageMargins left="0.75" right="0.75" top="1" bottom="1" header="0.5" footer="0.5"/>
  <pageSetup scale="75" orientation="landscape" horizontalDpi="4294967292" verticalDpi="4294967292" r:id="rId1"/>
  <headerFooter alignWithMargins="0"/>
  <rowBreaks count="1" manualBreakCount="1">
    <brk id="13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B1:AU133"/>
  <sheetViews>
    <sheetView topLeftCell="A77" zoomScale="90" zoomScaleNormal="90" workbookViewId="0">
      <selection activeCell="H19" sqref="H19:H20"/>
    </sheetView>
  </sheetViews>
  <sheetFormatPr defaultRowHeight="12.75" x14ac:dyDescent="0.2"/>
  <cols>
    <col min="1" max="1" width="2.85546875" style="175" customWidth="1"/>
    <col min="2" max="2" width="11.28515625" style="175" customWidth="1"/>
    <col min="3" max="3" width="20.28515625" style="175" customWidth="1"/>
    <col min="4" max="4" width="20.42578125" style="175" customWidth="1"/>
    <col min="5" max="5" width="20" style="175" customWidth="1"/>
    <col min="6" max="6" width="15.140625" style="175" customWidth="1"/>
    <col min="7" max="7" width="7" style="175" customWidth="1"/>
    <col min="8" max="8" width="12.5703125" style="175" customWidth="1"/>
    <col min="9" max="9" width="12.42578125" style="175" customWidth="1"/>
    <col min="10" max="13" width="12.7109375" style="175" customWidth="1"/>
    <col min="14" max="14" width="11.42578125" style="175" customWidth="1"/>
    <col min="15" max="15" width="11.28515625" style="175" customWidth="1"/>
    <col min="16" max="16" width="12.85546875" style="175" customWidth="1"/>
    <col min="17" max="17" width="11.7109375" style="175" customWidth="1"/>
    <col min="18" max="18" width="11.140625" style="175" customWidth="1"/>
    <col min="19" max="19" width="13.42578125" style="175" customWidth="1"/>
    <col min="20" max="20" width="10.5703125" style="175" customWidth="1"/>
    <col min="21" max="21" width="12.7109375" style="175" customWidth="1"/>
    <col min="22" max="22" width="16" style="175" customWidth="1"/>
    <col min="23" max="23" width="11.140625" style="175" customWidth="1"/>
    <col min="24" max="24" width="12.140625" style="175" customWidth="1"/>
    <col min="25" max="25" width="10" style="175" bestFit="1" customWidth="1"/>
    <col min="26" max="26" width="11.140625" style="175" bestFit="1" customWidth="1"/>
    <col min="27" max="27" width="9.28515625" style="175" bestFit="1" customWidth="1"/>
    <col min="28" max="28" width="11.28515625" style="175" customWidth="1"/>
    <col min="29" max="29" width="10.7109375" style="175" customWidth="1"/>
    <col min="30" max="34" width="9.140625" style="175"/>
    <col min="35" max="36" width="10.140625" style="175" bestFit="1" customWidth="1"/>
    <col min="37" max="37" width="9.28515625" style="175" bestFit="1" customWidth="1"/>
    <col min="38" max="38" width="11.28515625" style="175" bestFit="1" customWidth="1"/>
    <col min="39" max="39" width="10.140625" style="175" bestFit="1" customWidth="1"/>
    <col min="40" max="41" width="9.28515625" style="175" bestFit="1" customWidth="1"/>
    <col min="42" max="42" width="11.28515625" style="175" bestFit="1" customWidth="1"/>
    <col min="43" max="45" width="9.28515625" style="175" bestFit="1" customWidth="1"/>
    <col min="46" max="46" width="10.140625" style="175" bestFit="1" customWidth="1"/>
    <col min="47" max="47" width="9.28515625" style="175" bestFit="1" customWidth="1"/>
    <col min="48" max="261" width="9.140625" style="175"/>
    <col min="262" max="262" width="3.28515625" style="175" customWidth="1"/>
    <col min="263" max="263" width="11.5703125" style="175" customWidth="1"/>
    <col min="264" max="264" width="15.5703125" style="175" customWidth="1"/>
    <col min="265" max="268" width="12.7109375" style="175" customWidth="1"/>
    <col min="269" max="269" width="2.7109375" style="175" customWidth="1"/>
    <col min="270" max="517" width="9.140625" style="175"/>
    <col min="518" max="518" width="3.28515625" style="175" customWidth="1"/>
    <col min="519" max="519" width="11.5703125" style="175" customWidth="1"/>
    <col min="520" max="520" width="15.5703125" style="175" customWidth="1"/>
    <col min="521" max="524" width="12.7109375" style="175" customWidth="1"/>
    <col min="525" max="525" width="2.7109375" style="175" customWidth="1"/>
    <col min="526" max="773" width="9.140625" style="175"/>
    <col min="774" max="774" width="3.28515625" style="175" customWidth="1"/>
    <col min="775" max="775" width="11.5703125" style="175" customWidth="1"/>
    <col min="776" max="776" width="15.5703125" style="175" customWidth="1"/>
    <col min="777" max="780" width="12.7109375" style="175" customWidth="1"/>
    <col min="781" max="781" width="2.7109375" style="175" customWidth="1"/>
    <col min="782" max="1029" width="9.140625" style="175"/>
    <col min="1030" max="1030" width="3.28515625" style="175" customWidth="1"/>
    <col min="1031" max="1031" width="11.5703125" style="175" customWidth="1"/>
    <col min="1032" max="1032" width="15.5703125" style="175" customWidth="1"/>
    <col min="1033" max="1036" width="12.7109375" style="175" customWidth="1"/>
    <col min="1037" max="1037" width="2.7109375" style="175" customWidth="1"/>
    <col min="1038" max="1285" width="9.140625" style="175"/>
    <col min="1286" max="1286" width="3.28515625" style="175" customWidth="1"/>
    <col min="1287" max="1287" width="11.5703125" style="175" customWidth="1"/>
    <col min="1288" max="1288" width="15.5703125" style="175" customWidth="1"/>
    <col min="1289" max="1292" width="12.7109375" style="175" customWidth="1"/>
    <col min="1293" max="1293" width="2.7109375" style="175" customWidth="1"/>
    <col min="1294" max="1541" width="9.140625" style="175"/>
    <col min="1542" max="1542" width="3.28515625" style="175" customWidth="1"/>
    <col min="1543" max="1543" width="11.5703125" style="175" customWidth="1"/>
    <col min="1544" max="1544" width="15.5703125" style="175" customWidth="1"/>
    <col min="1545" max="1548" width="12.7109375" style="175" customWidth="1"/>
    <col min="1549" max="1549" width="2.7109375" style="175" customWidth="1"/>
    <col min="1550" max="1797" width="9.140625" style="175"/>
    <col min="1798" max="1798" width="3.28515625" style="175" customWidth="1"/>
    <col min="1799" max="1799" width="11.5703125" style="175" customWidth="1"/>
    <col min="1800" max="1800" width="15.5703125" style="175" customWidth="1"/>
    <col min="1801" max="1804" width="12.7109375" style="175" customWidth="1"/>
    <col min="1805" max="1805" width="2.7109375" style="175" customWidth="1"/>
    <col min="1806" max="2053" width="9.140625" style="175"/>
    <col min="2054" max="2054" width="3.28515625" style="175" customWidth="1"/>
    <col min="2055" max="2055" width="11.5703125" style="175" customWidth="1"/>
    <col min="2056" max="2056" width="15.5703125" style="175" customWidth="1"/>
    <col min="2057" max="2060" width="12.7109375" style="175" customWidth="1"/>
    <col min="2061" max="2061" width="2.7109375" style="175" customWidth="1"/>
    <col min="2062" max="2309" width="9.140625" style="175"/>
    <col min="2310" max="2310" width="3.28515625" style="175" customWidth="1"/>
    <col min="2311" max="2311" width="11.5703125" style="175" customWidth="1"/>
    <col min="2312" max="2312" width="15.5703125" style="175" customWidth="1"/>
    <col min="2313" max="2316" width="12.7109375" style="175" customWidth="1"/>
    <col min="2317" max="2317" width="2.7109375" style="175" customWidth="1"/>
    <col min="2318" max="2565" width="9.140625" style="175"/>
    <col min="2566" max="2566" width="3.28515625" style="175" customWidth="1"/>
    <col min="2567" max="2567" width="11.5703125" style="175" customWidth="1"/>
    <col min="2568" max="2568" width="15.5703125" style="175" customWidth="1"/>
    <col min="2569" max="2572" width="12.7109375" style="175" customWidth="1"/>
    <col min="2573" max="2573" width="2.7109375" style="175" customWidth="1"/>
    <col min="2574" max="2821" width="9.140625" style="175"/>
    <col min="2822" max="2822" width="3.28515625" style="175" customWidth="1"/>
    <col min="2823" max="2823" width="11.5703125" style="175" customWidth="1"/>
    <col min="2824" max="2824" width="15.5703125" style="175" customWidth="1"/>
    <col min="2825" max="2828" width="12.7109375" style="175" customWidth="1"/>
    <col min="2829" max="2829" width="2.7109375" style="175" customWidth="1"/>
    <col min="2830" max="3077" width="9.140625" style="175"/>
    <col min="3078" max="3078" width="3.28515625" style="175" customWidth="1"/>
    <col min="3079" max="3079" width="11.5703125" style="175" customWidth="1"/>
    <col min="3080" max="3080" width="15.5703125" style="175" customWidth="1"/>
    <col min="3081" max="3084" width="12.7109375" style="175" customWidth="1"/>
    <col min="3085" max="3085" width="2.7109375" style="175" customWidth="1"/>
    <col min="3086" max="3333" width="9.140625" style="175"/>
    <col min="3334" max="3334" width="3.28515625" style="175" customWidth="1"/>
    <col min="3335" max="3335" width="11.5703125" style="175" customWidth="1"/>
    <col min="3336" max="3336" width="15.5703125" style="175" customWidth="1"/>
    <col min="3337" max="3340" width="12.7109375" style="175" customWidth="1"/>
    <col min="3341" max="3341" width="2.7109375" style="175" customWidth="1"/>
    <col min="3342" max="3589" width="9.140625" style="175"/>
    <col min="3590" max="3590" width="3.28515625" style="175" customWidth="1"/>
    <col min="3591" max="3591" width="11.5703125" style="175" customWidth="1"/>
    <col min="3592" max="3592" width="15.5703125" style="175" customWidth="1"/>
    <col min="3593" max="3596" width="12.7109375" style="175" customWidth="1"/>
    <col min="3597" max="3597" width="2.7109375" style="175" customWidth="1"/>
    <col min="3598" max="3845" width="9.140625" style="175"/>
    <col min="3846" max="3846" width="3.28515625" style="175" customWidth="1"/>
    <col min="3847" max="3847" width="11.5703125" style="175" customWidth="1"/>
    <col min="3848" max="3848" width="15.5703125" style="175" customWidth="1"/>
    <col min="3849" max="3852" width="12.7109375" style="175" customWidth="1"/>
    <col min="3853" max="3853" width="2.7109375" style="175" customWidth="1"/>
    <col min="3854" max="4101" width="9.140625" style="175"/>
    <col min="4102" max="4102" width="3.28515625" style="175" customWidth="1"/>
    <col min="4103" max="4103" width="11.5703125" style="175" customWidth="1"/>
    <col min="4104" max="4104" width="15.5703125" style="175" customWidth="1"/>
    <col min="4105" max="4108" width="12.7109375" style="175" customWidth="1"/>
    <col min="4109" max="4109" width="2.7109375" style="175" customWidth="1"/>
    <col min="4110" max="4357" width="9.140625" style="175"/>
    <col min="4358" max="4358" width="3.28515625" style="175" customWidth="1"/>
    <col min="4359" max="4359" width="11.5703125" style="175" customWidth="1"/>
    <col min="4360" max="4360" width="15.5703125" style="175" customWidth="1"/>
    <col min="4361" max="4364" width="12.7109375" style="175" customWidth="1"/>
    <col min="4365" max="4365" width="2.7109375" style="175" customWidth="1"/>
    <col min="4366" max="4613" width="9.140625" style="175"/>
    <col min="4614" max="4614" width="3.28515625" style="175" customWidth="1"/>
    <col min="4615" max="4615" width="11.5703125" style="175" customWidth="1"/>
    <col min="4616" max="4616" width="15.5703125" style="175" customWidth="1"/>
    <col min="4617" max="4620" width="12.7109375" style="175" customWidth="1"/>
    <col min="4621" max="4621" width="2.7109375" style="175" customWidth="1"/>
    <col min="4622" max="4869" width="9.140625" style="175"/>
    <col min="4870" max="4870" width="3.28515625" style="175" customWidth="1"/>
    <col min="4871" max="4871" width="11.5703125" style="175" customWidth="1"/>
    <col min="4872" max="4872" width="15.5703125" style="175" customWidth="1"/>
    <col min="4873" max="4876" width="12.7109375" style="175" customWidth="1"/>
    <col min="4877" max="4877" width="2.7109375" style="175" customWidth="1"/>
    <col min="4878" max="5125" width="9.140625" style="175"/>
    <col min="5126" max="5126" width="3.28515625" style="175" customWidth="1"/>
    <col min="5127" max="5127" width="11.5703125" style="175" customWidth="1"/>
    <col min="5128" max="5128" width="15.5703125" style="175" customWidth="1"/>
    <col min="5129" max="5132" width="12.7109375" style="175" customWidth="1"/>
    <col min="5133" max="5133" width="2.7109375" style="175" customWidth="1"/>
    <col min="5134" max="5381" width="9.140625" style="175"/>
    <col min="5382" max="5382" width="3.28515625" style="175" customWidth="1"/>
    <col min="5383" max="5383" width="11.5703125" style="175" customWidth="1"/>
    <col min="5384" max="5384" width="15.5703125" style="175" customWidth="1"/>
    <col min="5385" max="5388" width="12.7109375" style="175" customWidth="1"/>
    <col min="5389" max="5389" width="2.7109375" style="175" customWidth="1"/>
    <col min="5390" max="5637" width="9.140625" style="175"/>
    <col min="5638" max="5638" width="3.28515625" style="175" customWidth="1"/>
    <col min="5639" max="5639" width="11.5703125" style="175" customWidth="1"/>
    <col min="5640" max="5640" width="15.5703125" style="175" customWidth="1"/>
    <col min="5641" max="5644" width="12.7109375" style="175" customWidth="1"/>
    <col min="5645" max="5645" width="2.7109375" style="175" customWidth="1"/>
    <col min="5646" max="5893" width="9.140625" style="175"/>
    <col min="5894" max="5894" width="3.28515625" style="175" customWidth="1"/>
    <col min="5895" max="5895" width="11.5703125" style="175" customWidth="1"/>
    <col min="5896" max="5896" width="15.5703125" style="175" customWidth="1"/>
    <col min="5897" max="5900" width="12.7109375" style="175" customWidth="1"/>
    <col min="5901" max="5901" width="2.7109375" style="175" customWidth="1"/>
    <col min="5902" max="6149" width="9.140625" style="175"/>
    <col min="6150" max="6150" width="3.28515625" style="175" customWidth="1"/>
    <col min="6151" max="6151" width="11.5703125" style="175" customWidth="1"/>
    <col min="6152" max="6152" width="15.5703125" style="175" customWidth="1"/>
    <col min="6153" max="6156" width="12.7109375" style="175" customWidth="1"/>
    <col min="6157" max="6157" width="2.7109375" style="175" customWidth="1"/>
    <col min="6158" max="6405" width="9.140625" style="175"/>
    <col min="6406" max="6406" width="3.28515625" style="175" customWidth="1"/>
    <col min="6407" max="6407" width="11.5703125" style="175" customWidth="1"/>
    <col min="6408" max="6408" width="15.5703125" style="175" customWidth="1"/>
    <col min="6409" max="6412" width="12.7109375" style="175" customWidth="1"/>
    <col min="6413" max="6413" width="2.7109375" style="175" customWidth="1"/>
    <col min="6414" max="6661" width="9.140625" style="175"/>
    <col min="6662" max="6662" width="3.28515625" style="175" customWidth="1"/>
    <col min="6663" max="6663" width="11.5703125" style="175" customWidth="1"/>
    <col min="6664" max="6664" width="15.5703125" style="175" customWidth="1"/>
    <col min="6665" max="6668" width="12.7109375" style="175" customWidth="1"/>
    <col min="6669" max="6669" width="2.7109375" style="175" customWidth="1"/>
    <col min="6670" max="6917" width="9.140625" style="175"/>
    <col min="6918" max="6918" width="3.28515625" style="175" customWidth="1"/>
    <col min="6919" max="6919" width="11.5703125" style="175" customWidth="1"/>
    <col min="6920" max="6920" width="15.5703125" style="175" customWidth="1"/>
    <col min="6921" max="6924" width="12.7109375" style="175" customWidth="1"/>
    <col min="6925" max="6925" width="2.7109375" style="175" customWidth="1"/>
    <col min="6926" max="7173" width="9.140625" style="175"/>
    <col min="7174" max="7174" width="3.28515625" style="175" customWidth="1"/>
    <col min="7175" max="7175" width="11.5703125" style="175" customWidth="1"/>
    <col min="7176" max="7176" width="15.5703125" style="175" customWidth="1"/>
    <col min="7177" max="7180" width="12.7109375" style="175" customWidth="1"/>
    <col min="7181" max="7181" width="2.7109375" style="175" customWidth="1"/>
    <col min="7182" max="7429" width="9.140625" style="175"/>
    <col min="7430" max="7430" width="3.28515625" style="175" customWidth="1"/>
    <col min="7431" max="7431" width="11.5703125" style="175" customWidth="1"/>
    <col min="7432" max="7432" width="15.5703125" style="175" customWidth="1"/>
    <col min="7433" max="7436" width="12.7109375" style="175" customWidth="1"/>
    <col min="7437" max="7437" width="2.7109375" style="175" customWidth="1"/>
    <col min="7438" max="7685" width="9.140625" style="175"/>
    <col min="7686" max="7686" width="3.28515625" style="175" customWidth="1"/>
    <col min="7687" max="7687" width="11.5703125" style="175" customWidth="1"/>
    <col min="7688" max="7688" width="15.5703125" style="175" customWidth="1"/>
    <col min="7689" max="7692" width="12.7109375" style="175" customWidth="1"/>
    <col min="7693" max="7693" width="2.7109375" style="175" customWidth="1"/>
    <col min="7694" max="7941" width="9.140625" style="175"/>
    <col min="7942" max="7942" width="3.28515625" style="175" customWidth="1"/>
    <col min="7943" max="7943" width="11.5703125" style="175" customWidth="1"/>
    <col min="7944" max="7944" width="15.5703125" style="175" customWidth="1"/>
    <col min="7945" max="7948" width="12.7109375" style="175" customWidth="1"/>
    <col min="7949" max="7949" width="2.7109375" style="175" customWidth="1"/>
    <col min="7950" max="8197" width="9.140625" style="175"/>
    <col min="8198" max="8198" width="3.28515625" style="175" customWidth="1"/>
    <col min="8199" max="8199" width="11.5703125" style="175" customWidth="1"/>
    <col min="8200" max="8200" width="15.5703125" style="175" customWidth="1"/>
    <col min="8201" max="8204" width="12.7109375" style="175" customWidth="1"/>
    <col min="8205" max="8205" width="2.7109375" style="175" customWidth="1"/>
    <col min="8206" max="8453" width="9.140625" style="175"/>
    <col min="8454" max="8454" width="3.28515625" style="175" customWidth="1"/>
    <col min="8455" max="8455" width="11.5703125" style="175" customWidth="1"/>
    <col min="8456" max="8456" width="15.5703125" style="175" customWidth="1"/>
    <col min="8457" max="8460" width="12.7109375" style="175" customWidth="1"/>
    <col min="8461" max="8461" width="2.7109375" style="175" customWidth="1"/>
    <col min="8462" max="8709" width="9.140625" style="175"/>
    <col min="8710" max="8710" width="3.28515625" style="175" customWidth="1"/>
    <col min="8711" max="8711" width="11.5703125" style="175" customWidth="1"/>
    <col min="8712" max="8712" width="15.5703125" style="175" customWidth="1"/>
    <col min="8713" max="8716" width="12.7109375" style="175" customWidth="1"/>
    <col min="8717" max="8717" width="2.7109375" style="175" customWidth="1"/>
    <col min="8718" max="8965" width="9.140625" style="175"/>
    <col min="8966" max="8966" width="3.28515625" style="175" customWidth="1"/>
    <col min="8967" max="8967" width="11.5703125" style="175" customWidth="1"/>
    <col min="8968" max="8968" width="15.5703125" style="175" customWidth="1"/>
    <col min="8969" max="8972" width="12.7109375" style="175" customWidth="1"/>
    <col min="8973" max="8973" width="2.7109375" style="175" customWidth="1"/>
    <col min="8974" max="9221" width="9.140625" style="175"/>
    <col min="9222" max="9222" width="3.28515625" style="175" customWidth="1"/>
    <col min="9223" max="9223" width="11.5703125" style="175" customWidth="1"/>
    <col min="9224" max="9224" width="15.5703125" style="175" customWidth="1"/>
    <col min="9225" max="9228" width="12.7109375" style="175" customWidth="1"/>
    <col min="9229" max="9229" width="2.7109375" style="175" customWidth="1"/>
    <col min="9230" max="9477" width="9.140625" style="175"/>
    <col min="9478" max="9478" width="3.28515625" style="175" customWidth="1"/>
    <col min="9479" max="9479" width="11.5703125" style="175" customWidth="1"/>
    <col min="9480" max="9480" width="15.5703125" style="175" customWidth="1"/>
    <col min="9481" max="9484" width="12.7109375" style="175" customWidth="1"/>
    <col min="9485" max="9485" width="2.7109375" style="175" customWidth="1"/>
    <col min="9486" max="9733" width="9.140625" style="175"/>
    <col min="9734" max="9734" width="3.28515625" style="175" customWidth="1"/>
    <col min="9735" max="9735" width="11.5703125" style="175" customWidth="1"/>
    <col min="9736" max="9736" width="15.5703125" style="175" customWidth="1"/>
    <col min="9737" max="9740" width="12.7109375" style="175" customWidth="1"/>
    <col min="9741" max="9741" width="2.7109375" style="175" customWidth="1"/>
    <col min="9742" max="9989" width="9.140625" style="175"/>
    <col min="9990" max="9990" width="3.28515625" style="175" customWidth="1"/>
    <col min="9991" max="9991" width="11.5703125" style="175" customWidth="1"/>
    <col min="9992" max="9992" width="15.5703125" style="175" customWidth="1"/>
    <col min="9993" max="9996" width="12.7109375" style="175" customWidth="1"/>
    <col min="9997" max="9997" width="2.7109375" style="175" customWidth="1"/>
    <col min="9998" max="10245" width="9.140625" style="175"/>
    <col min="10246" max="10246" width="3.28515625" style="175" customWidth="1"/>
    <col min="10247" max="10247" width="11.5703125" style="175" customWidth="1"/>
    <col min="10248" max="10248" width="15.5703125" style="175" customWidth="1"/>
    <col min="10249" max="10252" width="12.7109375" style="175" customWidth="1"/>
    <col min="10253" max="10253" width="2.7109375" style="175" customWidth="1"/>
    <col min="10254" max="10501" width="9.140625" style="175"/>
    <col min="10502" max="10502" width="3.28515625" style="175" customWidth="1"/>
    <col min="10503" max="10503" width="11.5703125" style="175" customWidth="1"/>
    <col min="10504" max="10504" width="15.5703125" style="175" customWidth="1"/>
    <col min="10505" max="10508" width="12.7109375" style="175" customWidth="1"/>
    <col min="10509" max="10509" width="2.7109375" style="175" customWidth="1"/>
    <col min="10510" max="10757" width="9.140625" style="175"/>
    <col min="10758" max="10758" width="3.28515625" style="175" customWidth="1"/>
    <col min="10759" max="10759" width="11.5703125" style="175" customWidth="1"/>
    <col min="10760" max="10760" width="15.5703125" style="175" customWidth="1"/>
    <col min="10761" max="10764" width="12.7109375" style="175" customWidth="1"/>
    <col min="10765" max="10765" width="2.7109375" style="175" customWidth="1"/>
    <col min="10766" max="11013" width="9.140625" style="175"/>
    <col min="11014" max="11014" width="3.28515625" style="175" customWidth="1"/>
    <col min="11015" max="11015" width="11.5703125" style="175" customWidth="1"/>
    <col min="11016" max="11016" width="15.5703125" style="175" customWidth="1"/>
    <col min="11017" max="11020" width="12.7109375" style="175" customWidth="1"/>
    <col min="11021" max="11021" width="2.7109375" style="175" customWidth="1"/>
    <col min="11022" max="11269" width="9.140625" style="175"/>
    <col min="11270" max="11270" width="3.28515625" style="175" customWidth="1"/>
    <col min="11271" max="11271" width="11.5703125" style="175" customWidth="1"/>
    <col min="11272" max="11272" width="15.5703125" style="175" customWidth="1"/>
    <col min="11273" max="11276" width="12.7109375" style="175" customWidth="1"/>
    <col min="11277" max="11277" width="2.7109375" style="175" customWidth="1"/>
    <col min="11278" max="11525" width="9.140625" style="175"/>
    <col min="11526" max="11526" width="3.28515625" style="175" customWidth="1"/>
    <col min="11527" max="11527" width="11.5703125" style="175" customWidth="1"/>
    <col min="11528" max="11528" width="15.5703125" style="175" customWidth="1"/>
    <col min="11529" max="11532" width="12.7109375" style="175" customWidth="1"/>
    <col min="11533" max="11533" width="2.7109375" style="175" customWidth="1"/>
    <col min="11534" max="11781" width="9.140625" style="175"/>
    <col min="11782" max="11782" width="3.28515625" style="175" customWidth="1"/>
    <col min="11783" max="11783" width="11.5703125" style="175" customWidth="1"/>
    <col min="11784" max="11784" width="15.5703125" style="175" customWidth="1"/>
    <col min="11785" max="11788" width="12.7109375" style="175" customWidth="1"/>
    <col min="11789" max="11789" width="2.7109375" style="175" customWidth="1"/>
    <col min="11790" max="12037" width="9.140625" style="175"/>
    <col min="12038" max="12038" width="3.28515625" style="175" customWidth="1"/>
    <col min="12039" max="12039" width="11.5703125" style="175" customWidth="1"/>
    <col min="12040" max="12040" width="15.5703125" style="175" customWidth="1"/>
    <col min="12041" max="12044" width="12.7109375" style="175" customWidth="1"/>
    <col min="12045" max="12045" width="2.7109375" style="175" customWidth="1"/>
    <col min="12046" max="12293" width="9.140625" style="175"/>
    <col min="12294" max="12294" width="3.28515625" style="175" customWidth="1"/>
    <col min="12295" max="12295" width="11.5703125" style="175" customWidth="1"/>
    <col min="12296" max="12296" width="15.5703125" style="175" customWidth="1"/>
    <col min="12297" max="12300" width="12.7109375" style="175" customWidth="1"/>
    <col min="12301" max="12301" width="2.7109375" style="175" customWidth="1"/>
    <col min="12302" max="12549" width="9.140625" style="175"/>
    <col min="12550" max="12550" width="3.28515625" style="175" customWidth="1"/>
    <col min="12551" max="12551" width="11.5703125" style="175" customWidth="1"/>
    <col min="12552" max="12552" width="15.5703125" style="175" customWidth="1"/>
    <col min="12553" max="12556" width="12.7109375" style="175" customWidth="1"/>
    <col min="12557" max="12557" width="2.7109375" style="175" customWidth="1"/>
    <col min="12558" max="12805" width="9.140625" style="175"/>
    <col min="12806" max="12806" width="3.28515625" style="175" customWidth="1"/>
    <col min="12807" max="12807" width="11.5703125" style="175" customWidth="1"/>
    <col min="12808" max="12808" width="15.5703125" style="175" customWidth="1"/>
    <col min="12809" max="12812" width="12.7109375" style="175" customWidth="1"/>
    <col min="12813" max="12813" width="2.7109375" style="175" customWidth="1"/>
    <col min="12814" max="13061" width="9.140625" style="175"/>
    <col min="13062" max="13062" width="3.28515625" style="175" customWidth="1"/>
    <col min="13063" max="13063" width="11.5703125" style="175" customWidth="1"/>
    <col min="13064" max="13064" width="15.5703125" style="175" customWidth="1"/>
    <col min="13065" max="13068" width="12.7109375" style="175" customWidth="1"/>
    <col min="13069" max="13069" width="2.7109375" style="175" customWidth="1"/>
    <col min="13070" max="13317" width="9.140625" style="175"/>
    <col min="13318" max="13318" width="3.28515625" style="175" customWidth="1"/>
    <col min="13319" max="13319" width="11.5703125" style="175" customWidth="1"/>
    <col min="13320" max="13320" width="15.5703125" style="175" customWidth="1"/>
    <col min="13321" max="13324" width="12.7109375" style="175" customWidth="1"/>
    <col min="13325" max="13325" width="2.7109375" style="175" customWidth="1"/>
    <col min="13326" max="13573" width="9.140625" style="175"/>
    <col min="13574" max="13574" width="3.28515625" style="175" customWidth="1"/>
    <col min="13575" max="13575" width="11.5703125" style="175" customWidth="1"/>
    <col min="13576" max="13576" width="15.5703125" style="175" customWidth="1"/>
    <col min="13577" max="13580" width="12.7109375" style="175" customWidth="1"/>
    <col min="13581" max="13581" width="2.7109375" style="175" customWidth="1"/>
    <col min="13582" max="13829" width="9.140625" style="175"/>
    <col min="13830" max="13830" width="3.28515625" style="175" customWidth="1"/>
    <col min="13831" max="13831" width="11.5703125" style="175" customWidth="1"/>
    <col min="13832" max="13832" width="15.5703125" style="175" customWidth="1"/>
    <col min="13833" max="13836" width="12.7109375" style="175" customWidth="1"/>
    <col min="13837" max="13837" width="2.7109375" style="175" customWidth="1"/>
    <col min="13838" max="14085" width="9.140625" style="175"/>
    <col min="14086" max="14086" width="3.28515625" style="175" customWidth="1"/>
    <col min="14087" max="14087" width="11.5703125" style="175" customWidth="1"/>
    <col min="14088" max="14088" width="15.5703125" style="175" customWidth="1"/>
    <col min="14089" max="14092" width="12.7109375" style="175" customWidth="1"/>
    <col min="14093" max="14093" width="2.7109375" style="175" customWidth="1"/>
    <col min="14094" max="14341" width="9.140625" style="175"/>
    <col min="14342" max="14342" width="3.28515625" style="175" customWidth="1"/>
    <col min="14343" max="14343" width="11.5703125" style="175" customWidth="1"/>
    <col min="14344" max="14344" width="15.5703125" style="175" customWidth="1"/>
    <col min="14345" max="14348" width="12.7109375" style="175" customWidth="1"/>
    <col min="14349" max="14349" width="2.7109375" style="175" customWidth="1"/>
    <col min="14350" max="14597" width="9.140625" style="175"/>
    <col min="14598" max="14598" width="3.28515625" style="175" customWidth="1"/>
    <col min="14599" max="14599" width="11.5703125" style="175" customWidth="1"/>
    <col min="14600" max="14600" width="15.5703125" style="175" customWidth="1"/>
    <col min="14601" max="14604" width="12.7109375" style="175" customWidth="1"/>
    <col min="14605" max="14605" width="2.7109375" style="175" customWidth="1"/>
    <col min="14606" max="14853" width="9.140625" style="175"/>
    <col min="14854" max="14854" width="3.28515625" style="175" customWidth="1"/>
    <col min="14855" max="14855" width="11.5703125" style="175" customWidth="1"/>
    <col min="14856" max="14856" width="15.5703125" style="175" customWidth="1"/>
    <col min="14857" max="14860" width="12.7109375" style="175" customWidth="1"/>
    <col min="14861" max="14861" width="2.7109375" style="175" customWidth="1"/>
    <col min="14862" max="15109" width="9.140625" style="175"/>
    <col min="15110" max="15110" width="3.28515625" style="175" customWidth="1"/>
    <col min="15111" max="15111" width="11.5703125" style="175" customWidth="1"/>
    <col min="15112" max="15112" width="15.5703125" style="175" customWidth="1"/>
    <col min="15113" max="15116" width="12.7109375" style="175" customWidth="1"/>
    <col min="15117" max="15117" width="2.7109375" style="175" customWidth="1"/>
    <col min="15118" max="15365" width="9.140625" style="175"/>
    <col min="15366" max="15366" width="3.28515625" style="175" customWidth="1"/>
    <col min="15367" max="15367" width="11.5703125" style="175" customWidth="1"/>
    <col min="15368" max="15368" width="15.5703125" style="175" customWidth="1"/>
    <col min="15369" max="15372" width="12.7109375" style="175" customWidth="1"/>
    <col min="15373" max="15373" width="2.7109375" style="175" customWidth="1"/>
    <col min="15374" max="15621" width="9.140625" style="175"/>
    <col min="15622" max="15622" width="3.28515625" style="175" customWidth="1"/>
    <col min="15623" max="15623" width="11.5703125" style="175" customWidth="1"/>
    <col min="15624" max="15624" width="15.5703125" style="175" customWidth="1"/>
    <col min="15625" max="15628" width="12.7109375" style="175" customWidth="1"/>
    <col min="15629" max="15629" width="2.7109375" style="175" customWidth="1"/>
    <col min="15630" max="15877" width="9.140625" style="175"/>
    <col min="15878" max="15878" width="3.28515625" style="175" customWidth="1"/>
    <col min="15879" max="15879" width="11.5703125" style="175" customWidth="1"/>
    <col min="15880" max="15880" width="15.5703125" style="175" customWidth="1"/>
    <col min="15881" max="15884" width="12.7109375" style="175" customWidth="1"/>
    <col min="15885" max="15885" width="2.7109375" style="175" customWidth="1"/>
    <col min="15886" max="16133" width="9.140625" style="175"/>
    <col min="16134" max="16134" width="3.28515625" style="175" customWidth="1"/>
    <col min="16135" max="16135" width="11.5703125" style="175" customWidth="1"/>
    <col min="16136" max="16136" width="15.5703125" style="175" customWidth="1"/>
    <col min="16137" max="16140" width="12.7109375" style="175" customWidth="1"/>
    <col min="16141" max="16141" width="2.7109375" style="175" customWidth="1"/>
    <col min="16142" max="16384" width="9.140625" style="175"/>
  </cols>
  <sheetData>
    <row r="1" spans="2:17" ht="41.25" customHeight="1" x14ac:dyDescent="0.2">
      <c r="B1" s="822" t="s">
        <v>909</v>
      </c>
      <c r="C1" s="823"/>
      <c r="D1" s="823"/>
      <c r="E1" s="823"/>
      <c r="F1" s="823"/>
      <c r="G1" s="823"/>
    </row>
    <row r="2" spans="2:17" x14ac:dyDescent="0.2">
      <c r="H2" s="813" t="s">
        <v>187</v>
      </c>
      <c r="I2" s="824" t="s">
        <v>780</v>
      </c>
      <c r="J2" s="825"/>
      <c r="K2" s="826"/>
      <c r="L2" s="824" t="s">
        <v>781</v>
      </c>
      <c r="M2" s="827"/>
      <c r="N2" s="828"/>
      <c r="O2" s="824" t="s">
        <v>782</v>
      </c>
      <c r="P2" s="825"/>
      <c r="Q2" s="826"/>
    </row>
    <row r="3" spans="2:17" x14ac:dyDescent="0.2">
      <c r="B3" s="507" t="s">
        <v>768</v>
      </c>
      <c r="C3" s="507" t="s">
        <v>770</v>
      </c>
      <c r="D3" s="507" t="s">
        <v>180</v>
      </c>
      <c r="E3" s="507" t="s">
        <v>769</v>
      </c>
      <c r="H3" s="808"/>
      <c r="I3" s="507" t="s">
        <v>145</v>
      </c>
      <c r="J3" s="507" t="s">
        <v>146</v>
      </c>
      <c r="K3" s="507" t="s">
        <v>147</v>
      </c>
      <c r="L3" s="507" t="s">
        <v>145</v>
      </c>
      <c r="M3" s="507" t="s">
        <v>146</v>
      </c>
      <c r="N3" s="507" t="s">
        <v>147</v>
      </c>
      <c r="O3" s="507" t="s">
        <v>145</v>
      </c>
      <c r="P3" s="507" t="s">
        <v>146</v>
      </c>
      <c r="Q3" s="507" t="s">
        <v>147</v>
      </c>
    </row>
    <row r="4" spans="2:17" x14ac:dyDescent="0.2">
      <c r="B4" s="506" t="s">
        <v>145</v>
      </c>
      <c r="C4" s="185">
        <f>I16</f>
        <v>302186966</v>
      </c>
      <c r="D4" s="74">
        <f>L16</f>
        <v>3588.8040095381239</v>
      </c>
      <c r="E4" s="185">
        <f>M127</f>
        <v>255780</v>
      </c>
      <c r="H4" s="53" t="str">
        <f>H21</f>
        <v>2015-10</v>
      </c>
      <c r="I4" s="508">
        <f>M60</f>
        <v>21490000</v>
      </c>
      <c r="J4" s="185">
        <f>U60</f>
        <v>19643451</v>
      </c>
      <c r="K4" s="185">
        <f>AB60</f>
        <v>1018293</v>
      </c>
      <c r="L4" s="502">
        <f>M78</f>
        <v>251.17186388397366</v>
      </c>
      <c r="M4" s="502">
        <f>U78</f>
        <v>274.77089092105325</v>
      </c>
      <c r="N4" s="502">
        <f>AB78</f>
        <v>14.073385353469295</v>
      </c>
      <c r="O4" s="511">
        <f>M112</f>
        <v>13248</v>
      </c>
      <c r="P4" s="185">
        <f>U112</f>
        <v>18036</v>
      </c>
      <c r="Q4" s="185">
        <f>AB112</f>
        <v>1961</v>
      </c>
    </row>
    <row r="5" spans="2:17" x14ac:dyDescent="0.2">
      <c r="B5" s="506" t="s">
        <v>146</v>
      </c>
      <c r="C5" s="185">
        <f>J16</f>
        <v>250988385</v>
      </c>
      <c r="D5" s="74">
        <f>M16</f>
        <v>3798.56773351628</v>
      </c>
      <c r="E5" s="185">
        <f>U127</f>
        <v>347912</v>
      </c>
      <c r="H5" s="53" t="str">
        <f t="shared" ref="H5:H15" si="0">H22</f>
        <v>2015-11</v>
      </c>
      <c r="I5" s="508">
        <f>M61</f>
        <v>23758027</v>
      </c>
      <c r="J5" s="185">
        <f>U61</f>
        <v>21128548</v>
      </c>
      <c r="K5" s="185">
        <f>AB61</f>
        <v>998216</v>
      </c>
      <c r="L5" s="502">
        <f>M79</f>
        <v>329.78762432022313</v>
      </c>
      <c r="M5" s="502">
        <f>U79</f>
        <v>354.49077021438404</v>
      </c>
      <c r="N5" s="502">
        <f>AB79</f>
        <v>15.178619909777723</v>
      </c>
      <c r="O5" s="511">
        <f>M113</f>
        <v>14733</v>
      </c>
      <c r="P5" s="185">
        <f>U113</f>
        <v>20836</v>
      </c>
      <c r="Q5" s="185">
        <f>AB113</f>
        <v>2906</v>
      </c>
    </row>
    <row r="6" spans="2:17" x14ac:dyDescent="0.2">
      <c r="B6" s="506" t="s">
        <v>147</v>
      </c>
      <c r="C6" s="185">
        <f>K16</f>
        <v>14136915</v>
      </c>
      <c r="D6" s="74">
        <f>N16</f>
        <v>257.81949536015338</v>
      </c>
      <c r="E6" s="185">
        <f>AB127</f>
        <v>37662</v>
      </c>
      <c r="H6" s="53" t="str">
        <f t="shared" si="0"/>
        <v>2015-12</v>
      </c>
      <c r="I6" s="508">
        <f>M62</f>
        <v>20743624</v>
      </c>
      <c r="J6" s="185">
        <f>U62</f>
        <v>21189345</v>
      </c>
      <c r="K6" s="185">
        <f>AB62</f>
        <v>1280970</v>
      </c>
      <c r="L6" s="502">
        <f>M80</f>
        <v>284.66741921018524</v>
      </c>
      <c r="M6" s="502">
        <f>U80</f>
        <v>355.04988146460511</v>
      </c>
      <c r="N6" s="502">
        <f>AB80</f>
        <v>17.62165251636268</v>
      </c>
      <c r="O6" s="511">
        <f>M114</f>
        <v>14272</v>
      </c>
      <c r="P6" s="185">
        <f>U114</f>
        <v>17605</v>
      </c>
      <c r="Q6" s="185">
        <f>AB114</f>
        <v>4713</v>
      </c>
    </row>
    <row r="7" spans="2:17" x14ac:dyDescent="0.2">
      <c r="B7" s="491" t="s">
        <v>66</v>
      </c>
      <c r="C7" s="193">
        <f>SUM(C4:C6)</f>
        <v>567312266</v>
      </c>
      <c r="D7" s="190">
        <f t="shared" ref="D7:E7" si="1">SUM(D4:D6)</f>
        <v>7645.1912384145571</v>
      </c>
      <c r="E7" s="193">
        <f t="shared" si="1"/>
        <v>641354</v>
      </c>
      <c r="H7" s="53" t="str">
        <f t="shared" si="0"/>
        <v>2016-01</v>
      </c>
      <c r="I7" s="508">
        <f t="shared" ref="I7:I15" si="2">M63</f>
        <v>26966366</v>
      </c>
      <c r="J7" s="185">
        <f t="shared" ref="J7:J15" si="3">U63</f>
        <v>16961918</v>
      </c>
      <c r="K7" s="185">
        <f t="shared" ref="K7:K15" si="4">AB63</f>
        <v>1450025</v>
      </c>
      <c r="L7" s="502">
        <f t="shared" ref="L7:L15" si="5">M81</f>
        <v>365.44435601373806</v>
      </c>
      <c r="M7" s="502">
        <f t="shared" ref="M7:M15" si="6">U81</f>
        <v>289.0291799927785</v>
      </c>
      <c r="N7" s="502">
        <f t="shared" ref="N7:N15" si="7">AB81</f>
        <v>21.333788599505979</v>
      </c>
      <c r="O7" s="511">
        <f t="shared" ref="O7:O15" si="8">M115</f>
        <v>12702</v>
      </c>
      <c r="P7" s="185">
        <f t="shared" ref="P7:P15" si="9">U115</f>
        <v>18330</v>
      </c>
      <c r="Q7" s="185">
        <f t="shared" ref="Q7:Q15" si="10">AB115</f>
        <v>5475</v>
      </c>
    </row>
    <row r="8" spans="2:17" x14ac:dyDescent="0.2">
      <c r="B8" s="491"/>
      <c r="C8" s="190"/>
      <c r="D8" s="193"/>
      <c r="E8" s="193"/>
      <c r="H8" s="53" t="str">
        <f t="shared" si="0"/>
        <v>2016-02</v>
      </c>
      <c r="I8" s="508">
        <f t="shared" si="2"/>
        <v>24416010</v>
      </c>
      <c r="J8" s="185">
        <f t="shared" si="3"/>
        <v>20992175</v>
      </c>
      <c r="K8" s="185">
        <f t="shared" si="4"/>
        <v>1344669</v>
      </c>
      <c r="L8" s="502">
        <f t="shared" si="5"/>
        <v>281.57661249676931</v>
      </c>
      <c r="M8" s="502">
        <f t="shared" si="6"/>
        <v>275.03995557106123</v>
      </c>
      <c r="N8" s="502">
        <f t="shared" si="7"/>
        <v>25.759377967613446</v>
      </c>
      <c r="O8" s="511">
        <f t="shared" si="8"/>
        <v>13295</v>
      </c>
      <c r="P8" s="185">
        <f t="shared" si="9"/>
        <v>16092</v>
      </c>
      <c r="Q8" s="185">
        <f t="shared" si="10"/>
        <v>2518</v>
      </c>
    </row>
    <row r="9" spans="2:17" x14ac:dyDescent="0.2">
      <c r="B9" s="491"/>
      <c r="C9" s="190"/>
      <c r="D9" s="193"/>
      <c r="E9" s="193"/>
      <c r="H9" s="53" t="str">
        <f t="shared" si="0"/>
        <v>2016-03</v>
      </c>
      <c r="I9" s="508">
        <f t="shared" si="2"/>
        <v>28117025</v>
      </c>
      <c r="J9" s="185">
        <f t="shared" si="3"/>
        <v>21596735</v>
      </c>
      <c r="K9" s="185">
        <f t="shared" si="4"/>
        <v>1187615</v>
      </c>
      <c r="L9" s="502">
        <f t="shared" si="5"/>
        <v>271.89170546197425</v>
      </c>
      <c r="M9" s="502">
        <f t="shared" si="6"/>
        <v>303.00281027512847</v>
      </c>
      <c r="N9" s="502">
        <f t="shared" si="7"/>
        <v>23.007577955927381</v>
      </c>
      <c r="O9" s="511">
        <f t="shared" si="8"/>
        <v>17941</v>
      </c>
      <c r="P9" s="185">
        <f t="shared" si="9"/>
        <v>21763</v>
      </c>
      <c r="Q9" s="185">
        <f t="shared" si="10"/>
        <v>2816</v>
      </c>
    </row>
    <row r="10" spans="2:17" x14ac:dyDescent="0.2">
      <c r="B10" s="491"/>
      <c r="C10" s="190"/>
      <c r="D10" s="193"/>
      <c r="E10" s="193"/>
      <c r="H10" s="53" t="str">
        <f t="shared" si="0"/>
        <v>2016-04</v>
      </c>
      <c r="I10" s="508">
        <f t="shared" si="2"/>
        <v>24157014</v>
      </c>
      <c r="J10" s="185">
        <f t="shared" si="3"/>
        <v>24475083</v>
      </c>
      <c r="K10" s="185">
        <f t="shared" si="4"/>
        <v>1168065</v>
      </c>
      <c r="L10" s="502">
        <f t="shared" si="5"/>
        <v>258.25516572302763</v>
      </c>
      <c r="M10" s="502">
        <f t="shared" si="6"/>
        <v>384.18331379516133</v>
      </c>
      <c r="N10" s="502">
        <f t="shared" si="7"/>
        <v>14.682643691836285</v>
      </c>
      <c r="O10" s="511">
        <f t="shared" si="8"/>
        <v>17226</v>
      </c>
      <c r="P10" s="185">
        <f t="shared" si="9"/>
        <v>27398</v>
      </c>
      <c r="Q10" s="185">
        <f t="shared" si="10"/>
        <v>2955</v>
      </c>
    </row>
    <row r="11" spans="2:17" x14ac:dyDescent="0.2">
      <c r="B11" s="491"/>
      <c r="C11" s="190"/>
      <c r="D11" s="193"/>
      <c r="E11" s="193"/>
      <c r="H11" s="53" t="str">
        <f t="shared" si="0"/>
        <v>2016-05</v>
      </c>
      <c r="I11" s="508">
        <f t="shared" si="2"/>
        <v>26731866</v>
      </c>
      <c r="J11" s="185">
        <f t="shared" si="3"/>
        <v>21883655</v>
      </c>
      <c r="K11" s="185">
        <f t="shared" si="4"/>
        <v>921638</v>
      </c>
      <c r="L11" s="502">
        <f t="shared" si="5"/>
        <v>248.222711622134</v>
      </c>
      <c r="M11" s="502">
        <f t="shared" si="6"/>
        <v>263.67161700357133</v>
      </c>
      <c r="N11" s="502">
        <f t="shared" si="7"/>
        <v>18.871915304093807</v>
      </c>
      <c r="O11" s="511">
        <f t="shared" si="8"/>
        <v>13129</v>
      </c>
      <c r="P11" s="185">
        <f t="shared" si="9"/>
        <v>23293</v>
      </c>
      <c r="Q11" s="185">
        <f t="shared" si="10"/>
        <v>2081</v>
      </c>
    </row>
    <row r="12" spans="2:17" x14ac:dyDescent="0.2">
      <c r="B12" s="491"/>
      <c r="C12" s="190"/>
      <c r="D12" s="193"/>
      <c r="E12" s="193"/>
      <c r="H12" s="53" t="str">
        <f t="shared" si="0"/>
        <v>2016-06</v>
      </c>
      <c r="I12" s="508">
        <f t="shared" si="2"/>
        <v>27929673</v>
      </c>
      <c r="J12" s="185">
        <f t="shared" si="3"/>
        <v>21099567</v>
      </c>
      <c r="K12" s="185">
        <f t="shared" si="4"/>
        <v>869298</v>
      </c>
      <c r="L12" s="502">
        <f t="shared" si="5"/>
        <v>288.76321702919518</v>
      </c>
      <c r="M12" s="502">
        <f t="shared" si="6"/>
        <v>394.7997121786633</v>
      </c>
      <c r="N12" s="502">
        <f t="shared" si="7"/>
        <v>26.429012200616775</v>
      </c>
      <c r="O12" s="511">
        <f t="shared" si="8"/>
        <v>16617</v>
      </c>
      <c r="P12" s="185">
        <f t="shared" si="9"/>
        <v>35363</v>
      </c>
      <c r="Q12" s="185">
        <f t="shared" si="10"/>
        <v>1971</v>
      </c>
    </row>
    <row r="13" spans="2:17" x14ac:dyDescent="0.2">
      <c r="B13" s="491"/>
      <c r="C13" s="190"/>
      <c r="D13" s="193"/>
      <c r="E13" s="193"/>
      <c r="H13" s="53" t="str">
        <f t="shared" si="0"/>
        <v>2016-07</v>
      </c>
      <c r="I13" s="508">
        <f t="shared" si="2"/>
        <v>27795754</v>
      </c>
      <c r="J13" s="185">
        <f t="shared" si="3"/>
        <v>21145378</v>
      </c>
      <c r="K13" s="185">
        <f t="shared" si="4"/>
        <v>1227536</v>
      </c>
      <c r="L13" s="502">
        <f t="shared" si="5"/>
        <v>354.23782108139574</v>
      </c>
      <c r="M13" s="502">
        <f t="shared" si="6"/>
        <v>347.82394460260463</v>
      </c>
      <c r="N13" s="502">
        <f t="shared" si="7"/>
        <v>37.433519746328741</v>
      </c>
      <c r="O13" s="511">
        <f t="shared" si="8"/>
        <v>91048</v>
      </c>
      <c r="P13" s="185">
        <f t="shared" si="9"/>
        <v>91643</v>
      </c>
      <c r="Q13" s="185">
        <f t="shared" si="10"/>
        <v>16638</v>
      </c>
    </row>
    <row r="14" spans="2:17" x14ac:dyDescent="0.2">
      <c r="B14" s="491"/>
      <c r="C14" s="190"/>
      <c r="D14" s="193"/>
      <c r="E14" s="193"/>
      <c r="H14" s="53" t="str">
        <f t="shared" si="0"/>
        <v>2016-08</v>
      </c>
      <c r="I14" s="508">
        <f t="shared" si="2"/>
        <v>24170181</v>
      </c>
      <c r="J14" s="185">
        <f t="shared" si="3"/>
        <v>23313353</v>
      </c>
      <c r="K14" s="185">
        <f t="shared" si="4"/>
        <v>1565744</v>
      </c>
      <c r="L14" s="502">
        <f t="shared" si="5"/>
        <v>376.48544623910499</v>
      </c>
      <c r="M14" s="502">
        <f t="shared" si="6"/>
        <v>265.82449414744201</v>
      </c>
      <c r="N14" s="502">
        <f t="shared" si="7"/>
        <v>22.098706193933047</v>
      </c>
      <c r="O14" s="511">
        <f t="shared" si="8"/>
        <v>38035</v>
      </c>
      <c r="P14" s="185">
        <f t="shared" si="9"/>
        <v>82155</v>
      </c>
      <c r="Q14" s="185">
        <f t="shared" si="10"/>
        <v>1582</v>
      </c>
    </row>
    <row r="15" spans="2:17" x14ac:dyDescent="0.2">
      <c r="B15" s="491"/>
      <c r="C15" s="190"/>
      <c r="D15" s="193"/>
      <c r="E15" s="193"/>
      <c r="H15" s="53" t="str">
        <f t="shared" si="0"/>
        <v>2016-09</v>
      </c>
      <c r="I15" s="508">
        <f t="shared" si="2"/>
        <v>25911426</v>
      </c>
      <c r="J15" s="185">
        <f t="shared" si="3"/>
        <v>17559177</v>
      </c>
      <c r="K15" s="185">
        <f t="shared" si="4"/>
        <v>1104846</v>
      </c>
      <c r="L15" s="502">
        <f t="shared" si="5"/>
        <v>278.30006645640219</v>
      </c>
      <c r="M15" s="502">
        <f t="shared" si="6"/>
        <v>290.88116334982692</v>
      </c>
      <c r="N15" s="502">
        <f t="shared" si="7"/>
        <v>21.329295920688203</v>
      </c>
      <c r="O15" s="511">
        <f t="shared" si="8"/>
        <v>49586</v>
      </c>
      <c r="P15" s="185">
        <f t="shared" si="9"/>
        <v>51019</v>
      </c>
      <c r="Q15" s="185">
        <f t="shared" si="10"/>
        <v>1904</v>
      </c>
    </row>
    <row r="16" spans="2:17" x14ac:dyDescent="0.2">
      <c r="B16" s="491"/>
      <c r="C16" s="190"/>
      <c r="D16" s="193"/>
      <c r="E16" s="193"/>
      <c r="H16" s="510" t="s">
        <v>66</v>
      </c>
      <c r="I16" s="193">
        <f>SUM(I4:I15)</f>
        <v>302186966</v>
      </c>
      <c r="J16" s="193">
        <f t="shared" ref="J16:Q16" si="11">SUM(J4:J15)</f>
        <v>250988385</v>
      </c>
      <c r="K16" s="193">
        <f t="shared" si="11"/>
        <v>14136915</v>
      </c>
      <c r="L16" s="503">
        <f t="shared" si="11"/>
        <v>3588.8040095381239</v>
      </c>
      <c r="M16" s="503">
        <f t="shared" si="11"/>
        <v>3798.56773351628</v>
      </c>
      <c r="N16" s="503">
        <f t="shared" si="11"/>
        <v>257.81949536015338</v>
      </c>
      <c r="O16" s="193">
        <f t="shared" si="11"/>
        <v>311832</v>
      </c>
      <c r="P16" s="193">
        <f t="shared" si="11"/>
        <v>423533</v>
      </c>
      <c r="Q16" s="193">
        <f t="shared" si="11"/>
        <v>47520</v>
      </c>
    </row>
    <row r="17" spans="2:47" x14ac:dyDescent="0.2">
      <c r="B17" s="491"/>
      <c r="C17" s="190"/>
      <c r="D17" s="193"/>
      <c r="E17" s="193"/>
    </row>
    <row r="18" spans="2:47" x14ac:dyDescent="0.2">
      <c r="B18" s="491"/>
      <c r="C18" s="190"/>
      <c r="D18" s="193"/>
      <c r="E18" s="193"/>
    </row>
    <row r="19" spans="2:47" x14ac:dyDescent="0.2">
      <c r="B19" s="644" t="s">
        <v>768</v>
      </c>
      <c r="C19" s="507" t="s">
        <v>179</v>
      </c>
      <c r="D19" s="507" t="s">
        <v>770</v>
      </c>
      <c r="E19" s="507" t="s">
        <v>180</v>
      </c>
      <c r="F19" s="507" t="s">
        <v>769</v>
      </c>
      <c r="H19" s="813" t="s">
        <v>187</v>
      </c>
      <c r="I19" s="810" t="s">
        <v>780</v>
      </c>
      <c r="J19" s="811"/>
      <c r="K19" s="811"/>
      <c r="L19" s="811"/>
      <c r="M19" s="811"/>
      <c r="N19" s="811"/>
      <c r="O19" s="811"/>
      <c r="P19" s="811"/>
      <c r="Q19" s="811"/>
      <c r="R19" s="812"/>
      <c r="S19" s="812"/>
      <c r="T19" s="812"/>
      <c r="U19" s="812"/>
      <c r="V19" s="810" t="s">
        <v>781</v>
      </c>
      <c r="W19" s="811"/>
      <c r="X19" s="811"/>
      <c r="Y19" s="811"/>
      <c r="Z19" s="811"/>
      <c r="AA19" s="811"/>
      <c r="AB19" s="811"/>
      <c r="AC19" s="811"/>
      <c r="AD19" s="811"/>
      <c r="AE19" s="812"/>
      <c r="AF19" s="812"/>
      <c r="AG19" s="812"/>
      <c r="AH19" s="812"/>
      <c r="AI19" s="810" t="s">
        <v>782</v>
      </c>
      <c r="AJ19" s="811"/>
      <c r="AK19" s="811"/>
      <c r="AL19" s="811"/>
      <c r="AM19" s="811"/>
      <c r="AN19" s="811"/>
      <c r="AO19" s="811"/>
      <c r="AP19" s="811"/>
      <c r="AQ19" s="811"/>
      <c r="AR19" s="812"/>
      <c r="AS19" s="812"/>
      <c r="AT19" s="812"/>
      <c r="AU19" s="812"/>
    </row>
    <row r="20" spans="2:47" x14ac:dyDescent="0.2">
      <c r="B20" s="816" t="s">
        <v>145</v>
      </c>
      <c r="C20" s="515" t="s">
        <v>784</v>
      </c>
      <c r="D20" s="504">
        <f>I72</f>
        <v>66411635</v>
      </c>
      <c r="E20" s="502">
        <f>I90</f>
        <v>459.48416152188418</v>
      </c>
      <c r="F20" s="185">
        <f>I127</f>
        <v>27142</v>
      </c>
      <c r="H20" s="808"/>
      <c r="I20" s="178" t="s">
        <v>149</v>
      </c>
      <c r="J20" s="179" t="s">
        <v>150</v>
      </c>
      <c r="K20" s="179" t="s">
        <v>151</v>
      </c>
      <c r="L20" s="179" t="s">
        <v>152</v>
      </c>
      <c r="M20" s="180" t="s">
        <v>153</v>
      </c>
      <c r="N20" s="180" t="s">
        <v>154</v>
      </c>
      <c r="O20" s="180" t="s">
        <v>155</v>
      </c>
      <c r="P20" s="180" t="s">
        <v>156</v>
      </c>
      <c r="Q20" s="180" t="s">
        <v>157</v>
      </c>
      <c r="R20" s="180" t="s">
        <v>158</v>
      </c>
      <c r="S20" s="180" t="s">
        <v>159</v>
      </c>
      <c r="T20" s="180" t="s">
        <v>160</v>
      </c>
      <c r="U20" s="180" t="s">
        <v>161</v>
      </c>
      <c r="V20" s="178" t="s">
        <v>149</v>
      </c>
      <c r="W20" s="179" t="s">
        <v>150</v>
      </c>
      <c r="X20" s="179" t="s">
        <v>151</v>
      </c>
      <c r="Y20" s="179" t="s">
        <v>152</v>
      </c>
      <c r="Z20" s="180" t="s">
        <v>153</v>
      </c>
      <c r="AA20" s="180" t="s">
        <v>154</v>
      </c>
      <c r="AB20" s="180" t="s">
        <v>155</v>
      </c>
      <c r="AC20" s="180" t="s">
        <v>156</v>
      </c>
      <c r="AD20" s="180" t="s">
        <v>157</v>
      </c>
      <c r="AE20" s="180" t="s">
        <v>158</v>
      </c>
      <c r="AF20" s="180" t="s">
        <v>159</v>
      </c>
      <c r="AG20" s="180" t="s">
        <v>160</v>
      </c>
      <c r="AH20" s="180" t="s">
        <v>161</v>
      </c>
      <c r="AI20" s="178" t="s">
        <v>149</v>
      </c>
      <c r="AJ20" s="179" t="s">
        <v>150</v>
      </c>
      <c r="AK20" s="179" t="s">
        <v>151</v>
      </c>
      <c r="AL20" s="179" t="s">
        <v>152</v>
      </c>
      <c r="AM20" s="180" t="s">
        <v>153</v>
      </c>
      <c r="AN20" s="180" t="s">
        <v>154</v>
      </c>
      <c r="AO20" s="180" t="s">
        <v>155</v>
      </c>
      <c r="AP20" s="180" t="s">
        <v>156</v>
      </c>
      <c r="AQ20" s="180" t="s">
        <v>157</v>
      </c>
      <c r="AR20" s="180" t="s">
        <v>158</v>
      </c>
      <c r="AS20" s="180" t="s">
        <v>159</v>
      </c>
      <c r="AT20" s="180" t="s">
        <v>160</v>
      </c>
      <c r="AU20" s="180" t="s">
        <v>161</v>
      </c>
    </row>
    <row r="21" spans="2:47" x14ac:dyDescent="0.2">
      <c r="B21" s="817"/>
      <c r="C21" s="515" t="s">
        <v>785</v>
      </c>
      <c r="D21" s="504">
        <f>J72</f>
        <v>6599206</v>
      </c>
      <c r="E21" s="502">
        <f>J90</f>
        <v>66.432357503858711</v>
      </c>
      <c r="F21" s="185">
        <f>J127</f>
        <v>4217</v>
      </c>
      <c r="H21" s="53" t="str">
        <f>H44</f>
        <v>2015-10</v>
      </c>
      <c r="I21" s="508">
        <f>I60</f>
        <v>3462659</v>
      </c>
      <c r="J21" s="508">
        <f t="shared" ref="J21:L21" si="12">J60</f>
        <v>780555</v>
      </c>
      <c r="K21" s="508">
        <f t="shared" si="12"/>
        <v>217110</v>
      </c>
      <c r="L21" s="508">
        <f t="shared" si="12"/>
        <v>17029676</v>
      </c>
      <c r="M21" s="667">
        <f>P60</f>
        <v>246544</v>
      </c>
      <c r="N21" s="667">
        <f t="shared" ref="N21:Q21" si="13">Q60</f>
        <v>174400</v>
      </c>
      <c r="O21" s="667">
        <f t="shared" si="13"/>
        <v>101209</v>
      </c>
      <c r="P21" s="514">
        <f t="shared" si="13"/>
        <v>19103616</v>
      </c>
      <c r="Q21" s="667">
        <f t="shared" si="13"/>
        <v>17682</v>
      </c>
      <c r="R21" s="185">
        <f>X60</f>
        <v>1980</v>
      </c>
      <c r="S21" s="185">
        <f t="shared" ref="S21:U21" si="14">Y60</f>
        <v>151303</v>
      </c>
      <c r="T21" s="185">
        <f t="shared" si="14"/>
        <v>830810</v>
      </c>
      <c r="U21" s="185">
        <f t="shared" si="14"/>
        <v>34200</v>
      </c>
      <c r="V21" s="517">
        <f>I78</f>
        <v>48.56660693268887</v>
      </c>
      <c r="W21" s="517">
        <f t="shared" ref="W21:Y21" si="15">J78</f>
        <v>8.3668310503635421</v>
      </c>
      <c r="X21" s="517">
        <f t="shared" si="15"/>
        <v>10.327263055653923</v>
      </c>
      <c r="Y21" s="517">
        <f t="shared" si="15"/>
        <v>183.91116284526731</v>
      </c>
      <c r="Z21" s="502">
        <f>P78</f>
        <v>2.5856168028794793</v>
      </c>
      <c r="AA21" s="502">
        <f t="shared" ref="AA21:AD21" si="16">Q78</f>
        <v>19.250946125594904</v>
      </c>
      <c r="AB21" s="502">
        <f t="shared" si="16"/>
        <v>3.1682652413664889</v>
      </c>
      <c r="AC21" s="502">
        <f t="shared" si="16"/>
        <v>249.321189336999</v>
      </c>
      <c r="AD21" s="502">
        <f t="shared" si="16"/>
        <v>0.4448734142133613</v>
      </c>
      <c r="AE21" s="502">
        <f>X78</f>
        <v>0.25119559797712987</v>
      </c>
      <c r="AF21" s="502">
        <f t="shared" ref="AF21:AH21" si="17">Y78</f>
        <v>0.84932021691110937</v>
      </c>
      <c r="AG21" s="502">
        <f t="shared" si="17"/>
        <v>12.813824122223144</v>
      </c>
      <c r="AH21" s="502">
        <f t="shared" si="17"/>
        <v>0.15904541635791211</v>
      </c>
      <c r="AI21" s="518">
        <f>I112</f>
        <v>2344</v>
      </c>
      <c r="AJ21" s="518">
        <f t="shared" ref="AJ21:AL21" si="18">J112</f>
        <v>279</v>
      </c>
      <c r="AK21" s="518">
        <f t="shared" si="18"/>
        <v>38</v>
      </c>
      <c r="AL21" s="518">
        <f t="shared" si="18"/>
        <v>10587</v>
      </c>
      <c r="AM21" s="504">
        <f>P112</f>
        <v>5492</v>
      </c>
      <c r="AN21" s="504">
        <f t="shared" ref="AN21:AQ21" si="19">Q112</f>
        <v>128</v>
      </c>
      <c r="AO21" s="504">
        <f t="shared" si="19"/>
        <v>292</v>
      </c>
      <c r="AP21" s="504">
        <f t="shared" si="19"/>
        <v>12086</v>
      </c>
      <c r="AQ21" s="504">
        <f t="shared" si="19"/>
        <v>38</v>
      </c>
      <c r="AR21" s="504">
        <f>X112</f>
        <v>25</v>
      </c>
      <c r="AS21" s="504">
        <f t="shared" ref="AS21:AU21" si="20">Y112</f>
        <v>333</v>
      </c>
      <c r="AT21" s="504">
        <f t="shared" si="20"/>
        <v>1566</v>
      </c>
      <c r="AU21" s="504">
        <f t="shared" si="20"/>
        <v>37</v>
      </c>
    </row>
    <row r="22" spans="2:47" x14ac:dyDescent="0.2">
      <c r="B22" s="817"/>
      <c r="C22" s="515" t="s">
        <v>164</v>
      </c>
      <c r="D22" s="504">
        <f>K72</f>
        <v>3594290</v>
      </c>
      <c r="E22" s="502">
        <f>K90</f>
        <v>181.21553945758714</v>
      </c>
      <c r="F22" s="185">
        <f>K127</f>
        <v>253</v>
      </c>
      <c r="H22" s="53" t="str">
        <f t="shared" ref="H22:H32" si="21">H45</f>
        <v>2015-11</v>
      </c>
      <c r="I22" s="508">
        <f t="shared" ref="I22:L32" si="22">I61</f>
        <v>5425720</v>
      </c>
      <c r="J22" s="508">
        <f t="shared" si="22"/>
        <v>186193</v>
      </c>
      <c r="K22" s="508">
        <f t="shared" si="22"/>
        <v>743782</v>
      </c>
      <c r="L22" s="508">
        <f t="shared" si="22"/>
        <v>17402332</v>
      </c>
      <c r="M22" s="667">
        <f t="shared" ref="M22:Q32" si="23">P61</f>
        <v>223407</v>
      </c>
      <c r="N22" s="667">
        <f t="shared" si="23"/>
        <v>515466</v>
      </c>
      <c r="O22" s="667">
        <f t="shared" si="23"/>
        <v>120698</v>
      </c>
      <c r="P22" s="514">
        <f t="shared" si="23"/>
        <v>20209868</v>
      </c>
      <c r="Q22" s="667">
        <f t="shared" si="23"/>
        <v>59109</v>
      </c>
      <c r="R22" s="185">
        <f t="shared" ref="R22:U32" si="24">X61</f>
        <v>1032</v>
      </c>
      <c r="S22" s="185">
        <f t="shared" si="24"/>
        <v>200418</v>
      </c>
      <c r="T22" s="185">
        <f t="shared" si="24"/>
        <v>774293</v>
      </c>
      <c r="U22" s="185">
        <f t="shared" si="24"/>
        <v>22473</v>
      </c>
      <c r="V22" s="517">
        <f t="shared" ref="V22:Y32" si="25">I79</f>
        <v>47.081269212429099</v>
      </c>
      <c r="W22" s="517">
        <f t="shared" si="25"/>
        <v>2.148397491010646</v>
      </c>
      <c r="X22" s="517">
        <f t="shared" si="25"/>
        <v>36.592927948127858</v>
      </c>
      <c r="Y22" s="517">
        <f t="shared" si="25"/>
        <v>243.96502966865552</v>
      </c>
      <c r="Z22" s="502">
        <f t="shared" ref="Z22:AD32" si="26">P79</f>
        <v>2.1054078435763555</v>
      </c>
      <c r="AA22" s="502">
        <f t="shared" si="26"/>
        <v>38.337709791141577</v>
      </c>
      <c r="AB22" s="502">
        <f t="shared" si="26"/>
        <v>21.946716164031312</v>
      </c>
      <c r="AC22" s="502">
        <f t="shared" si="26"/>
        <v>287.53982835541092</v>
      </c>
      <c r="AD22" s="502">
        <f t="shared" si="26"/>
        <v>4.5611080602238774</v>
      </c>
      <c r="AE22" s="502">
        <f t="shared" ref="AE22:AH32" si="27">X79</f>
        <v>9.871013424890332E-2</v>
      </c>
      <c r="AF22" s="502">
        <f t="shared" si="27"/>
        <v>1.021666302417539</v>
      </c>
      <c r="AG22" s="502">
        <f t="shared" si="27"/>
        <v>13.124814153500585</v>
      </c>
      <c r="AH22" s="502">
        <f t="shared" si="27"/>
        <v>0.93342931961069553</v>
      </c>
      <c r="AI22" s="518">
        <f t="shared" ref="AI22:AL32" si="28">I113</f>
        <v>3023</v>
      </c>
      <c r="AJ22" s="518">
        <f t="shared" si="28"/>
        <v>273</v>
      </c>
      <c r="AK22" s="518">
        <f t="shared" si="28"/>
        <v>38</v>
      </c>
      <c r="AL22" s="518">
        <f t="shared" si="28"/>
        <v>11399</v>
      </c>
      <c r="AM22" s="504">
        <f t="shared" ref="AM22:AQ32" si="29">P113</f>
        <v>6403</v>
      </c>
      <c r="AN22" s="504">
        <f t="shared" si="29"/>
        <v>121</v>
      </c>
      <c r="AO22" s="504">
        <f t="shared" si="29"/>
        <v>187</v>
      </c>
      <c r="AP22" s="504">
        <f t="shared" si="29"/>
        <v>14074</v>
      </c>
      <c r="AQ22" s="504">
        <f t="shared" si="29"/>
        <v>51</v>
      </c>
      <c r="AR22" s="504">
        <f t="shared" ref="AR22:AU32" si="30">X113</f>
        <v>25</v>
      </c>
      <c r="AS22" s="504">
        <f t="shared" si="30"/>
        <v>633</v>
      </c>
      <c r="AT22" s="504">
        <f t="shared" si="30"/>
        <v>2205</v>
      </c>
      <c r="AU22" s="504">
        <f t="shared" si="30"/>
        <v>43</v>
      </c>
    </row>
    <row r="23" spans="2:47" x14ac:dyDescent="0.2">
      <c r="B23" s="808"/>
      <c r="C23" s="515" t="s">
        <v>165</v>
      </c>
      <c r="D23" s="504">
        <f>L72</f>
        <v>225581835</v>
      </c>
      <c r="E23" s="502">
        <f>L90</f>
        <v>2881.6719510547937</v>
      </c>
      <c r="F23" s="185">
        <f>L127</f>
        <v>224168</v>
      </c>
      <c r="H23" s="53" t="str">
        <f t="shared" si="21"/>
        <v>2015-12</v>
      </c>
      <c r="I23" s="508">
        <f t="shared" si="22"/>
        <v>6461479</v>
      </c>
      <c r="J23" s="508">
        <f t="shared" si="22"/>
        <v>453121</v>
      </c>
      <c r="K23" s="508">
        <f t="shared" si="22"/>
        <v>61634</v>
      </c>
      <c r="L23" s="508">
        <f t="shared" si="22"/>
        <v>13767390</v>
      </c>
      <c r="M23" s="667">
        <f t="shared" si="23"/>
        <v>217190</v>
      </c>
      <c r="N23" s="667">
        <f t="shared" si="23"/>
        <v>37728</v>
      </c>
      <c r="O23" s="667">
        <f t="shared" si="23"/>
        <v>91515</v>
      </c>
      <c r="P23" s="514">
        <f t="shared" si="23"/>
        <v>20828312</v>
      </c>
      <c r="Q23" s="667">
        <f t="shared" si="23"/>
        <v>14600</v>
      </c>
      <c r="R23" s="185">
        <f t="shared" si="24"/>
        <v>772</v>
      </c>
      <c r="S23" s="185">
        <f t="shared" si="24"/>
        <v>283925</v>
      </c>
      <c r="T23" s="185">
        <f t="shared" si="24"/>
        <v>988795</v>
      </c>
      <c r="U23" s="185">
        <f t="shared" si="24"/>
        <v>7478</v>
      </c>
      <c r="V23" s="517">
        <f t="shared" si="25"/>
        <v>63.234321035747556</v>
      </c>
      <c r="W23" s="517">
        <f t="shared" si="25"/>
        <v>2.779478849375657</v>
      </c>
      <c r="X23" s="517">
        <f t="shared" si="25"/>
        <v>3.6907293581116321</v>
      </c>
      <c r="Y23" s="517">
        <f t="shared" si="25"/>
        <v>214.96288996695043</v>
      </c>
      <c r="Z23" s="502">
        <f t="shared" si="26"/>
        <v>2.8136599061826897</v>
      </c>
      <c r="AA23" s="502">
        <f t="shared" si="26"/>
        <v>9.7669934644682055</v>
      </c>
      <c r="AB23" s="502">
        <f t="shared" si="26"/>
        <v>2.685125772464739</v>
      </c>
      <c r="AC23" s="502">
        <f t="shared" si="26"/>
        <v>338.71332282511577</v>
      </c>
      <c r="AD23" s="502">
        <f t="shared" si="26"/>
        <v>1.070779496373679</v>
      </c>
      <c r="AE23" s="502">
        <f t="shared" si="27"/>
        <v>2.1504888426534276E-2</v>
      </c>
      <c r="AF23" s="502">
        <f t="shared" si="27"/>
        <v>0.68529915935232522</v>
      </c>
      <c r="AG23" s="502">
        <f t="shared" si="27"/>
        <v>16.849504679815233</v>
      </c>
      <c r="AH23" s="502">
        <f t="shared" si="27"/>
        <v>6.5343788768586736E-2</v>
      </c>
      <c r="AI23" s="518">
        <f t="shared" si="28"/>
        <v>3690</v>
      </c>
      <c r="AJ23" s="518">
        <f t="shared" si="28"/>
        <v>277</v>
      </c>
      <c r="AK23" s="518">
        <f t="shared" si="28"/>
        <v>25</v>
      </c>
      <c r="AL23" s="518">
        <f t="shared" si="28"/>
        <v>10280</v>
      </c>
      <c r="AM23" s="504">
        <f t="shared" si="29"/>
        <v>5181</v>
      </c>
      <c r="AN23" s="504">
        <f t="shared" si="29"/>
        <v>97</v>
      </c>
      <c r="AO23" s="504">
        <f t="shared" si="29"/>
        <v>175</v>
      </c>
      <c r="AP23" s="504">
        <f t="shared" si="29"/>
        <v>12101</v>
      </c>
      <c r="AQ23" s="504">
        <f t="shared" si="29"/>
        <v>51</v>
      </c>
      <c r="AR23" s="504">
        <f t="shared" si="30"/>
        <v>16</v>
      </c>
      <c r="AS23" s="504">
        <f t="shared" si="30"/>
        <v>366</v>
      </c>
      <c r="AT23" s="504">
        <f t="shared" si="30"/>
        <v>4290</v>
      </c>
      <c r="AU23" s="504">
        <f t="shared" si="30"/>
        <v>41</v>
      </c>
    </row>
    <row r="24" spans="2:47" x14ac:dyDescent="0.2">
      <c r="B24" s="816" t="s">
        <v>146</v>
      </c>
      <c r="C24" s="516" t="s">
        <v>166</v>
      </c>
      <c r="D24" s="504">
        <f>P72</f>
        <v>8053081</v>
      </c>
      <c r="E24" s="502">
        <f>P90</f>
        <v>273.56138077151695</v>
      </c>
      <c r="F24" s="185">
        <f>P127</f>
        <v>79810</v>
      </c>
      <c r="H24" s="53" t="str">
        <f t="shared" si="21"/>
        <v>2016-01</v>
      </c>
      <c r="I24" s="508">
        <f t="shared" si="22"/>
        <v>5248051</v>
      </c>
      <c r="J24" s="508">
        <f t="shared" si="22"/>
        <v>953607</v>
      </c>
      <c r="K24" s="508">
        <f t="shared" si="22"/>
        <v>252230</v>
      </c>
      <c r="L24" s="508">
        <f t="shared" si="22"/>
        <v>20512478</v>
      </c>
      <c r="M24" s="667">
        <f t="shared" si="23"/>
        <v>381291</v>
      </c>
      <c r="N24" s="667">
        <f t="shared" si="23"/>
        <v>198484</v>
      </c>
      <c r="O24" s="667">
        <f t="shared" si="23"/>
        <v>113658</v>
      </c>
      <c r="P24" s="514">
        <f t="shared" si="23"/>
        <v>16260222</v>
      </c>
      <c r="Q24" s="667">
        <f t="shared" si="23"/>
        <v>8263</v>
      </c>
      <c r="R24" s="185">
        <f t="shared" si="24"/>
        <v>905</v>
      </c>
      <c r="S24" s="185">
        <f t="shared" si="24"/>
        <v>356152</v>
      </c>
      <c r="T24" s="185">
        <f t="shared" si="24"/>
        <v>1074571</v>
      </c>
      <c r="U24" s="185">
        <f t="shared" si="24"/>
        <v>18397</v>
      </c>
      <c r="V24" s="517">
        <f t="shared" si="25"/>
        <v>49.893514565363965</v>
      </c>
      <c r="W24" s="517">
        <f t="shared" si="25"/>
        <v>2.6931170360276138</v>
      </c>
      <c r="X24" s="517">
        <f t="shared" si="25"/>
        <v>13.063873226194932</v>
      </c>
      <c r="Y24" s="517">
        <f t="shared" si="25"/>
        <v>299.79385118615153</v>
      </c>
      <c r="Z24" s="502">
        <f t="shared" si="26"/>
        <v>3.5979337075741533</v>
      </c>
      <c r="AA24" s="502">
        <f t="shared" si="26"/>
        <v>17.998334275196544</v>
      </c>
      <c r="AB24" s="502">
        <f t="shared" si="26"/>
        <v>14.141211456835594</v>
      </c>
      <c r="AC24" s="502">
        <f t="shared" si="26"/>
        <v>252.92069751832926</v>
      </c>
      <c r="AD24" s="502">
        <f t="shared" si="26"/>
        <v>0.37100303484294267</v>
      </c>
      <c r="AE24" s="502">
        <f t="shared" si="27"/>
        <v>2.2792578971348048E-2</v>
      </c>
      <c r="AF24" s="502">
        <f t="shared" si="27"/>
        <v>0.92803413178717087</v>
      </c>
      <c r="AG24" s="502">
        <f t="shared" si="27"/>
        <v>19.255564050626074</v>
      </c>
      <c r="AH24" s="502">
        <f t="shared" si="27"/>
        <v>1.1273978381213876</v>
      </c>
      <c r="AI24" s="518">
        <f t="shared" si="28"/>
        <v>2923</v>
      </c>
      <c r="AJ24" s="518">
        <f t="shared" si="28"/>
        <v>293</v>
      </c>
      <c r="AK24" s="518">
        <f t="shared" si="28"/>
        <v>27</v>
      </c>
      <c r="AL24" s="518">
        <f t="shared" si="28"/>
        <v>9459</v>
      </c>
      <c r="AM24" s="504">
        <f t="shared" si="29"/>
        <v>5282</v>
      </c>
      <c r="AN24" s="504">
        <f t="shared" si="29"/>
        <v>126</v>
      </c>
      <c r="AO24" s="504">
        <f t="shared" si="29"/>
        <v>207</v>
      </c>
      <c r="AP24" s="504">
        <f t="shared" si="29"/>
        <v>12668</v>
      </c>
      <c r="AQ24" s="504">
        <f t="shared" si="29"/>
        <v>47</v>
      </c>
      <c r="AR24" s="504">
        <f t="shared" si="30"/>
        <v>26</v>
      </c>
      <c r="AS24" s="504">
        <f t="shared" si="30"/>
        <v>265</v>
      </c>
      <c r="AT24" s="504">
        <f t="shared" si="30"/>
        <v>5138</v>
      </c>
      <c r="AU24" s="504">
        <f t="shared" si="30"/>
        <v>46</v>
      </c>
    </row>
    <row r="25" spans="2:47" x14ac:dyDescent="0.2">
      <c r="B25" s="817"/>
      <c r="C25" s="516" t="s">
        <v>164</v>
      </c>
      <c r="D25" s="504">
        <f>Q72</f>
        <v>2757140</v>
      </c>
      <c r="E25" s="502">
        <f>Q90</f>
        <v>273.04874638186391</v>
      </c>
      <c r="F25" s="185">
        <f>Q127</f>
        <v>1006</v>
      </c>
      <c r="H25" s="53" t="str">
        <f t="shared" si="21"/>
        <v>2016-02</v>
      </c>
      <c r="I25" s="508">
        <f t="shared" si="22"/>
        <v>4346536</v>
      </c>
      <c r="J25" s="508">
        <f t="shared" si="22"/>
        <v>383929</v>
      </c>
      <c r="K25" s="508">
        <f t="shared" si="22"/>
        <v>274137</v>
      </c>
      <c r="L25" s="508">
        <f t="shared" si="22"/>
        <v>19411408</v>
      </c>
      <c r="M25" s="667">
        <f t="shared" si="23"/>
        <v>247813</v>
      </c>
      <c r="N25" s="667">
        <f t="shared" si="23"/>
        <v>321379</v>
      </c>
      <c r="O25" s="667">
        <f t="shared" si="23"/>
        <v>188182</v>
      </c>
      <c r="P25" s="514">
        <f t="shared" si="23"/>
        <v>20226211</v>
      </c>
      <c r="Q25" s="667">
        <f t="shared" si="23"/>
        <v>8590</v>
      </c>
      <c r="R25" s="185">
        <f t="shared" si="24"/>
        <v>770</v>
      </c>
      <c r="S25" s="185">
        <f t="shared" si="24"/>
        <v>415324</v>
      </c>
      <c r="T25" s="185">
        <f t="shared" si="24"/>
        <v>924943</v>
      </c>
      <c r="U25" s="185">
        <f t="shared" si="24"/>
        <v>3632</v>
      </c>
      <c r="V25" s="517">
        <f t="shared" si="25"/>
        <v>61.121240907782521</v>
      </c>
      <c r="W25" s="517">
        <f t="shared" si="25"/>
        <v>7.9747897453771612</v>
      </c>
      <c r="X25" s="517">
        <f t="shared" si="25"/>
        <v>13.554351695315702</v>
      </c>
      <c r="Y25" s="517">
        <f t="shared" si="25"/>
        <v>198.92623014829391</v>
      </c>
      <c r="Z25" s="502">
        <f t="shared" si="26"/>
        <v>2.5202460185082538</v>
      </c>
      <c r="AA25" s="502">
        <f t="shared" si="26"/>
        <v>25.822739130241608</v>
      </c>
      <c r="AB25" s="502">
        <f t="shared" si="26"/>
        <v>15.49505855500588</v>
      </c>
      <c r="AC25" s="502">
        <f t="shared" si="26"/>
        <v>230.09151710387351</v>
      </c>
      <c r="AD25" s="502">
        <f t="shared" si="26"/>
        <v>1.1103947634319322</v>
      </c>
      <c r="AE25" s="502">
        <f t="shared" si="27"/>
        <v>2.717900780135088E-2</v>
      </c>
      <c r="AF25" s="502">
        <f t="shared" si="27"/>
        <v>8.9106364834879006</v>
      </c>
      <c r="AG25" s="502">
        <f t="shared" si="27"/>
        <v>16.530935555005176</v>
      </c>
      <c r="AH25" s="502">
        <f t="shared" si="27"/>
        <v>0.29062692131901707</v>
      </c>
      <c r="AI25" s="518">
        <f t="shared" si="28"/>
        <v>2717</v>
      </c>
      <c r="AJ25" s="518">
        <f t="shared" si="28"/>
        <v>301</v>
      </c>
      <c r="AK25" s="518">
        <f t="shared" si="28"/>
        <v>24</v>
      </c>
      <c r="AL25" s="518">
        <f t="shared" si="28"/>
        <v>10253</v>
      </c>
      <c r="AM25" s="504">
        <f t="shared" si="29"/>
        <v>5942</v>
      </c>
      <c r="AN25" s="504">
        <f t="shared" si="29"/>
        <v>136</v>
      </c>
      <c r="AO25" s="504">
        <f t="shared" si="29"/>
        <v>141</v>
      </c>
      <c r="AP25" s="504">
        <f t="shared" si="29"/>
        <v>9832</v>
      </c>
      <c r="AQ25" s="504">
        <f t="shared" si="29"/>
        <v>41</v>
      </c>
      <c r="AR25" s="504">
        <f t="shared" si="30"/>
        <v>20</v>
      </c>
      <c r="AS25" s="504">
        <f t="shared" si="30"/>
        <v>728</v>
      </c>
      <c r="AT25" s="504">
        <f t="shared" si="30"/>
        <v>1736</v>
      </c>
      <c r="AU25" s="504">
        <f t="shared" si="30"/>
        <v>34</v>
      </c>
    </row>
    <row r="26" spans="2:47" x14ac:dyDescent="0.2">
      <c r="B26" s="817"/>
      <c r="C26" s="516" t="s">
        <v>167</v>
      </c>
      <c r="D26" s="504">
        <f>R72</f>
        <v>1916815</v>
      </c>
      <c r="E26" s="502">
        <f>R90</f>
        <v>132.94460365258658</v>
      </c>
      <c r="F26" s="185">
        <f>R127</f>
        <v>1170</v>
      </c>
      <c r="H26" s="53" t="str">
        <f t="shared" si="21"/>
        <v>2016-03</v>
      </c>
      <c r="I26" s="508">
        <f t="shared" si="22"/>
        <v>5066846</v>
      </c>
      <c r="J26" s="508">
        <f t="shared" si="22"/>
        <v>469587</v>
      </c>
      <c r="K26" s="508">
        <f t="shared" si="22"/>
        <v>397531</v>
      </c>
      <c r="L26" s="508">
        <f t="shared" si="22"/>
        <v>22183061</v>
      </c>
      <c r="M26" s="667">
        <f t="shared" si="23"/>
        <v>741639</v>
      </c>
      <c r="N26" s="667">
        <f t="shared" si="23"/>
        <v>165145</v>
      </c>
      <c r="O26" s="667">
        <f t="shared" si="23"/>
        <v>430412</v>
      </c>
      <c r="P26" s="514">
        <f t="shared" si="23"/>
        <v>20235910</v>
      </c>
      <c r="Q26" s="667">
        <f t="shared" si="23"/>
        <v>23629</v>
      </c>
      <c r="R26" s="185">
        <f t="shared" si="24"/>
        <v>804</v>
      </c>
      <c r="S26" s="185">
        <f t="shared" si="24"/>
        <v>249548</v>
      </c>
      <c r="T26" s="185">
        <f t="shared" si="24"/>
        <v>933408</v>
      </c>
      <c r="U26" s="185">
        <f t="shared" si="24"/>
        <v>3855</v>
      </c>
      <c r="V26" s="517">
        <f t="shared" si="25"/>
        <v>30.806954918211815</v>
      </c>
      <c r="W26" s="517">
        <f t="shared" si="25"/>
        <v>4.8785239396211084</v>
      </c>
      <c r="X26" s="517">
        <f t="shared" si="25"/>
        <v>18.950993026733109</v>
      </c>
      <c r="Y26" s="517">
        <f t="shared" si="25"/>
        <v>217.25523357740821</v>
      </c>
      <c r="Z26" s="502">
        <f t="shared" si="26"/>
        <v>5.0908971757553321</v>
      </c>
      <c r="AA26" s="502">
        <f t="shared" si="26"/>
        <v>20.316324929804932</v>
      </c>
      <c r="AB26" s="502">
        <f t="shared" si="26"/>
        <v>13.19398884228575</v>
      </c>
      <c r="AC26" s="502">
        <f t="shared" si="26"/>
        <v>264.15749170313035</v>
      </c>
      <c r="AD26" s="502">
        <f t="shared" si="26"/>
        <v>0.24410762415209258</v>
      </c>
      <c r="AE26" s="502">
        <f t="shared" si="27"/>
        <v>2.5398571518962795E-2</v>
      </c>
      <c r="AF26" s="502">
        <f t="shared" si="27"/>
        <v>1.8648767253744141</v>
      </c>
      <c r="AG26" s="502">
        <f t="shared" si="27"/>
        <v>20.830345497386524</v>
      </c>
      <c r="AH26" s="502">
        <f t="shared" si="27"/>
        <v>0.2869571616474782</v>
      </c>
      <c r="AI26" s="518">
        <f t="shared" si="28"/>
        <v>3248</v>
      </c>
      <c r="AJ26" s="518">
        <f t="shared" si="28"/>
        <v>556</v>
      </c>
      <c r="AK26" s="518">
        <f t="shared" si="28"/>
        <v>42</v>
      </c>
      <c r="AL26" s="518">
        <f t="shared" si="28"/>
        <v>14095</v>
      </c>
      <c r="AM26" s="504">
        <f t="shared" si="29"/>
        <v>7165</v>
      </c>
      <c r="AN26" s="504">
        <f t="shared" si="29"/>
        <v>169</v>
      </c>
      <c r="AO26" s="504">
        <f t="shared" si="29"/>
        <v>116</v>
      </c>
      <c r="AP26" s="504">
        <f t="shared" si="29"/>
        <v>14281</v>
      </c>
      <c r="AQ26" s="504">
        <f t="shared" si="29"/>
        <v>32</v>
      </c>
      <c r="AR26" s="504">
        <f t="shared" si="30"/>
        <v>36</v>
      </c>
      <c r="AS26" s="504">
        <f t="shared" si="30"/>
        <v>281</v>
      </c>
      <c r="AT26" s="504">
        <f t="shared" si="30"/>
        <v>2468</v>
      </c>
      <c r="AU26" s="504">
        <f t="shared" si="30"/>
        <v>31</v>
      </c>
    </row>
    <row r="27" spans="2:47" x14ac:dyDescent="0.2">
      <c r="B27" s="817"/>
      <c r="C27" s="516" t="s">
        <v>165</v>
      </c>
      <c r="D27" s="504">
        <f>S72</f>
        <v>237897574</v>
      </c>
      <c r="E27" s="502">
        <f>S90</f>
        <v>3084.9718434639963</v>
      </c>
      <c r="F27" s="185">
        <f>S127</f>
        <v>265556</v>
      </c>
      <c r="H27" s="53" t="str">
        <f t="shared" si="21"/>
        <v>2016-04</v>
      </c>
      <c r="I27" s="508">
        <f t="shared" si="22"/>
        <v>6344303</v>
      </c>
      <c r="J27" s="508">
        <f t="shared" si="22"/>
        <v>1158776</v>
      </c>
      <c r="K27" s="508">
        <f t="shared" si="22"/>
        <v>286130</v>
      </c>
      <c r="L27" s="508">
        <f t="shared" si="22"/>
        <v>16367805</v>
      </c>
      <c r="M27" s="667">
        <f t="shared" si="23"/>
        <v>1870424</v>
      </c>
      <c r="N27" s="667">
        <f t="shared" si="23"/>
        <v>252125</v>
      </c>
      <c r="O27" s="667">
        <f t="shared" si="23"/>
        <v>223366</v>
      </c>
      <c r="P27" s="514">
        <f t="shared" si="23"/>
        <v>22105642</v>
      </c>
      <c r="Q27" s="667">
        <f t="shared" si="23"/>
        <v>23526</v>
      </c>
      <c r="R27" s="185">
        <f t="shared" si="24"/>
        <v>1861</v>
      </c>
      <c r="S27" s="185">
        <f t="shared" si="24"/>
        <v>177925</v>
      </c>
      <c r="T27" s="185">
        <f t="shared" si="24"/>
        <v>935073</v>
      </c>
      <c r="U27" s="185">
        <f t="shared" si="24"/>
        <v>53206</v>
      </c>
      <c r="V27" s="517">
        <f t="shared" si="25"/>
        <v>29.627682750045018</v>
      </c>
      <c r="W27" s="517">
        <f t="shared" si="25"/>
        <v>2.4760676417472474</v>
      </c>
      <c r="X27" s="517">
        <f t="shared" si="25"/>
        <v>14.799997411012544</v>
      </c>
      <c r="Y27" s="517">
        <f t="shared" si="25"/>
        <v>211.35141792022281</v>
      </c>
      <c r="Z27" s="502">
        <f t="shared" si="26"/>
        <v>80.286283500347949</v>
      </c>
      <c r="AA27" s="502">
        <f t="shared" si="26"/>
        <v>24.904507134161552</v>
      </c>
      <c r="AB27" s="502">
        <f t="shared" si="26"/>
        <v>15.384337961209814</v>
      </c>
      <c r="AC27" s="502">
        <f t="shared" si="26"/>
        <v>262.54858608160498</v>
      </c>
      <c r="AD27" s="502">
        <f t="shared" si="26"/>
        <v>1.0595991178370234</v>
      </c>
      <c r="AE27" s="502">
        <f t="shared" si="27"/>
        <v>8.1076747790575582E-2</v>
      </c>
      <c r="AF27" s="502">
        <f t="shared" si="27"/>
        <v>0.3830299210421797</v>
      </c>
      <c r="AG27" s="502">
        <f t="shared" si="27"/>
        <v>13.457898130803125</v>
      </c>
      <c r="AH27" s="502">
        <f t="shared" si="27"/>
        <v>0.76063889220040415</v>
      </c>
      <c r="AI27" s="518">
        <f t="shared" si="28"/>
        <v>3845</v>
      </c>
      <c r="AJ27" s="518">
        <f t="shared" si="28"/>
        <v>504</v>
      </c>
      <c r="AK27" s="518">
        <f t="shared" si="28"/>
        <v>25</v>
      </c>
      <c r="AL27" s="518">
        <f t="shared" si="28"/>
        <v>12852</v>
      </c>
      <c r="AM27" s="504">
        <f t="shared" si="29"/>
        <v>12993</v>
      </c>
      <c r="AN27" s="504">
        <f t="shared" si="29"/>
        <v>176</v>
      </c>
      <c r="AO27" s="504">
        <f t="shared" si="29"/>
        <v>133</v>
      </c>
      <c r="AP27" s="504">
        <f t="shared" si="29"/>
        <v>14054</v>
      </c>
      <c r="AQ27" s="504">
        <f t="shared" si="29"/>
        <v>42</v>
      </c>
      <c r="AR27" s="504">
        <f t="shared" si="30"/>
        <v>31</v>
      </c>
      <c r="AS27" s="504">
        <f t="shared" si="30"/>
        <v>267</v>
      </c>
      <c r="AT27" s="504">
        <f t="shared" si="30"/>
        <v>2609</v>
      </c>
      <c r="AU27" s="504">
        <f t="shared" si="30"/>
        <v>48</v>
      </c>
    </row>
    <row r="28" spans="2:47" x14ac:dyDescent="0.2">
      <c r="B28" s="808"/>
      <c r="C28" s="516" t="s">
        <v>168</v>
      </c>
      <c r="D28" s="514">
        <f>T72</f>
        <v>363775</v>
      </c>
      <c r="E28" s="502">
        <f>T90</f>
        <v>34.041159246316006</v>
      </c>
      <c r="F28" s="185">
        <f>T127</f>
        <v>370</v>
      </c>
      <c r="H28" s="53" t="str">
        <f t="shared" si="21"/>
        <v>2016-05</v>
      </c>
      <c r="I28" s="508">
        <f t="shared" si="22"/>
        <v>5255025</v>
      </c>
      <c r="J28" s="508">
        <f t="shared" si="22"/>
        <v>176347</v>
      </c>
      <c r="K28" s="508">
        <f t="shared" si="22"/>
        <v>36754</v>
      </c>
      <c r="L28" s="508">
        <f t="shared" si="22"/>
        <v>21263740</v>
      </c>
      <c r="M28" s="667">
        <f t="shared" si="23"/>
        <v>647399</v>
      </c>
      <c r="N28" s="667">
        <f t="shared" si="23"/>
        <v>69285</v>
      </c>
      <c r="O28" s="667">
        <f t="shared" si="23"/>
        <v>97220</v>
      </c>
      <c r="P28" s="514">
        <f t="shared" si="23"/>
        <v>21037774</v>
      </c>
      <c r="Q28" s="667">
        <f t="shared" si="23"/>
        <v>31977</v>
      </c>
      <c r="R28" s="185">
        <f t="shared" si="24"/>
        <v>820</v>
      </c>
      <c r="S28" s="185">
        <f t="shared" si="24"/>
        <v>187050</v>
      </c>
      <c r="T28" s="185">
        <f t="shared" si="24"/>
        <v>720935</v>
      </c>
      <c r="U28" s="185">
        <f t="shared" si="24"/>
        <v>12833</v>
      </c>
      <c r="V28" s="517">
        <f t="shared" si="25"/>
        <v>30.202411128707325</v>
      </c>
      <c r="W28" s="517">
        <f t="shared" si="25"/>
        <v>4.1139999176457325</v>
      </c>
      <c r="X28" s="517">
        <f t="shared" si="25"/>
        <v>2.338691530233509</v>
      </c>
      <c r="Y28" s="517">
        <f t="shared" si="25"/>
        <v>211.56760904554744</v>
      </c>
      <c r="Z28" s="502">
        <f t="shared" si="26"/>
        <v>15.809565288834987</v>
      </c>
      <c r="AA28" s="502">
        <f t="shared" si="26"/>
        <v>15.242521098196375</v>
      </c>
      <c r="AB28" s="502">
        <f t="shared" si="26"/>
        <v>6.2509970992341506</v>
      </c>
      <c r="AC28" s="502">
        <f t="shared" si="26"/>
        <v>222.25623716657347</v>
      </c>
      <c r="AD28" s="502">
        <f t="shared" si="26"/>
        <v>4.1122963507323131</v>
      </c>
      <c r="AE28" s="502">
        <f t="shared" si="27"/>
        <v>7.6931825724386713E-2</v>
      </c>
      <c r="AF28" s="502">
        <f t="shared" si="27"/>
        <v>2.5020191156017968</v>
      </c>
      <c r="AG28" s="502">
        <f t="shared" si="27"/>
        <v>16.07496355566035</v>
      </c>
      <c r="AH28" s="502">
        <f t="shared" si="27"/>
        <v>0.21800080710727324</v>
      </c>
      <c r="AI28" s="518">
        <f t="shared" si="28"/>
        <v>2808</v>
      </c>
      <c r="AJ28" s="518">
        <f t="shared" si="28"/>
        <v>320</v>
      </c>
      <c r="AK28" s="518">
        <f t="shared" si="28"/>
        <v>36</v>
      </c>
      <c r="AL28" s="518">
        <f t="shared" si="28"/>
        <v>9965</v>
      </c>
      <c r="AM28" s="504">
        <f t="shared" si="29"/>
        <v>10665</v>
      </c>
      <c r="AN28" s="504">
        <f t="shared" si="29"/>
        <v>136</v>
      </c>
      <c r="AO28" s="504">
        <f t="shared" si="29"/>
        <v>106</v>
      </c>
      <c r="AP28" s="504">
        <f t="shared" si="29"/>
        <v>12324</v>
      </c>
      <c r="AQ28" s="504">
        <f t="shared" si="29"/>
        <v>62</v>
      </c>
      <c r="AR28" s="504">
        <f t="shared" si="30"/>
        <v>31</v>
      </c>
      <c r="AS28" s="504">
        <f t="shared" si="30"/>
        <v>212</v>
      </c>
      <c r="AT28" s="504">
        <f t="shared" si="30"/>
        <v>1798</v>
      </c>
      <c r="AU28" s="504">
        <f t="shared" si="30"/>
        <v>40</v>
      </c>
    </row>
    <row r="29" spans="2:47" x14ac:dyDescent="0.2">
      <c r="B29" s="816" t="s">
        <v>147</v>
      </c>
      <c r="C29" s="516" t="s">
        <v>169</v>
      </c>
      <c r="D29" s="504">
        <f>X72</f>
        <v>14258</v>
      </c>
      <c r="E29" s="502">
        <f>X90</f>
        <v>0.87467510648548119</v>
      </c>
      <c r="F29" s="185">
        <f>X127</f>
        <v>260</v>
      </c>
      <c r="H29" s="53" t="str">
        <f t="shared" si="21"/>
        <v>2016-06</v>
      </c>
      <c r="I29" s="508">
        <f t="shared" si="22"/>
        <v>7478905</v>
      </c>
      <c r="J29" s="508">
        <f t="shared" si="22"/>
        <v>474061</v>
      </c>
      <c r="K29" s="508">
        <f t="shared" si="22"/>
        <v>213518</v>
      </c>
      <c r="L29" s="508">
        <f t="shared" si="22"/>
        <v>19763189</v>
      </c>
      <c r="M29" s="667">
        <f t="shared" si="23"/>
        <v>1052951</v>
      </c>
      <c r="N29" s="667">
        <f t="shared" si="23"/>
        <v>193886</v>
      </c>
      <c r="O29" s="667">
        <f t="shared" si="23"/>
        <v>124184</v>
      </c>
      <c r="P29" s="514">
        <f t="shared" si="23"/>
        <v>19710345</v>
      </c>
      <c r="Q29" s="667">
        <f t="shared" si="23"/>
        <v>18201</v>
      </c>
      <c r="R29" s="185">
        <f t="shared" si="24"/>
        <v>749</v>
      </c>
      <c r="S29" s="185">
        <f t="shared" si="24"/>
        <v>188218</v>
      </c>
      <c r="T29" s="185">
        <f t="shared" si="24"/>
        <v>676242</v>
      </c>
      <c r="U29" s="185">
        <f t="shared" si="24"/>
        <v>4089</v>
      </c>
      <c r="V29" s="517">
        <f t="shared" si="25"/>
        <v>23.041314419140626</v>
      </c>
      <c r="W29" s="517">
        <f t="shared" si="25"/>
        <v>10.011700632434438</v>
      </c>
      <c r="X29" s="517">
        <f t="shared" si="25"/>
        <v>11.957566299628505</v>
      </c>
      <c r="Y29" s="517">
        <f t="shared" si="25"/>
        <v>243.75263567799163</v>
      </c>
      <c r="Z29" s="502">
        <f t="shared" si="26"/>
        <v>51.209179366330268</v>
      </c>
      <c r="AA29" s="502">
        <f t="shared" si="26"/>
        <v>24.304426224704841</v>
      </c>
      <c r="AB29" s="502">
        <f t="shared" si="26"/>
        <v>8.9928296861653507</v>
      </c>
      <c r="AC29" s="502">
        <f t="shared" si="26"/>
        <v>307.8973438093858</v>
      </c>
      <c r="AD29" s="502">
        <f t="shared" si="26"/>
        <v>2.3959330920770237</v>
      </c>
      <c r="AE29" s="502">
        <f t="shared" si="27"/>
        <v>3.3820122393990432E-2</v>
      </c>
      <c r="AF29" s="502">
        <f t="shared" si="27"/>
        <v>2.0202792439140431</v>
      </c>
      <c r="AG29" s="502">
        <f t="shared" si="27"/>
        <v>23.971231789158008</v>
      </c>
      <c r="AH29" s="502">
        <f t="shared" si="27"/>
        <v>0.403681045150733</v>
      </c>
      <c r="AI29" s="518">
        <f t="shared" si="28"/>
        <v>2502</v>
      </c>
      <c r="AJ29" s="518">
        <f t="shared" si="28"/>
        <v>521</v>
      </c>
      <c r="AK29" s="518">
        <f t="shared" si="28"/>
        <v>46</v>
      </c>
      <c r="AL29" s="518">
        <f t="shared" si="28"/>
        <v>13548</v>
      </c>
      <c r="AM29" s="504">
        <f t="shared" si="29"/>
        <v>9875</v>
      </c>
      <c r="AN29" s="504">
        <f t="shared" si="29"/>
        <v>129</v>
      </c>
      <c r="AO29" s="504">
        <f t="shared" si="29"/>
        <v>140</v>
      </c>
      <c r="AP29" s="504">
        <f t="shared" si="29"/>
        <v>25145</v>
      </c>
      <c r="AQ29" s="504">
        <f t="shared" si="29"/>
        <v>74</v>
      </c>
      <c r="AR29" s="504">
        <f t="shared" si="30"/>
        <v>40</v>
      </c>
      <c r="AS29" s="504">
        <f t="shared" si="30"/>
        <v>277</v>
      </c>
      <c r="AT29" s="504">
        <f t="shared" si="30"/>
        <v>1607</v>
      </c>
      <c r="AU29" s="504">
        <f t="shared" si="30"/>
        <v>47</v>
      </c>
    </row>
    <row r="30" spans="2:47" x14ac:dyDescent="0.2">
      <c r="B30" s="817"/>
      <c r="C30" s="516" t="s">
        <v>170</v>
      </c>
      <c r="D30" s="504">
        <f>Y72</f>
        <v>3918749</v>
      </c>
      <c r="E30" s="502">
        <f>Y90</f>
        <v>31.201769457108604</v>
      </c>
      <c r="F30" s="185">
        <f>Y127</f>
        <v>3253</v>
      </c>
      <c r="H30" s="53" t="str">
        <f t="shared" si="21"/>
        <v>2016-07</v>
      </c>
      <c r="I30" s="508">
        <f t="shared" si="22"/>
        <v>6816225</v>
      </c>
      <c r="J30" s="508">
        <f t="shared" si="22"/>
        <v>324473</v>
      </c>
      <c r="K30" s="508">
        <f t="shared" si="22"/>
        <v>710481</v>
      </c>
      <c r="L30" s="508">
        <f t="shared" si="22"/>
        <v>19944575</v>
      </c>
      <c r="M30" s="667">
        <f t="shared" si="23"/>
        <v>484669</v>
      </c>
      <c r="N30" s="667">
        <f t="shared" si="23"/>
        <v>249167</v>
      </c>
      <c r="O30" s="667">
        <f t="shared" si="23"/>
        <v>155578</v>
      </c>
      <c r="P30" s="514">
        <f t="shared" si="23"/>
        <v>20231508</v>
      </c>
      <c r="Q30" s="667">
        <f t="shared" si="23"/>
        <v>24456</v>
      </c>
      <c r="R30" s="185">
        <f t="shared" si="24"/>
        <v>1908</v>
      </c>
      <c r="S30" s="185">
        <f t="shared" si="24"/>
        <v>408582</v>
      </c>
      <c r="T30" s="185">
        <f t="shared" si="24"/>
        <v>796455</v>
      </c>
      <c r="U30" s="185">
        <f t="shared" si="24"/>
        <v>20591</v>
      </c>
      <c r="V30" s="517">
        <f t="shared" si="25"/>
        <v>18.1839037099625</v>
      </c>
      <c r="W30" s="517">
        <f t="shared" si="25"/>
        <v>5.8586631636762787</v>
      </c>
      <c r="X30" s="517">
        <f t="shared" si="25"/>
        <v>33.571692652460968</v>
      </c>
      <c r="Y30" s="517">
        <f t="shared" si="25"/>
        <v>296.62356155529596</v>
      </c>
      <c r="Z30" s="502">
        <f t="shared" si="26"/>
        <v>10.663846234356242</v>
      </c>
      <c r="AA30" s="502">
        <f t="shared" si="26"/>
        <v>26.479975941925645</v>
      </c>
      <c r="AB30" s="502">
        <f t="shared" si="26"/>
        <v>11.811849069870702</v>
      </c>
      <c r="AC30" s="502">
        <f t="shared" si="26"/>
        <v>297.05961708970983</v>
      </c>
      <c r="AD30" s="502">
        <f t="shared" si="26"/>
        <v>1.808656266742217</v>
      </c>
      <c r="AE30" s="502">
        <f t="shared" si="27"/>
        <v>0.11932865101061817</v>
      </c>
      <c r="AF30" s="502">
        <f t="shared" si="27"/>
        <v>2.020284259548125</v>
      </c>
      <c r="AG30" s="502">
        <f t="shared" si="27"/>
        <v>34.376815719969237</v>
      </c>
      <c r="AH30" s="502">
        <f t="shared" si="27"/>
        <v>0.91709111580075786</v>
      </c>
      <c r="AI30" s="518">
        <f t="shared" si="28"/>
        <v>2632</v>
      </c>
      <c r="AJ30" s="518">
        <f t="shared" si="28"/>
        <v>806</v>
      </c>
      <c r="AK30" s="518">
        <f t="shared" si="28"/>
        <v>26</v>
      </c>
      <c r="AL30" s="518">
        <f t="shared" si="28"/>
        <v>87584</v>
      </c>
      <c r="AM30" s="504">
        <f t="shared" si="29"/>
        <v>7930</v>
      </c>
      <c r="AN30" s="504">
        <f t="shared" si="29"/>
        <v>125</v>
      </c>
      <c r="AO30" s="504">
        <f t="shared" si="29"/>
        <v>129</v>
      </c>
      <c r="AP30" s="504">
        <f t="shared" si="29"/>
        <v>83393</v>
      </c>
      <c r="AQ30" s="504">
        <f t="shared" si="29"/>
        <v>66</v>
      </c>
      <c r="AR30" s="504">
        <f t="shared" si="30"/>
        <v>44</v>
      </c>
      <c r="AS30" s="504">
        <f t="shared" si="30"/>
        <v>405</v>
      </c>
      <c r="AT30" s="504">
        <f t="shared" si="30"/>
        <v>16134</v>
      </c>
      <c r="AU30" s="504">
        <f t="shared" si="30"/>
        <v>55</v>
      </c>
    </row>
    <row r="31" spans="2:47" x14ac:dyDescent="0.2">
      <c r="B31" s="817"/>
      <c r="C31" s="516" t="s">
        <v>171</v>
      </c>
      <c r="D31" s="504">
        <f>Z72</f>
        <v>9975433</v>
      </c>
      <c r="E31" s="502">
        <f>Z90</f>
        <v>218.83170034244739</v>
      </c>
      <c r="F31" s="185">
        <f>Z127</f>
        <v>33839</v>
      </c>
      <c r="H31" s="53" t="str">
        <f t="shared" si="21"/>
        <v>2016-08</v>
      </c>
      <c r="I31" s="508">
        <f t="shared" si="22"/>
        <v>3404970</v>
      </c>
      <c r="J31" s="508">
        <f t="shared" si="22"/>
        <v>668752</v>
      </c>
      <c r="K31" s="508">
        <f t="shared" si="22"/>
        <v>325582</v>
      </c>
      <c r="L31" s="508">
        <f t="shared" si="22"/>
        <v>19770877</v>
      </c>
      <c r="M31" s="667">
        <f t="shared" si="23"/>
        <v>497907</v>
      </c>
      <c r="N31" s="667">
        <f t="shared" si="23"/>
        <v>444571</v>
      </c>
      <c r="O31" s="667">
        <f t="shared" si="23"/>
        <v>94751</v>
      </c>
      <c r="P31" s="514">
        <f t="shared" si="23"/>
        <v>22216717</v>
      </c>
      <c r="Q31" s="667">
        <f t="shared" si="23"/>
        <v>59407</v>
      </c>
      <c r="R31" s="185">
        <f t="shared" si="24"/>
        <v>1930</v>
      </c>
      <c r="S31" s="185">
        <f t="shared" si="24"/>
        <v>701505</v>
      </c>
      <c r="T31" s="185">
        <f t="shared" si="24"/>
        <v>822587</v>
      </c>
      <c r="U31" s="185">
        <f t="shared" si="24"/>
        <v>39722</v>
      </c>
      <c r="V31" s="517">
        <f t="shared" si="25"/>
        <v>25.666803597699904</v>
      </c>
      <c r="W31" s="517">
        <f t="shared" si="25"/>
        <v>10.394219356750844</v>
      </c>
      <c r="X31" s="517">
        <f t="shared" si="25"/>
        <v>17.013870848450981</v>
      </c>
      <c r="Y31" s="517">
        <f t="shared" si="25"/>
        <v>323.41055243620326</v>
      </c>
      <c r="Z31" s="502">
        <f t="shared" si="26"/>
        <v>8.3345114759367771</v>
      </c>
      <c r="AA31" s="502">
        <f t="shared" si="26"/>
        <v>30.898547214715975</v>
      </c>
      <c r="AB31" s="502">
        <f t="shared" si="26"/>
        <v>9.4696099896427732</v>
      </c>
      <c r="AC31" s="502">
        <f t="shared" si="26"/>
        <v>209.61921460388183</v>
      </c>
      <c r="AD31" s="502">
        <f t="shared" si="26"/>
        <v>7.502610863264632</v>
      </c>
      <c r="AE31" s="502">
        <f t="shared" si="27"/>
        <v>9.5279117570498728E-2</v>
      </c>
      <c r="AF31" s="502">
        <f t="shared" si="27"/>
        <v>2.1439790865169921</v>
      </c>
      <c r="AG31" s="502">
        <f t="shared" si="27"/>
        <v>18.707717909909569</v>
      </c>
      <c r="AH31" s="502">
        <f t="shared" si="27"/>
        <v>1.1517300799359864</v>
      </c>
      <c r="AI31" s="518">
        <f t="shared" si="28"/>
        <v>2528</v>
      </c>
      <c r="AJ31" s="518">
        <f t="shared" si="28"/>
        <v>738</v>
      </c>
      <c r="AK31" s="518">
        <f t="shared" si="28"/>
        <v>33</v>
      </c>
      <c r="AL31" s="518">
        <f t="shared" si="28"/>
        <v>34736</v>
      </c>
      <c r="AM31" s="504">
        <f t="shared" si="29"/>
        <v>7112</v>
      </c>
      <c r="AN31" s="504">
        <f t="shared" si="29"/>
        <v>108</v>
      </c>
      <c r="AO31" s="504">
        <f t="shared" si="29"/>
        <v>104</v>
      </c>
      <c r="AP31" s="504">
        <f t="shared" si="29"/>
        <v>74757</v>
      </c>
      <c r="AQ31" s="504">
        <f t="shared" si="29"/>
        <v>74</v>
      </c>
      <c r="AR31" s="504">
        <f t="shared" si="30"/>
        <v>45</v>
      </c>
      <c r="AS31" s="504">
        <f t="shared" si="30"/>
        <v>278</v>
      </c>
      <c r="AT31" s="504">
        <f t="shared" si="30"/>
        <v>1200</v>
      </c>
      <c r="AU31" s="504">
        <f t="shared" si="30"/>
        <v>59</v>
      </c>
    </row>
    <row r="32" spans="2:47" x14ac:dyDescent="0.2">
      <c r="B32" s="808"/>
      <c r="C32" s="516" t="s">
        <v>172</v>
      </c>
      <c r="D32" s="513">
        <f>AA72</f>
        <v>228475</v>
      </c>
      <c r="E32" s="512">
        <f>AA90</f>
        <v>6.9113504541119122</v>
      </c>
      <c r="F32" s="185">
        <f>AA127</f>
        <v>310</v>
      </c>
      <c r="H32" s="53" t="str">
        <f t="shared" si="21"/>
        <v>2016-09</v>
      </c>
      <c r="I32" s="508">
        <f t="shared" si="22"/>
        <v>7100916</v>
      </c>
      <c r="J32" s="508">
        <f t="shared" si="22"/>
        <v>569805</v>
      </c>
      <c r="K32" s="508">
        <f t="shared" si="22"/>
        <v>75401</v>
      </c>
      <c r="L32" s="508">
        <f t="shared" si="22"/>
        <v>18165304</v>
      </c>
      <c r="M32" s="667">
        <f t="shared" si="23"/>
        <v>1441847</v>
      </c>
      <c r="N32" s="667">
        <f t="shared" si="23"/>
        <v>135504</v>
      </c>
      <c r="O32" s="667">
        <f t="shared" si="23"/>
        <v>176042</v>
      </c>
      <c r="P32" s="514">
        <f t="shared" si="23"/>
        <v>15731449</v>
      </c>
      <c r="Q32" s="667">
        <f t="shared" si="23"/>
        <v>74335</v>
      </c>
      <c r="R32" s="185">
        <f t="shared" si="24"/>
        <v>727</v>
      </c>
      <c r="S32" s="185">
        <f t="shared" si="24"/>
        <v>598799</v>
      </c>
      <c r="T32" s="185">
        <f t="shared" si="24"/>
        <v>497321</v>
      </c>
      <c r="U32" s="185">
        <f t="shared" si="24"/>
        <v>7999</v>
      </c>
      <c r="V32" s="517">
        <f t="shared" si="25"/>
        <v>32.058138344104883</v>
      </c>
      <c r="W32" s="517">
        <f t="shared" si="25"/>
        <v>4.7365686798284479</v>
      </c>
      <c r="X32" s="517">
        <f t="shared" si="25"/>
        <v>5.3535824056634658</v>
      </c>
      <c r="Y32" s="517">
        <f t="shared" si="25"/>
        <v>236.15177702680541</v>
      </c>
      <c r="Z32" s="502">
        <f t="shared" si="26"/>
        <v>88.54423345123449</v>
      </c>
      <c r="AA32" s="502">
        <f t="shared" si="26"/>
        <v>19.725721051711798</v>
      </c>
      <c r="AB32" s="502">
        <f t="shared" si="26"/>
        <v>10.404613814474024</v>
      </c>
      <c r="AC32" s="502">
        <f t="shared" si="26"/>
        <v>162.84679786998169</v>
      </c>
      <c r="AD32" s="502">
        <f t="shared" si="26"/>
        <v>9.3597971624249094</v>
      </c>
      <c r="AE32" s="502">
        <f t="shared" si="27"/>
        <v>2.1457863051182323E-2</v>
      </c>
      <c r="AF32" s="502">
        <f t="shared" si="27"/>
        <v>7.8723448111550098</v>
      </c>
      <c r="AG32" s="502">
        <f t="shared" si="27"/>
        <v>12.838085178390331</v>
      </c>
      <c r="AH32" s="502">
        <f t="shared" si="27"/>
        <v>0.59740806809168057</v>
      </c>
      <c r="AI32" s="518">
        <f t="shared" si="28"/>
        <v>2981</v>
      </c>
      <c r="AJ32" s="518">
        <f t="shared" si="28"/>
        <v>800</v>
      </c>
      <c r="AK32" s="518">
        <f t="shared" si="28"/>
        <v>28</v>
      </c>
      <c r="AL32" s="518">
        <f t="shared" si="28"/>
        <v>45777</v>
      </c>
      <c r="AM32" s="504">
        <f t="shared" si="29"/>
        <v>8011</v>
      </c>
      <c r="AN32" s="504">
        <f t="shared" si="29"/>
        <v>145</v>
      </c>
      <c r="AO32" s="504">
        <f t="shared" si="29"/>
        <v>106</v>
      </c>
      <c r="AP32" s="504">
        <f t="shared" si="29"/>
        <v>42681</v>
      </c>
      <c r="AQ32" s="504">
        <f t="shared" si="29"/>
        <v>76</v>
      </c>
      <c r="AR32" s="504">
        <f t="shared" si="30"/>
        <v>55</v>
      </c>
      <c r="AS32" s="504">
        <f t="shared" si="30"/>
        <v>260</v>
      </c>
      <c r="AT32" s="504">
        <f t="shared" si="30"/>
        <v>1550</v>
      </c>
      <c r="AU32" s="504">
        <f t="shared" si="30"/>
        <v>39</v>
      </c>
    </row>
    <row r="33" spans="2:47" x14ac:dyDescent="0.2">
      <c r="C33" s="491" t="s">
        <v>66</v>
      </c>
      <c r="D33" s="193">
        <f>SUM(D20:D32)</f>
        <v>567312266</v>
      </c>
      <c r="E33" s="503">
        <f>SUM(E20:E32)</f>
        <v>7645.1912384145571</v>
      </c>
      <c r="F33" s="193">
        <f>SUM(F20:F32)</f>
        <v>641354</v>
      </c>
      <c r="H33" s="510" t="s">
        <v>66</v>
      </c>
      <c r="I33" s="193">
        <f>SUM(I21:I32)</f>
        <v>66411635</v>
      </c>
      <c r="J33" s="193">
        <f t="shared" ref="J33:Q33" si="31">SUM(J21:J32)</f>
        <v>6599206</v>
      </c>
      <c r="K33" s="193">
        <f t="shared" si="31"/>
        <v>3594290</v>
      </c>
      <c r="L33" s="193">
        <f t="shared" si="31"/>
        <v>225581835</v>
      </c>
      <c r="M33" s="193">
        <f t="shared" si="31"/>
        <v>8053081</v>
      </c>
      <c r="N33" s="193">
        <f t="shared" si="31"/>
        <v>2757140</v>
      </c>
      <c r="O33" s="193">
        <f t="shared" si="31"/>
        <v>1916815</v>
      </c>
      <c r="P33" s="193">
        <f t="shared" si="31"/>
        <v>237897574</v>
      </c>
      <c r="Q33" s="193">
        <f t="shared" si="31"/>
        <v>363775</v>
      </c>
      <c r="R33" s="193">
        <f>SUM(R21:R32)</f>
        <v>14258</v>
      </c>
      <c r="S33" s="193">
        <f t="shared" ref="S33:U33" si="32">SUM(S21:S32)</f>
        <v>3918749</v>
      </c>
      <c r="T33" s="193">
        <f t="shared" si="32"/>
        <v>9975433</v>
      </c>
      <c r="U33" s="193">
        <f t="shared" si="32"/>
        <v>228475</v>
      </c>
      <c r="V33" s="503">
        <f>SUM(V21:V32)</f>
        <v>459.48416152188418</v>
      </c>
      <c r="W33" s="503">
        <f t="shared" ref="W33:AH33" si="33">SUM(W21:W32)</f>
        <v>66.432357503858711</v>
      </c>
      <c r="X33" s="503">
        <f t="shared" si="33"/>
        <v>181.21553945758714</v>
      </c>
      <c r="Y33" s="503">
        <f t="shared" si="33"/>
        <v>2881.6719510547937</v>
      </c>
      <c r="Z33" s="503">
        <f t="shared" si="33"/>
        <v>273.56138077151695</v>
      </c>
      <c r="AA33" s="503">
        <f t="shared" si="33"/>
        <v>273.04874638186391</v>
      </c>
      <c r="AB33" s="503">
        <f t="shared" si="33"/>
        <v>132.94460365258658</v>
      </c>
      <c r="AC33" s="503">
        <f t="shared" si="33"/>
        <v>3084.9718434639963</v>
      </c>
      <c r="AD33" s="503">
        <f t="shared" si="33"/>
        <v>34.041159246316006</v>
      </c>
      <c r="AE33" s="503">
        <f t="shared" si="33"/>
        <v>0.87467510648548119</v>
      </c>
      <c r="AF33" s="503">
        <f t="shared" si="33"/>
        <v>31.201769457108604</v>
      </c>
      <c r="AG33" s="503">
        <f t="shared" si="33"/>
        <v>218.83170034244739</v>
      </c>
      <c r="AH33" s="503">
        <f t="shared" si="33"/>
        <v>6.9113504541119122</v>
      </c>
      <c r="AI33" s="505">
        <f>SUM(AI21:AI32)</f>
        <v>35241</v>
      </c>
      <c r="AJ33" s="505">
        <f t="shared" ref="AJ33:AU33" si="34">SUM(AJ21:AJ32)</f>
        <v>5668</v>
      </c>
      <c r="AK33" s="505">
        <f t="shared" si="34"/>
        <v>388</v>
      </c>
      <c r="AL33" s="505">
        <f t="shared" si="34"/>
        <v>270535</v>
      </c>
      <c r="AM33" s="505">
        <f t="shared" si="34"/>
        <v>92051</v>
      </c>
      <c r="AN33" s="505">
        <f t="shared" si="34"/>
        <v>1596</v>
      </c>
      <c r="AO33" s="505">
        <f t="shared" si="34"/>
        <v>1836</v>
      </c>
      <c r="AP33" s="505">
        <f t="shared" si="34"/>
        <v>327396</v>
      </c>
      <c r="AQ33" s="505">
        <f t="shared" si="34"/>
        <v>654</v>
      </c>
      <c r="AR33" s="505">
        <f t="shared" si="34"/>
        <v>394</v>
      </c>
      <c r="AS33" s="505">
        <f t="shared" si="34"/>
        <v>4305</v>
      </c>
      <c r="AT33" s="505">
        <f t="shared" si="34"/>
        <v>42301</v>
      </c>
      <c r="AU33" s="505">
        <f t="shared" si="34"/>
        <v>520</v>
      </c>
    </row>
    <row r="34" spans="2:47" x14ac:dyDescent="0.2">
      <c r="B34" s="491"/>
      <c r="C34" s="190"/>
      <c r="D34" s="193"/>
      <c r="E34" s="193"/>
    </row>
    <row r="35" spans="2:47" x14ac:dyDescent="0.2">
      <c r="B35" s="491"/>
      <c r="C35" s="190"/>
      <c r="D35" s="193"/>
      <c r="E35" s="193"/>
    </row>
    <row r="38" spans="2:47" x14ac:dyDescent="0.2">
      <c r="B38" s="490"/>
    </row>
    <row r="41" spans="2:47" ht="15.75" x14ac:dyDescent="0.25">
      <c r="I41" s="519" t="s">
        <v>787</v>
      </c>
      <c r="P41" s="519" t="s">
        <v>788</v>
      </c>
      <c r="W41" s="176"/>
      <c r="X41" s="176" t="s">
        <v>147</v>
      </c>
    </row>
    <row r="42" spans="2:47" x14ac:dyDescent="0.2">
      <c r="H42" s="177"/>
      <c r="I42" s="176" t="s">
        <v>148</v>
      </c>
      <c r="O42" s="177"/>
      <c r="P42" s="176" t="s">
        <v>148</v>
      </c>
    </row>
    <row r="43" spans="2:47" ht="25.5" x14ac:dyDescent="0.2">
      <c r="H43" s="21" t="s">
        <v>105</v>
      </c>
      <c r="I43" s="178" t="s">
        <v>149</v>
      </c>
      <c r="J43" s="179" t="s">
        <v>150</v>
      </c>
      <c r="K43" s="179" t="s">
        <v>151</v>
      </c>
      <c r="L43" s="179" t="s">
        <v>152</v>
      </c>
      <c r="M43" s="179" t="s">
        <v>66</v>
      </c>
      <c r="O43" s="21" t="s">
        <v>105</v>
      </c>
      <c r="P43" s="180" t="s">
        <v>153</v>
      </c>
      <c r="Q43" s="180" t="s">
        <v>154</v>
      </c>
      <c r="R43" s="180" t="s">
        <v>155</v>
      </c>
      <c r="S43" s="180" t="s">
        <v>156</v>
      </c>
      <c r="T43" s="180" t="s">
        <v>157</v>
      </c>
      <c r="U43" s="179" t="s">
        <v>66</v>
      </c>
      <c r="W43" s="21" t="s">
        <v>105</v>
      </c>
      <c r="X43" s="180" t="s">
        <v>158</v>
      </c>
      <c r="Y43" s="180" t="s">
        <v>159</v>
      </c>
      <c r="Z43" s="180" t="s">
        <v>160</v>
      </c>
      <c r="AA43" s="180" t="s">
        <v>161</v>
      </c>
      <c r="AB43" s="179" t="s">
        <v>66</v>
      </c>
    </row>
    <row r="44" spans="2:47" x14ac:dyDescent="0.2">
      <c r="H44" s="53" t="str">
        <f>H60</f>
        <v>2015-10</v>
      </c>
      <c r="I44" s="74">
        <f>I60/1000000</f>
        <v>3.4626589999999999</v>
      </c>
      <c r="J44" s="74">
        <f t="shared" ref="J44:L44" si="35">J60/1000000</f>
        <v>0.780555</v>
      </c>
      <c r="K44" s="74">
        <f t="shared" si="35"/>
        <v>0.21711</v>
      </c>
      <c r="L44" s="74">
        <f t="shared" si="35"/>
        <v>17.029675999999998</v>
      </c>
      <c r="M44" s="74">
        <f>SUM(I44:L44)</f>
        <v>21.49</v>
      </c>
      <c r="O44" s="53" t="str">
        <f>O60</f>
        <v>2015-10</v>
      </c>
      <c r="P44" s="74">
        <f>P60/1000000</f>
        <v>0.24654400000000001</v>
      </c>
      <c r="Q44" s="74">
        <f t="shared" ref="Q44:T55" si="36">Q60/1000000</f>
        <v>0.1744</v>
      </c>
      <c r="R44" s="74">
        <f t="shared" si="36"/>
        <v>0.10120899999999999</v>
      </c>
      <c r="S44" s="74">
        <f t="shared" si="36"/>
        <v>19.103615999999999</v>
      </c>
      <c r="T44" s="74">
        <f t="shared" si="36"/>
        <v>1.7682E-2</v>
      </c>
      <c r="U44" s="74">
        <f>SUM(P44:T44)</f>
        <v>19.643450999999999</v>
      </c>
      <c r="W44" s="53" t="str">
        <f>W60</f>
        <v>2015-10</v>
      </c>
      <c r="X44" s="74">
        <f t="shared" ref="X44:AA55" si="37">X60/1000000</f>
        <v>1.98E-3</v>
      </c>
      <c r="Y44" s="74">
        <f t="shared" si="37"/>
        <v>0.15130299999999999</v>
      </c>
      <c r="Z44" s="74">
        <f t="shared" si="37"/>
        <v>0.83081000000000005</v>
      </c>
      <c r="AA44" s="74">
        <f t="shared" si="37"/>
        <v>3.4200000000000001E-2</v>
      </c>
      <c r="AB44" s="74">
        <f>SUM(X44:AA44)</f>
        <v>1.0182930000000001</v>
      </c>
    </row>
    <row r="45" spans="2:47" x14ac:dyDescent="0.2">
      <c r="H45" s="53" t="str">
        <f t="shared" ref="H45:H55" si="38">H61</f>
        <v>2015-11</v>
      </c>
      <c r="I45" s="74">
        <f t="shared" ref="I45:L55" si="39">I61/1000000</f>
        <v>5.4257200000000001</v>
      </c>
      <c r="J45" s="74">
        <f t="shared" si="39"/>
        <v>0.186193</v>
      </c>
      <c r="K45" s="74">
        <f t="shared" si="39"/>
        <v>0.74378200000000005</v>
      </c>
      <c r="L45" s="74">
        <f t="shared" si="39"/>
        <v>17.402332000000001</v>
      </c>
      <c r="M45" s="74">
        <f t="shared" ref="M45:M52" si="40">SUM(I45:L45)</f>
        <v>23.758027000000002</v>
      </c>
      <c r="O45" s="53" t="str">
        <f t="shared" ref="O45:O55" si="41">O61</f>
        <v>2015-11</v>
      </c>
      <c r="P45" s="74">
        <f t="shared" ref="P45:S55" si="42">P61/1000000</f>
        <v>0.22340699999999999</v>
      </c>
      <c r="Q45" s="74">
        <f t="shared" si="42"/>
        <v>0.51546599999999998</v>
      </c>
      <c r="R45" s="74">
        <f t="shared" si="42"/>
        <v>0.120698</v>
      </c>
      <c r="S45" s="74">
        <f t="shared" si="42"/>
        <v>20.209868</v>
      </c>
      <c r="T45" s="74">
        <f t="shared" si="36"/>
        <v>5.9109000000000002E-2</v>
      </c>
      <c r="U45" s="74">
        <f t="shared" ref="U45:U55" si="43">SUM(P45:T45)</f>
        <v>21.128547999999999</v>
      </c>
      <c r="W45" s="53" t="str">
        <f t="shared" ref="W45:W55" si="44">W61</f>
        <v>2015-11</v>
      </c>
      <c r="X45" s="74">
        <f t="shared" si="37"/>
        <v>1.0319999999999999E-3</v>
      </c>
      <c r="Y45" s="74">
        <f t="shared" si="37"/>
        <v>0.20041800000000001</v>
      </c>
      <c r="Z45" s="74">
        <f t="shared" si="37"/>
        <v>0.77429300000000001</v>
      </c>
      <c r="AA45" s="74">
        <f t="shared" si="37"/>
        <v>2.2473E-2</v>
      </c>
      <c r="AB45" s="74">
        <f t="shared" ref="AB45:AB52" si="45">SUM(X45:AA45)</f>
        <v>0.99821599999999999</v>
      </c>
    </row>
    <row r="46" spans="2:47" x14ac:dyDescent="0.2">
      <c r="H46" s="53" t="str">
        <f t="shared" si="38"/>
        <v>2015-12</v>
      </c>
      <c r="I46" s="74">
        <f t="shared" si="39"/>
        <v>6.4614789999999998</v>
      </c>
      <c r="J46" s="74">
        <f t="shared" si="39"/>
        <v>0.453121</v>
      </c>
      <c r="K46" s="74">
        <f t="shared" si="39"/>
        <v>6.1634000000000001E-2</v>
      </c>
      <c r="L46" s="74">
        <f t="shared" si="39"/>
        <v>13.767390000000001</v>
      </c>
      <c r="M46" s="74">
        <f t="shared" si="40"/>
        <v>20.743624000000001</v>
      </c>
      <c r="O46" s="53" t="str">
        <f t="shared" si="41"/>
        <v>2015-12</v>
      </c>
      <c r="P46" s="74">
        <f t="shared" si="42"/>
        <v>0.21718999999999999</v>
      </c>
      <c r="Q46" s="74">
        <f t="shared" si="42"/>
        <v>3.7727999999999998E-2</v>
      </c>
      <c r="R46" s="74">
        <f t="shared" si="42"/>
        <v>9.1514999999999999E-2</v>
      </c>
      <c r="S46" s="74">
        <f t="shared" si="42"/>
        <v>20.828312</v>
      </c>
      <c r="T46" s="74">
        <f t="shared" si="36"/>
        <v>1.46E-2</v>
      </c>
      <c r="U46" s="74">
        <f t="shared" si="43"/>
        <v>21.189345000000003</v>
      </c>
      <c r="W46" s="53" t="str">
        <f t="shared" si="44"/>
        <v>2015-12</v>
      </c>
      <c r="X46" s="74">
        <f t="shared" si="37"/>
        <v>7.7200000000000001E-4</v>
      </c>
      <c r="Y46" s="74">
        <f t="shared" si="37"/>
        <v>0.28392499999999998</v>
      </c>
      <c r="Z46" s="74">
        <f t="shared" si="37"/>
        <v>0.98879499999999998</v>
      </c>
      <c r="AA46" s="74">
        <f t="shared" si="37"/>
        <v>7.4780000000000003E-3</v>
      </c>
      <c r="AB46" s="74">
        <f t="shared" si="45"/>
        <v>1.2809700000000002</v>
      </c>
    </row>
    <row r="47" spans="2:47" x14ac:dyDescent="0.2">
      <c r="H47" s="53" t="str">
        <f t="shared" si="38"/>
        <v>2016-01</v>
      </c>
      <c r="I47" s="74">
        <f t="shared" si="39"/>
        <v>5.2480510000000002</v>
      </c>
      <c r="J47" s="74">
        <f t="shared" si="39"/>
        <v>0.95360699999999998</v>
      </c>
      <c r="K47" s="74">
        <f t="shared" si="39"/>
        <v>0.25223000000000001</v>
      </c>
      <c r="L47" s="74">
        <f t="shared" si="39"/>
        <v>20.512478000000002</v>
      </c>
      <c r="M47" s="74">
        <f t="shared" si="40"/>
        <v>26.966366000000001</v>
      </c>
      <c r="O47" s="53" t="str">
        <f t="shared" si="41"/>
        <v>2016-01</v>
      </c>
      <c r="P47" s="74">
        <f t="shared" si="42"/>
        <v>0.38129099999999999</v>
      </c>
      <c r="Q47" s="74">
        <f t="shared" si="42"/>
        <v>0.19848399999999999</v>
      </c>
      <c r="R47" s="74">
        <f t="shared" si="42"/>
        <v>0.113658</v>
      </c>
      <c r="S47" s="74">
        <f t="shared" si="42"/>
        <v>16.260221999999999</v>
      </c>
      <c r="T47" s="74">
        <f t="shared" si="36"/>
        <v>8.2629999999999995E-3</v>
      </c>
      <c r="U47" s="74">
        <f t="shared" si="43"/>
        <v>16.961917999999997</v>
      </c>
      <c r="W47" s="53" t="str">
        <f t="shared" si="44"/>
        <v>2016-01</v>
      </c>
      <c r="X47" s="74">
        <f t="shared" si="37"/>
        <v>9.0499999999999999E-4</v>
      </c>
      <c r="Y47" s="74">
        <f t="shared" si="37"/>
        <v>0.35615200000000002</v>
      </c>
      <c r="Z47" s="74">
        <f t="shared" si="37"/>
        <v>1.0745709999999999</v>
      </c>
      <c r="AA47" s="74">
        <f t="shared" si="37"/>
        <v>1.8397E-2</v>
      </c>
      <c r="AB47" s="74">
        <f t="shared" si="45"/>
        <v>1.4500249999999999</v>
      </c>
    </row>
    <row r="48" spans="2:47" x14ac:dyDescent="0.2">
      <c r="H48" s="53" t="str">
        <f t="shared" si="38"/>
        <v>2016-02</v>
      </c>
      <c r="I48" s="74">
        <f t="shared" si="39"/>
        <v>4.3465360000000004</v>
      </c>
      <c r="J48" s="74">
        <f t="shared" si="39"/>
        <v>0.38392900000000002</v>
      </c>
      <c r="K48" s="74">
        <f t="shared" si="39"/>
        <v>0.27413700000000002</v>
      </c>
      <c r="L48" s="74">
        <f t="shared" si="39"/>
        <v>19.411408000000002</v>
      </c>
      <c r="M48" s="74">
        <f t="shared" si="40"/>
        <v>24.41601</v>
      </c>
      <c r="O48" s="53" t="str">
        <f t="shared" si="41"/>
        <v>2016-02</v>
      </c>
      <c r="P48" s="74">
        <f t="shared" si="42"/>
        <v>0.24781300000000001</v>
      </c>
      <c r="Q48" s="74">
        <f t="shared" si="42"/>
        <v>0.32137900000000003</v>
      </c>
      <c r="R48" s="74">
        <f t="shared" si="42"/>
        <v>0.18818199999999999</v>
      </c>
      <c r="S48" s="74">
        <f t="shared" si="42"/>
        <v>20.226210999999999</v>
      </c>
      <c r="T48" s="74">
        <f t="shared" si="36"/>
        <v>8.5900000000000004E-3</v>
      </c>
      <c r="U48" s="74">
        <f t="shared" si="43"/>
        <v>20.992175</v>
      </c>
      <c r="W48" s="53" t="str">
        <f t="shared" si="44"/>
        <v>2016-02</v>
      </c>
      <c r="X48" s="74">
        <f t="shared" si="37"/>
        <v>7.6999999999999996E-4</v>
      </c>
      <c r="Y48" s="74">
        <f t="shared" si="37"/>
        <v>0.41532400000000003</v>
      </c>
      <c r="Z48" s="74">
        <f t="shared" si="37"/>
        <v>0.92494299999999996</v>
      </c>
      <c r="AA48" s="74">
        <f t="shared" si="37"/>
        <v>3.6319999999999998E-3</v>
      </c>
      <c r="AB48" s="74">
        <f t="shared" si="45"/>
        <v>1.3446690000000001</v>
      </c>
    </row>
    <row r="49" spans="7:28" x14ac:dyDescent="0.2">
      <c r="H49" s="53" t="str">
        <f t="shared" si="38"/>
        <v>2016-03</v>
      </c>
      <c r="I49" s="74">
        <f t="shared" si="39"/>
        <v>5.066846</v>
      </c>
      <c r="J49" s="74">
        <f t="shared" si="39"/>
        <v>0.46958699999999998</v>
      </c>
      <c r="K49" s="74">
        <f t="shared" si="39"/>
        <v>0.39753100000000002</v>
      </c>
      <c r="L49" s="74">
        <f t="shared" si="39"/>
        <v>22.183060999999999</v>
      </c>
      <c r="M49" s="74">
        <f t="shared" si="40"/>
        <v>28.117024999999998</v>
      </c>
      <c r="O49" s="53" t="str">
        <f t="shared" si="41"/>
        <v>2016-03</v>
      </c>
      <c r="P49" s="74">
        <f t="shared" si="42"/>
        <v>0.74163900000000005</v>
      </c>
      <c r="Q49" s="74">
        <f t="shared" si="42"/>
        <v>0.16514499999999999</v>
      </c>
      <c r="R49" s="74">
        <f t="shared" si="42"/>
        <v>0.43041200000000002</v>
      </c>
      <c r="S49" s="74">
        <f t="shared" si="42"/>
        <v>20.235910000000001</v>
      </c>
      <c r="T49" s="74">
        <f t="shared" si="36"/>
        <v>2.3629000000000001E-2</v>
      </c>
      <c r="U49" s="74">
        <f t="shared" si="43"/>
        <v>21.596734999999999</v>
      </c>
      <c r="W49" s="53" t="str">
        <f t="shared" si="44"/>
        <v>2016-03</v>
      </c>
      <c r="X49" s="74">
        <f t="shared" si="37"/>
        <v>8.0400000000000003E-4</v>
      </c>
      <c r="Y49" s="74">
        <f t="shared" si="37"/>
        <v>0.24954799999999999</v>
      </c>
      <c r="Z49" s="74">
        <f t="shared" si="37"/>
        <v>0.93340800000000002</v>
      </c>
      <c r="AA49" s="74">
        <f t="shared" si="37"/>
        <v>3.8549999999999999E-3</v>
      </c>
      <c r="AB49" s="74">
        <f t="shared" si="45"/>
        <v>1.1876149999999999</v>
      </c>
    </row>
    <row r="50" spans="7:28" x14ac:dyDescent="0.2">
      <c r="H50" s="53" t="str">
        <f t="shared" si="38"/>
        <v>2016-04</v>
      </c>
      <c r="I50" s="74">
        <f t="shared" si="39"/>
        <v>6.344303</v>
      </c>
      <c r="J50" s="74">
        <f t="shared" si="39"/>
        <v>1.158776</v>
      </c>
      <c r="K50" s="74">
        <f t="shared" si="39"/>
        <v>0.28613</v>
      </c>
      <c r="L50" s="74">
        <f t="shared" si="39"/>
        <v>16.367805000000001</v>
      </c>
      <c r="M50" s="74">
        <f t="shared" si="40"/>
        <v>24.157014</v>
      </c>
      <c r="O50" s="53" t="str">
        <f t="shared" si="41"/>
        <v>2016-04</v>
      </c>
      <c r="P50" s="74">
        <f t="shared" si="42"/>
        <v>1.8704240000000001</v>
      </c>
      <c r="Q50" s="74">
        <f t="shared" si="42"/>
        <v>0.25212499999999999</v>
      </c>
      <c r="R50" s="74">
        <f t="shared" si="42"/>
        <v>0.22336600000000001</v>
      </c>
      <c r="S50" s="74">
        <f t="shared" si="42"/>
        <v>22.105642</v>
      </c>
      <c r="T50" s="74">
        <f t="shared" si="36"/>
        <v>2.3525999999999998E-2</v>
      </c>
      <c r="U50" s="74">
        <f t="shared" si="43"/>
        <v>24.475083000000001</v>
      </c>
      <c r="W50" s="53" t="str">
        <f t="shared" si="44"/>
        <v>2016-04</v>
      </c>
      <c r="X50" s="74">
        <f t="shared" si="37"/>
        <v>1.861E-3</v>
      </c>
      <c r="Y50" s="74">
        <f t="shared" si="37"/>
        <v>0.177925</v>
      </c>
      <c r="Z50" s="74">
        <f t="shared" si="37"/>
        <v>0.93507300000000004</v>
      </c>
      <c r="AA50" s="74">
        <f t="shared" si="37"/>
        <v>5.3206000000000003E-2</v>
      </c>
      <c r="AB50" s="74">
        <f t="shared" si="45"/>
        <v>1.1680650000000001</v>
      </c>
    </row>
    <row r="51" spans="7:28" x14ac:dyDescent="0.2">
      <c r="H51" s="53" t="str">
        <f t="shared" si="38"/>
        <v>2016-05</v>
      </c>
      <c r="I51" s="74">
        <f t="shared" si="39"/>
        <v>5.2550249999999998</v>
      </c>
      <c r="J51" s="74">
        <f t="shared" si="39"/>
        <v>0.176347</v>
      </c>
      <c r="K51" s="74">
        <f t="shared" si="39"/>
        <v>3.6754000000000002E-2</v>
      </c>
      <c r="L51" s="74">
        <f t="shared" si="39"/>
        <v>21.263739999999999</v>
      </c>
      <c r="M51" s="74">
        <f t="shared" si="40"/>
        <v>26.731865999999997</v>
      </c>
      <c r="O51" s="53" t="str">
        <f t="shared" si="41"/>
        <v>2016-05</v>
      </c>
      <c r="P51" s="74">
        <f t="shared" si="42"/>
        <v>0.64739899999999995</v>
      </c>
      <c r="Q51" s="74">
        <f t="shared" si="42"/>
        <v>6.9284999999999999E-2</v>
      </c>
      <c r="R51" s="74">
        <f t="shared" si="42"/>
        <v>9.7220000000000001E-2</v>
      </c>
      <c r="S51" s="74">
        <f t="shared" si="42"/>
        <v>21.037773999999999</v>
      </c>
      <c r="T51" s="74">
        <f t="shared" si="36"/>
        <v>3.1976999999999998E-2</v>
      </c>
      <c r="U51" s="74">
        <f t="shared" si="43"/>
        <v>21.883655000000001</v>
      </c>
      <c r="W51" s="53" t="str">
        <f t="shared" si="44"/>
        <v>2016-05</v>
      </c>
      <c r="X51" s="74">
        <f t="shared" si="37"/>
        <v>8.1999999999999998E-4</v>
      </c>
      <c r="Y51" s="74">
        <f t="shared" si="37"/>
        <v>0.18704999999999999</v>
      </c>
      <c r="Z51" s="74">
        <f t="shared" si="37"/>
        <v>0.72093499999999999</v>
      </c>
      <c r="AA51" s="74">
        <f t="shared" si="37"/>
        <v>1.2833000000000001E-2</v>
      </c>
      <c r="AB51" s="74">
        <f t="shared" si="45"/>
        <v>0.92163799999999996</v>
      </c>
    </row>
    <row r="52" spans="7:28" x14ac:dyDescent="0.2">
      <c r="H52" s="53" t="str">
        <f t="shared" si="38"/>
        <v>2016-06</v>
      </c>
      <c r="I52" s="74">
        <f t="shared" si="39"/>
        <v>7.4789050000000001</v>
      </c>
      <c r="J52" s="74">
        <f t="shared" si="39"/>
        <v>0.47406100000000001</v>
      </c>
      <c r="K52" s="74">
        <f t="shared" si="39"/>
        <v>0.21351800000000001</v>
      </c>
      <c r="L52" s="74">
        <f t="shared" si="39"/>
        <v>19.763189000000001</v>
      </c>
      <c r="M52" s="74">
        <f t="shared" si="40"/>
        <v>27.929673000000001</v>
      </c>
      <c r="O52" s="53" t="str">
        <f t="shared" si="41"/>
        <v>2016-06</v>
      </c>
      <c r="P52" s="74">
        <f t="shared" si="42"/>
        <v>1.052951</v>
      </c>
      <c r="Q52" s="74">
        <f t="shared" si="42"/>
        <v>0.193886</v>
      </c>
      <c r="R52" s="74">
        <f t="shared" si="42"/>
        <v>0.124184</v>
      </c>
      <c r="S52" s="74">
        <f t="shared" si="42"/>
        <v>19.710345</v>
      </c>
      <c r="T52" s="74">
        <f t="shared" si="36"/>
        <v>1.8200999999999998E-2</v>
      </c>
      <c r="U52" s="74">
        <f t="shared" si="43"/>
        <v>21.099567</v>
      </c>
      <c r="W52" s="53" t="str">
        <f t="shared" si="44"/>
        <v>2016-06</v>
      </c>
      <c r="X52" s="74">
        <f t="shared" si="37"/>
        <v>7.4899999999999999E-4</v>
      </c>
      <c r="Y52" s="74">
        <f t="shared" si="37"/>
        <v>0.188218</v>
      </c>
      <c r="Z52" s="74">
        <f t="shared" si="37"/>
        <v>0.67624200000000001</v>
      </c>
      <c r="AA52" s="74">
        <f t="shared" si="37"/>
        <v>4.0889999999999998E-3</v>
      </c>
      <c r="AB52" s="74">
        <f t="shared" si="45"/>
        <v>0.86929800000000002</v>
      </c>
    </row>
    <row r="53" spans="7:28" x14ac:dyDescent="0.2">
      <c r="H53" s="53" t="str">
        <f t="shared" si="38"/>
        <v>2016-07</v>
      </c>
      <c r="I53" s="74">
        <f t="shared" si="39"/>
        <v>6.8162250000000002</v>
      </c>
      <c r="J53" s="74">
        <f t="shared" si="39"/>
        <v>0.32447300000000001</v>
      </c>
      <c r="K53" s="74">
        <f t="shared" si="39"/>
        <v>0.71048100000000003</v>
      </c>
      <c r="L53" s="74">
        <f t="shared" si="39"/>
        <v>19.944575</v>
      </c>
      <c r="M53" s="74">
        <f>SUM(I53:L53)</f>
        <v>27.795754000000002</v>
      </c>
      <c r="O53" s="53" t="str">
        <f t="shared" si="41"/>
        <v>2016-07</v>
      </c>
      <c r="P53" s="74">
        <f t="shared" si="42"/>
        <v>0.48466900000000002</v>
      </c>
      <c r="Q53" s="74">
        <f t="shared" si="42"/>
        <v>0.249167</v>
      </c>
      <c r="R53" s="74">
        <f t="shared" si="42"/>
        <v>0.15557799999999999</v>
      </c>
      <c r="S53" s="74">
        <f t="shared" si="42"/>
        <v>20.231508000000002</v>
      </c>
      <c r="T53" s="74">
        <f t="shared" si="36"/>
        <v>2.4455999999999999E-2</v>
      </c>
      <c r="U53" s="74">
        <f t="shared" si="43"/>
        <v>21.145378000000001</v>
      </c>
      <c r="W53" s="53" t="str">
        <f t="shared" si="44"/>
        <v>2016-07</v>
      </c>
      <c r="X53" s="74">
        <f t="shared" si="37"/>
        <v>1.908E-3</v>
      </c>
      <c r="Y53" s="74">
        <f t="shared" si="37"/>
        <v>0.408582</v>
      </c>
      <c r="Z53" s="74">
        <f t="shared" si="37"/>
        <v>0.79645500000000002</v>
      </c>
      <c r="AA53" s="74">
        <f t="shared" si="37"/>
        <v>2.0591000000000002E-2</v>
      </c>
      <c r="AB53" s="74">
        <f>SUM(X53:AA53)</f>
        <v>1.2275360000000002</v>
      </c>
    </row>
    <row r="54" spans="7:28" x14ac:dyDescent="0.2">
      <c r="H54" s="53" t="str">
        <f t="shared" si="38"/>
        <v>2016-08</v>
      </c>
      <c r="I54" s="74">
        <f t="shared" si="39"/>
        <v>3.4049700000000001</v>
      </c>
      <c r="J54" s="74">
        <f t="shared" si="39"/>
        <v>0.66875200000000001</v>
      </c>
      <c r="K54" s="74">
        <f t="shared" si="39"/>
        <v>0.32558199999999998</v>
      </c>
      <c r="L54" s="74">
        <f t="shared" si="39"/>
        <v>19.770876999999999</v>
      </c>
      <c r="M54" s="74">
        <f>SUM(I54:L54)</f>
        <v>24.170180999999999</v>
      </c>
      <c r="O54" s="53" t="str">
        <f t="shared" si="41"/>
        <v>2016-08</v>
      </c>
      <c r="P54" s="74">
        <f t="shared" si="42"/>
        <v>0.49790699999999999</v>
      </c>
      <c r="Q54" s="74">
        <f t="shared" si="42"/>
        <v>0.44457099999999999</v>
      </c>
      <c r="R54" s="74">
        <f t="shared" si="42"/>
        <v>9.4751000000000002E-2</v>
      </c>
      <c r="S54" s="74">
        <f t="shared" si="42"/>
        <v>22.216716999999999</v>
      </c>
      <c r="T54" s="74">
        <f t="shared" si="36"/>
        <v>5.9407000000000001E-2</v>
      </c>
      <c r="U54" s="74">
        <f t="shared" si="43"/>
        <v>23.313352999999999</v>
      </c>
      <c r="W54" s="53" t="str">
        <f t="shared" si="44"/>
        <v>2016-08</v>
      </c>
      <c r="X54" s="74">
        <f t="shared" si="37"/>
        <v>1.9300000000000001E-3</v>
      </c>
      <c r="Y54" s="74">
        <f t="shared" si="37"/>
        <v>0.70150500000000005</v>
      </c>
      <c r="Z54" s="74">
        <f t="shared" si="37"/>
        <v>0.82258699999999996</v>
      </c>
      <c r="AA54" s="74">
        <f t="shared" si="37"/>
        <v>3.9722E-2</v>
      </c>
      <c r="AB54" s="74">
        <f>SUM(X54:AA54)</f>
        <v>1.565744</v>
      </c>
    </row>
    <row r="55" spans="7:28" x14ac:dyDescent="0.2">
      <c r="G55" s="181"/>
      <c r="H55" s="53" t="str">
        <f t="shared" si="38"/>
        <v>2016-09</v>
      </c>
      <c r="I55" s="74">
        <f t="shared" si="39"/>
        <v>7.1009159999999998</v>
      </c>
      <c r="J55" s="74">
        <f t="shared" si="39"/>
        <v>0.56980500000000001</v>
      </c>
      <c r="K55" s="74">
        <f t="shared" si="39"/>
        <v>7.5400999999999996E-2</v>
      </c>
      <c r="L55" s="74">
        <f t="shared" si="39"/>
        <v>18.165303999999999</v>
      </c>
      <c r="M55" s="74">
        <f>SUM(I55:L55)</f>
        <v>25.911425999999999</v>
      </c>
      <c r="O55" s="53" t="str">
        <f t="shared" si="41"/>
        <v>2016-09</v>
      </c>
      <c r="P55" s="74">
        <f t="shared" si="42"/>
        <v>1.4418470000000001</v>
      </c>
      <c r="Q55" s="74">
        <f t="shared" si="42"/>
        <v>0.13550400000000001</v>
      </c>
      <c r="R55" s="74">
        <f t="shared" si="42"/>
        <v>0.176042</v>
      </c>
      <c r="S55" s="74">
        <f t="shared" si="42"/>
        <v>15.731449</v>
      </c>
      <c r="T55" s="74">
        <f t="shared" si="36"/>
        <v>7.4334999999999998E-2</v>
      </c>
      <c r="U55" s="74">
        <f t="shared" si="43"/>
        <v>17.559177000000002</v>
      </c>
      <c r="W55" s="53" t="str">
        <f t="shared" si="44"/>
        <v>2016-09</v>
      </c>
      <c r="X55" s="74">
        <f t="shared" si="37"/>
        <v>7.27E-4</v>
      </c>
      <c r="Y55" s="74">
        <f t="shared" si="37"/>
        <v>0.59879899999999997</v>
      </c>
      <c r="Z55" s="74">
        <f t="shared" si="37"/>
        <v>0.49732100000000001</v>
      </c>
      <c r="AA55" s="74">
        <f t="shared" si="37"/>
        <v>7.9989999999999992E-3</v>
      </c>
      <c r="AB55" s="74">
        <f>SUM(X55:AA55)</f>
        <v>1.104846</v>
      </c>
    </row>
    <row r="56" spans="7:28" x14ac:dyDescent="0.2">
      <c r="G56" s="181"/>
      <c r="H56" s="182" t="s">
        <v>66</v>
      </c>
      <c r="I56" s="183">
        <f>SUM(I44:I55)</f>
        <v>66.411635000000004</v>
      </c>
      <c r="J56" s="183">
        <f t="shared" ref="J56:M56" si="46">SUM(J44:J55)</f>
        <v>6.5992059999999997</v>
      </c>
      <c r="K56" s="183">
        <f t="shared" si="46"/>
        <v>3.5942900000000004</v>
      </c>
      <c r="L56" s="183">
        <f t="shared" si="46"/>
        <v>225.58183499999996</v>
      </c>
      <c r="M56" s="183">
        <f t="shared" si="46"/>
        <v>302.18696600000004</v>
      </c>
      <c r="O56" s="182" t="s">
        <v>66</v>
      </c>
      <c r="P56" s="183">
        <f>SUM(P44:P55)</f>
        <v>8.0530810000000006</v>
      </c>
      <c r="Q56" s="183">
        <f t="shared" ref="Q56:U56" si="47">SUM(Q44:Q55)</f>
        <v>2.7571400000000001</v>
      </c>
      <c r="R56" s="183">
        <f t="shared" si="47"/>
        <v>1.9168150000000002</v>
      </c>
      <c r="S56" s="183">
        <f t="shared" si="47"/>
        <v>237.89757399999999</v>
      </c>
      <c r="T56" s="183">
        <f t="shared" si="47"/>
        <v>0.36377499999999996</v>
      </c>
      <c r="U56" s="183">
        <f t="shared" si="47"/>
        <v>250.98838500000002</v>
      </c>
      <c r="W56" s="182" t="s">
        <v>66</v>
      </c>
      <c r="X56" s="183">
        <f>SUM(X44:X55)</f>
        <v>1.4258E-2</v>
      </c>
      <c r="Y56" s="183">
        <f t="shared" ref="Y56:AB56" si="48">SUM(Y44:Y55)</f>
        <v>3.9187490000000005</v>
      </c>
      <c r="Z56" s="183">
        <f t="shared" si="48"/>
        <v>9.9754330000000007</v>
      </c>
      <c r="AA56" s="183">
        <f t="shared" si="48"/>
        <v>0.22847500000000004</v>
      </c>
      <c r="AB56" s="183">
        <f t="shared" si="48"/>
        <v>14.136915000000002</v>
      </c>
    </row>
    <row r="57" spans="7:28" x14ac:dyDescent="0.2">
      <c r="G57" s="181"/>
      <c r="I57" s="176"/>
      <c r="P57" s="176"/>
      <c r="W57" s="176"/>
    </row>
    <row r="58" spans="7:28" x14ac:dyDescent="0.2">
      <c r="G58" s="181"/>
      <c r="I58" s="176" t="s">
        <v>162</v>
      </c>
      <c r="P58" s="176" t="s">
        <v>162</v>
      </c>
      <c r="W58" s="176" t="s">
        <v>162</v>
      </c>
    </row>
    <row r="59" spans="7:28" ht="25.5" x14ac:dyDescent="0.2">
      <c r="G59" s="181"/>
      <c r="H59" s="21" t="s">
        <v>105</v>
      </c>
      <c r="I59" s="178" t="s">
        <v>175</v>
      </c>
      <c r="J59" s="179" t="s">
        <v>163</v>
      </c>
      <c r="K59" s="179" t="s">
        <v>164</v>
      </c>
      <c r="L59" s="179" t="s">
        <v>165</v>
      </c>
      <c r="M59" s="179" t="s">
        <v>66</v>
      </c>
      <c r="O59" s="21" t="s">
        <v>105</v>
      </c>
      <c r="P59" s="184" t="s">
        <v>166</v>
      </c>
      <c r="Q59" s="184" t="s">
        <v>164</v>
      </c>
      <c r="R59" s="184" t="s">
        <v>167</v>
      </c>
      <c r="S59" s="184" t="s">
        <v>165</v>
      </c>
      <c r="T59" s="184" t="s">
        <v>168</v>
      </c>
      <c r="U59" s="179" t="s">
        <v>66</v>
      </c>
      <c r="W59" s="21" t="s">
        <v>105</v>
      </c>
      <c r="X59" s="180" t="s">
        <v>169</v>
      </c>
      <c r="Y59" s="184" t="s">
        <v>170</v>
      </c>
      <c r="Z59" s="184" t="s">
        <v>171</v>
      </c>
      <c r="AA59" s="184" t="s">
        <v>172</v>
      </c>
      <c r="AB59" s="179" t="s">
        <v>66</v>
      </c>
    </row>
    <row r="60" spans="7:28" x14ac:dyDescent="0.2">
      <c r="H60" s="53" t="s">
        <v>895</v>
      </c>
      <c r="I60" s="185">
        <v>3462659</v>
      </c>
      <c r="J60" s="185">
        <v>780555</v>
      </c>
      <c r="K60" s="185">
        <v>217110</v>
      </c>
      <c r="L60" s="185">
        <v>17029676</v>
      </c>
      <c r="M60" s="185">
        <f>SUM(I60:L60)</f>
        <v>21490000</v>
      </c>
      <c r="O60" s="53" t="s">
        <v>895</v>
      </c>
      <c r="P60" s="185">
        <v>246544</v>
      </c>
      <c r="Q60" s="185">
        <v>174400</v>
      </c>
      <c r="R60" s="185">
        <v>101209</v>
      </c>
      <c r="S60" s="185">
        <v>19103616</v>
      </c>
      <c r="T60" s="185">
        <v>17682</v>
      </c>
      <c r="U60" s="185">
        <f t="shared" ref="U60:U71" si="49">SUM(P60:T60)</f>
        <v>19643451</v>
      </c>
      <c r="W60" s="53" t="s">
        <v>895</v>
      </c>
      <c r="X60" s="185">
        <v>1980</v>
      </c>
      <c r="Y60" s="185">
        <v>151303</v>
      </c>
      <c r="Z60" s="185">
        <v>830810</v>
      </c>
      <c r="AA60" s="185">
        <v>34200</v>
      </c>
      <c r="AB60" s="185">
        <f>SUM(X60:AA60)</f>
        <v>1018293</v>
      </c>
    </row>
    <row r="61" spans="7:28" x14ac:dyDescent="0.2">
      <c r="H61" s="53" t="s">
        <v>896</v>
      </c>
      <c r="I61" s="185">
        <v>5425720</v>
      </c>
      <c r="J61" s="185">
        <v>186193</v>
      </c>
      <c r="K61" s="185">
        <v>743782</v>
      </c>
      <c r="L61" s="185">
        <v>17402332</v>
      </c>
      <c r="M61" s="185">
        <f t="shared" ref="M61:M67" si="50">SUM(I61:L61)</f>
        <v>23758027</v>
      </c>
      <c r="O61" s="53" t="s">
        <v>896</v>
      </c>
      <c r="P61" s="185">
        <v>223407</v>
      </c>
      <c r="Q61" s="185">
        <v>515466</v>
      </c>
      <c r="R61" s="185">
        <v>120698</v>
      </c>
      <c r="S61" s="185">
        <v>20209868</v>
      </c>
      <c r="T61" s="185">
        <v>59109</v>
      </c>
      <c r="U61" s="185">
        <f t="shared" si="49"/>
        <v>21128548</v>
      </c>
      <c r="W61" s="53" t="s">
        <v>896</v>
      </c>
      <c r="X61" s="185">
        <v>1032</v>
      </c>
      <c r="Y61" s="185">
        <v>200418</v>
      </c>
      <c r="Z61" s="185">
        <v>774293</v>
      </c>
      <c r="AA61" s="185">
        <v>22473</v>
      </c>
      <c r="AB61" s="185">
        <f t="shared" ref="AB61:AB67" si="51">SUM(X61:AA61)</f>
        <v>998216</v>
      </c>
    </row>
    <row r="62" spans="7:28" x14ac:dyDescent="0.2">
      <c r="H62" s="53" t="s">
        <v>897</v>
      </c>
      <c r="I62" s="185">
        <v>6461479</v>
      </c>
      <c r="J62" s="185">
        <v>453121</v>
      </c>
      <c r="K62" s="185">
        <v>61634</v>
      </c>
      <c r="L62" s="185">
        <v>13767390</v>
      </c>
      <c r="M62" s="185">
        <f t="shared" si="50"/>
        <v>20743624</v>
      </c>
      <c r="O62" s="53" t="s">
        <v>897</v>
      </c>
      <c r="P62" s="185">
        <v>217190</v>
      </c>
      <c r="Q62" s="185">
        <v>37728</v>
      </c>
      <c r="R62" s="185">
        <v>91515</v>
      </c>
      <c r="S62" s="185">
        <v>20828312</v>
      </c>
      <c r="T62" s="185">
        <v>14600</v>
      </c>
      <c r="U62" s="185">
        <f t="shared" si="49"/>
        <v>21189345</v>
      </c>
      <c r="W62" s="53" t="s">
        <v>897</v>
      </c>
      <c r="X62" s="185">
        <v>772</v>
      </c>
      <c r="Y62" s="185">
        <v>283925</v>
      </c>
      <c r="Z62" s="185">
        <v>988795</v>
      </c>
      <c r="AA62" s="185">
        <v>7478</v>
      </c>
      <c r="AB62" s="185">
        <f t="shared" si="51"/>
        <v>1280970</v>
      </c>
    </row>
    <row r="63" spans="7:28" x14ac:dyDescent="0.2">
      <c r="H63" s="53" t="s">
        <v>898</v>
      </c>
      <c r="I63" s="185">
        <v>5248051</v>
      </c>
      <c r="J63" s="185">
        <v>953607</v>
      </c>
      <c r="K63" s="185">
        <v>252230</v>
      </c>
      <c r="L63" s="185">
        <v>20512478</v>
      </c>
      <c r="M63" s="185">
        <f t="shared" si="50"/>
        <v>26966366</v>
      </c>
      <c r="O63" s="53" t="s">
        <v>898</v>
      </c>
      <c r="P63" s="185">
        <v>381291</v>
      </c>
      <c r="Q63" s="185">
        <v>198484</v>
      </c>
      <c r="R63" s="185">
        <v>113658</v>
      </c>
      <c r="S63" s="185">
        <v>16260222</v>
      </c>
      <c r="T63" s="185">
        <v>8263</v>
      </c>
      <c r="U63" s="185">
        <f t="shared" si="49"/>
        <v>16961918</v>
      </c>
      <c r="W63" s="53" t="s">
        <v>898</v>
      </c>
      <c r="X63" s="185">
        <v>905</v>
      </c>
      <c r="Y63" s="185">
        <v>356152</v>
      </c>
      <c r="Z63" s="185">
        <v>1074571</v>
      </c>
      <c r="AA63" s="185">
        <v>18397</v>
      </c>
      <c r="AB63" s="185">
        <f t="shared" si="51"/>
        <v>1450025</v>
      </c>
    </row>
    <row r="64" spans="7:28" x14ac:dyDescent="0.2">
      <c r="H64" s="53" t="s">
        <v>899</v>
      </c>
      <c r="I64" s="185">
        <v>4346536</v>
      </c>
      <c r="J64" s="185">
        <v>383929</v>
      </c>
      <c r="K64" s="185">
        <v>274137</v>
      </c>
      <c r="L64" s="185">
        <v>19411408</v>
      </c>
      <c r="M64" s="185">
        <f t="shared" si="50"/>
        <v>24416010</v>
      </c>
      <c r="O64" s="53" t="s">
        <v>899</v>
      </c>
      <c r="P64" s="185">
        <v>247813</v>
      </c>
      <c r="Q64" s="185">
        <v>321379</v>
      </c>
      <c r="R64" s="185">
        <v>188182</v>
      </c>
      <c r="S64" s="185">
        <v>20226211</v>
      </c>
      <c r="T64" s="185">
        <v>8590</v>
      </c>
      <c r="U64" s="185">
        <f t="shared" si="49"/>
        <v>20992175</v>
      </c>
      <c r="W64" s="53" t="s">
        <v>899</v>
      </c>
      <c r="X64" s="185">
        <v>770</v>
      </c>
      <c r="Y64" s="185">
        <v>415324</v>
      </c>
      <c r="Z64" s="185">
        <v>924943</v>
      </c>
      <c r="AA64" s="185">
        <v>3632</v>
      </c>
      <c r="AB64" s="185">
        <f t="shared" si="51"/>
        <v>1344669</v>
      </c>
    </row>
    <row r="65" spans="8:28" x14ac:dyDescent="0.2">
      <c r="H65" s="53" t="s">
        <v>900</v>
      </c>
      <c r="I65" s="185">
        <v>5066846</v>
      </c>
      <c r="J65" s="185">
        <v>469587</v>
      </c>
      <c r="K65" s="185">
        <v>397531</v>
      </c>
      <c r="L65" s="185">
        <v>22183061</v>
      </c>
      <c r="M65" s="185">
        <f t="shared" si="50"/>
        <v>28117025</v>
      </c>
      <c r="O65" s="53" t="s">
        <v>900</v>
      </c>
      <c r="P65" s="185">
        <v>741639</v>
      </c>
      <c r="Q65" s="185">
        <v>165145</v>
      </c>
      <c r="R65" s="185">
        <v>430412</v>
      </c>
      <c r="S65" s="185">
        <v>20235910</v>
      </c>
      <c r="T65" s="185">
        <v>23629</v>
      </c>
      <c r="U65" s="185">
        <f t="shared" si="49"/>
        <v>21596735</v>
      </c>
      <c r="W65" s="53" t="s">
        <v>900</v>
      </c>
      <c r="X65" s="185">
        <v>804</v>
      </c>
      <c r="Y65" s="185">
        <v>249548</v>
      </c>
      <c r="Z65" s="185">
        <v>933408</v>
      </c>
      <c r="AA65" s="185">
        <v>3855</v>
      </c>
      <c r="AB65" s="185">
        <f t="shared" si="51"/>
        <v>1187615</v>
      </c>
    </row>
    <row r="66" spans="8:28" x14ac:dyDescent="0.2">
      <c r="H66" s="53" t="s">
        <v>901</v>
      </c>
      <c r="I66" s="185">
        <v>6344303</v>
      </c>
      <c r="J66" s="185">
        <v>1158776</v>
      </c>
      <c r="K66" s="185">
        <v>286130</v>
      </c>
      <c r="L66" s="185">
        <v>16367805</v>
      </c>
      <c r="M66" s="185">
        <f t="shared" si="50"/>
        <v>24157014</v>
      </c>
      <c r="O66" s="53" t="s">
        <v>901</v>
      </c>
      <c r="P66" s="185">
        <v>1870424</v>
      </c>
      <c r="Q66" s="185">
        <v>252125</v>
      </c>
      <c r="R66" s="185">
        <v>223366</v>
      </c>
      <c r="S66" s="185">
        <v>22105642</v>
      </c>
      <c r="T66" s="185">
        <v>23526</v>
      </c>
      <c r="U66" s="185">
        <f t="shared" si="49"/>
        <v>24475083</v>
      </c>
      <c r="W66" s="53" t="s">
        <v>901</v>
      </c>
      <c r="X66" s="185">
        <v>1861</v>
      </c>
      <c r="Y66" s="185">
        <v>177925</v>
      </c>
      <c r="Z66" s="185">
        <v>935073</v>
      </c>
      <c r="AA66" s="185">
        <v>53206</v>
      </c>
      <c r="AB66" s="185">
        <f t="shared" si="51"/>
        <v>1168065</v>
      </c>
    </row>
    <row r="67" spans="8:28" x14ac:dyDescent="0.2">
      <c r="H67" s="53" t="s">
        <v>902</v>
      </c>
      <c r="I67" s="185">
        <v>5255025</v>
      </c>
      <c r="J67" s="185">
        <v>176347</v>
      </c>
      <c r="K67" s="185">
        <v>36754</v>
      </c>
      <c r="L67" s="185">
        <v>21263740</v>
      </c>
      <c r="M67" s="185">
        <f t="shared" si="50"/>
        <v>26731866</v>
      </c>
      <c r="O67" s="53" t="s">
        <v>902</v>
      </c>
      <c r="P67" s="185">
        <v>647399</v>
      </c>
      <c r="Q67" s="185">
        <v>69285</v>
      </c>
      <c r="R67" s="185">
        <v>97220</v>
      </c>
      <c r="S67" s="185">
        <v>21037774</v>
      </c>
      <c r="T67" s="185">
        <v>31977</v>
      </c>
      <c r="U67" s="185">
        <f t="shared" si="49"/>
        <v>21883655</v>
      </c>
      <c r="W67" s="53" t="s">
        <v>902</v>
      </c>
      <c r="X67" s="185">
        <v>820</v>
      </c>
      <c r="Y67" s="185">
        <v>187050</v>
      </c>
      <c r="Z67" s="185">
        <v>720935</v>
      </c>
      <c r="AA67" s="185">
        <v>12833</v>
      </c>
      <c r="AB67" s="185">
        <f t="shared" si="51"/>
        <v>921638</v>
      </c>
    </row>
    <row r="68" spans="8:28" x14ac:dyDescent="0.2">
      <c r="H68" s="53" t="s">
        <v>903</v>
      </c>
      <c r="I68" s="185">
        <v>7478905</v>
      </c>
      <c r="J68" s="185">
        <v>474061</v>
      </c>
      <c r="K68" s="185">
        <v>213518</v>
      </c>
      <c r="L68" s="185">
        <v>19763189</v>
      </c>
      <c r="M68" s="185">
        <f>SUM(I68:L68)</f>
        <v>27929673</v>
      </c>
      <c r="O68" s="53" t="s">
        <v>903</v>
      </c>
      <c r="P68" s="185">
        <v>1052951</v>
      </c>
      <c r="Q68" s="185">
        <v>193886</v>
      </c>
      <c r="R68" s="185">
        <v>124184</v>
      </c>
      <c r="S68" s="185">
        <v>19710345</v>
      </c>
      <c r="T68" s="185">
        <v>18201</v>
      </c>
      <c r="U68" s="185">
        <f t="shared" si="49"/>
        <v>21099567</v>
      </c>
      <c r="W68" s="53" t="s">
        <v>903</v>
      </c>
      <c r="X68" s="185">
        <v>749</v>
      </c>
      <c r="Y68" s="185">
        <v>188218</v>
      </c>
      <c r="Z68" s="185">
        <v>676242</v>
      </c>
      <c r="AA68" s="185">
        <v>4089</v>
      </c>
      <c r="AB68" s="185">
        <f>SUM(X68:AA68)</f>
        <v>869298</v>
      </c>
    </row>
    <row r="69" spans="8:28" x14ac:dyDescent="0.2">
      <c r="H69" s="53" t="s">
        <v>904</v>
      </c>
      <c r="I69" s="185">
        <v>6816225</v>
      </c>
      <c r="J69" s="185">
        <v>324473</v>
      </c>
      <c r="K69" s="185">
        <v>710481</v>
      </c>
      <c r="L69" s="185">
        <v>19944575</v>
      </c>
      <c r="M69" s="185">
        <f>SUM(I69:L69)</f>
        <v>27795754</v>
      </c>
      <c r="O69" s="53" t="s">
        <v>904</v>
      </c>
      <c r="P69" s="185">
        <v>484669</v>
      </c>
      <c r="Q69" s="185">
        <v>249167</v>
      </c>
      <c r="R69" s="185">
        <v>155578</v>
      </c>
      <c r="S69" s="185">
        <v>20231508</v>
      </c>
      <c r="T69" s="185">
        <v>24456</v>
      </c>
      <c r="U69" s="185">
        <f t="shared" si="49"/>
        <v>21145378</v>
      </c>
      <c r="W69" s="53" t="s">
        <v>904</v>
      </c>
      <c r="X69" s="185">
        <v>1908</v>
      </c>
      <c r="Y69" s="185">
        <v>408582</v>
      </c>
      <c r="Z69" s="185">
        <v>796455</v>
      </c>
      <c r="AA69" s="185">
        <v>20591</v>
      </c>
      <c r="AB69" s="185">
        <f>SUM(X69:AA69)</f>
        <v>1227536</v>
      </c>
    </row>
    <row r="70" spans="8:28" x14ac:dyDescent="0.2">
      <c r="H70" s="53" t="s">
        <v>905</v>
      </c>
      <c r="I70" s="185">
        <v>3404970</v>
      </c>
      <c r="J70" s="185">
        <v>668752</v>
      </c>
      <c r="K70" s="185">
        <v>325582</v>
      </c>
      <c r="L70" s="185">
        <v>19770877</v>
      </c>
      <c r="M70" s="185">
        <f>SUM(I70:L70)</f>
        <v>24170181</v>
      </c>
      <c r="O70" s="53" t="s">
        <v>905</v>
      </c>
      <c r="P70" s="185">
        <v>497907</v>
      </c>
      <c r="Q70" s="185">
        <v>444571</v>
      </c>
      <c r="R70" s="185">
        <v>94751</v>
      </c>
      <c r="S70" s="185">
        <v>22216717</v>
      </c>
      <c r="T70" s="185">
        <v>59407</v>
      </c>
      <c r="U70" s="185">
        <f t="shared" si="49"/>
        <v>23313353</v>
      </c>
      <c r="W70" s="53" t="s">
        <v>905</v>
      </c>
      <c r="X70" s="185">
        <v>1930</v>
      </c>
      <c r="Y70" s="185">
        <v>701505</v>
      </c>
      <c r="Z70" s="185">
        <v>822587</v>
      </c>
      <c r="AA70" s="185">
        <v>39722</v>
      </c>
      <c r="AB70" s="185">
        <f>SUM(X70:AA70)</f>
        <v>1565744</v>
      </c>
    </row>
    <row r="71" spans="8:28" x14ac:dyDescent="0.2">
      <c r="H71" s="53" t="s">
        <v>906</v>
      </c>
      <c r="I71" s="185">
        <v>7100916</v>
      </c>
      <c r="J71" s="185">
        <v>569805</v>
      </c>
      <c r="K71" s="185">
        <v>75401</v>
      </c>
      <c r="L71" s="185">
        <v>18165304</v>
      </c>
      <c r="M71" s="185">
        <f>SUM(I71:L71)</f>
        <v>25911426</v>
      </c>
      <c r="O71" s="53" t="s">
        <v>906</v>
      </c>
      <c r="P71" s="185">
        <v>1441847</v>
      </c>
      <c r="Q71" s="185">
        <v>135504</v>
      </c>
      <c r="R71" s="185">
        <v>176042</v>
      </c>
      <c r="S71" s="185">
        <v>15731449</v>
      </c>
      <c r="T71" s="185">
        <v>74335</v>
      </c>
      <c r="U71" s="185">
        <f t="shared" si="49"/>
        <v>17559177</v>
      </c>
      <c r="W71" s="53" t="s">
        <v>906</v>
      </c>
      <c r="X71" s="185">
        <v>727</v>
      </c>
      <c r="Y71" s="185">
        <v>598799</v>
      </c>
      <c r="Z71" s="185">
        <v>497321</v>
      </c>
      <c r="AA71" s="185">
        <v>7999</v>
      </c>
      <c r="AB71" s="185">
        <f>SUM(X71:AA71)</f>
        <v>1104846</v>
      </c>
    </row>
    <row r="72" spans="8:28" x14ac:dyDescent="0.2">
      <c r="H72" s="182" t="s">
        <v>66</v>
      </c>
      <c r="I72" s="186">
        <f>SUM(I60:I71)</f>
        <v>66411635</v>
      </c>
      <c r="J72" s="186">
        <f>SUM(J60:J71)</f>
        <v>6599206</v>
      </c>
      <c r="K72" s="186">
        <f>SUM(K60:K71)</f>
        <v>3594290</v>
      </c>
      <c r="L72" s="186">
        <f>SUM(L60:L71)</f>
        <v>225581835</v>
      </c>
      <c r="M72" s="186">
        <f>SUM(M60:M71)</f>
        <v>302186966</v>
      </c>
      <c r="O72" s="182" t="s">
        <v>66</v>
      </c>
      <c r="P72" s="186">
        <f t="shared" ref="P72:U72" si="52">SUM(P60:P71)</f>
        <v>8053081</v>
      </c>
      <c r="Q72" s="186">
        <f t="shared" si="52"/>
        <v>2757140</v>
      </c>
      <c r="R72" s="186">
        <f t="shared" si="52"/>
        <v>1916815</v>
      </c>
      <c r="S72" s="186">
        <f t="shared" si="52"/>
        <v>237897574</v>
      </c>
      <c r="T72" s="186">
        <f t="shared" si="52"/>
        <v>363775</v>
      </c>
      <c r="U72" s="186">
        <f t="shared" si="52"/>
        <v>250988385</v>
      </c>
      <c r="W72" s="182" t="s">
        <v>66</v>
      </c>
      <c r="X72" s="186">
        <f>SUM(X60:X71)</f>
        <v>14258</v>
      </c>
      <c r="Y72" s="186">
        <f>SUM(Y60:Y71)</f>
        <v>3918749</v>
      </c>
      <c r="Z72" s="186">
        <f>SUM(Z60:Z71)</f>
        <v>9975433</v>
      </c>
      <c r="AA72" s="186">
        <f>SUM(AA60:AA71)</f>
        <v>228475</v>
      </c>
      <c r="AB72" s="186">
        <f>SUM(AB60:AB71)</f>
        <v>14136915</v>
      </c>
    </row>
    <row r="73" spans="8:28" x14ac:dyDescent="0.2">
      <c r="H73" s="187"/>
      <c r="I73" s="188"/>
      <c r="J73" s="188"/>
      <c r="K73" s="188"/>
      <c r="L73" s="188"/>
      <c r="M73" s="188"/>
    </row>
    <row r="74" spans="8:28" x14ac:dyDescent="0.2">
      <c r="H74" s="187"/>
      <c r="I74" s="188"/>
      <c r="J74" s="188"/>
      <c r="K74" s="188"/>
      <c r="L74" s="188"/>
      <c r="M74" s="188"/>
    </row>
    <row r="75" spans="8:28" x14ac:dyDescent="0.2">
      <c r="H75" s="177"/>
    </row>
    <row r="76" spans="8:28" x14ac:dyDescent="0.2">
      <c r="I76" s="176" t="s">
        <v>173</v>
      </c>
      <c r="P76" s="176" t="s">
        <v>173</v>
      </c>
      <c r="W76" s="176" t="s">
        <v>173</v>
      </c>
    </row>
    <row r="77" spans="8:28" ht="25.5" x14ac:dyDescent="0.2">
      <c r="H77" s="21" t="s">
        <v>778</v>
      </c>
      <c r="I77" s="178" t="s">
        <v>149</v>
      </c>
      <c r="J77" s="179" t="s">
        <v>150</v>
      </c>
      <c r="K77" s="179" t="s">
        <v>151</v>
      </c>
      <c r="L77" s="179" t="s">
        <v>152</v>
      </c>
      <c r="M77" s="189" t="s">
        <v>66</v>
      </c>
      <c r="O77" s="21" t="s">
        <v>778</v>
      </c>
      <c r="P77" s="180" t="s">
        <v>153</v>
      </c>
      <c r="Q77" s="180" t="s">
        <v>154</v>
      </c>
      <c r="R77" s="180" t="s">
        <v>155</v>
      </c>
      <c r="S77" s="180" t="s">
        <v>156</v>
      </c>
      <c r="T77" s="180" t="s">
        <v>157</v>
      </c>
      <c r="U77" s="189" t="s">
        <v>66</v>
      </c>
      <c r="W77" s="21" t="s">
        <v>778</v>
      </c>
      <c r="X77" s="180" t="s">
        <v>158</v>
      </c>
      <c r="Y77" s="180" t="s">
        <v>159</v>
      </c>
      <c r="Z77" s="180" t="s">
        <v>160</v>
      </c>
      <c r="AA77" s="180" t="s">
        <v>161</v>
      </c>
      <c r="AB77" s="189" t="s">
        <v>66</v>
      </c>
    </row>
    <row r="78" spans="8:28" x14ac:dyDescent="0.2">
      <c r="H78" s="53" t="str">
        <f>H94</f>
        <v>2015-10</v>
      </c>
      <c r="I78" s="74">
        <f>I94/1024</f>
        <v>48.56660693268887</v>
      </c>
      <c r="J78" s="74">
        <f t="shared" ref="J78:L78" si="53">J94/1024</f>
        <v>8.3668310503635421</v>
      </c>
      <c r="K78" s="74">
        <f t="shared" si="53"/>
        <v>10.327263055653923</v>
      </c>
      <c r="L78" s="74">
        <f t="shared" si="53"/>
        <v>183.91116284526731</v>
      </c>
      <c r="M78" s="74">
        <f>SUM(I78:L78)</f>
        <v>251.17186388397366</v>
      </c>
      <c r="O78" s="53" t="str">
        <f t="shared" ref="O78:O89" si="54">O94</f>
        <v>2015-10</v>
      </c>
      <c r="P78" s="74">
        <f>P94/1024</f>
        <v>2.5856168028794793</v>
      </c>
      <c r="Q78" s="74">
        <f t="shared" ref="Q78:T89" si="55">Q94/1024</f>
        <v>19.250946125594904</v>
      </c>
      <c r="R78" s="74">
        <f t="shared" si="55"/>
        <v>3.1682652413664889</v>
      </c>
      <c r="S78" s="74">
        <f t="shared" si="55"/>
        <v>249.321189336999</v>
      </c>
      <c r="T78" s="74">
        <f t="shared" si="55"/>
        <v>0.4448734142133613</v>
      </c>
      <c r="U78" s="74">
        <f>SUM(P78:T78)</f>
        <v>274.77089092105325</v>
      </c>
      <c r="W78" s="53" t="str">
        <f t="shared" ref="W78:W89" si="56">W94</f>
        <v>2015-10</v>
      </c>
      <c r="X78" s="74">
        <f>X94/1024</f>
        <v>0.25119559797712987</v>
      </c>
      <c r="Y78" s="74">
        <f t="shared" ref="Y78:AA78" si="57">Y94/1024</f>
        <v>0.84932021691110937</v>
      </c>
      <c r="Z78" s="74">
        <f t="shared" si="57"/>
        <v>12.813824122223144</v>
      </c>
      <c r="AA78" s="74">
        <f t="shared" si="57"/>
        <v>0.15904541635791211</v>
      </c>
      <c r="AB78" s="74">
        <f>SUM(X78:AA78)</f>
        <v>14.073385353469295</v>
      </c>
    </row>
    <row r="79" spans="8:28" x14ac:dyDescent="0.2">
      <c r="H79" s="53" t="str">
        <f t="shared" ref="H79:H89" si="58">H95</f>
        <v>2015-11</v>
      </c>
      <c r="I79" s="74">
        <f t="shared" ref="I79:L89" si="59">I95/1024</f>
        <v>47.081269212429099</v>
      </c>
      <c r="J79" s="74">
        <f t="shared" si="59"/>
        <v>2.148397491010646</v>
      </c>
      <c r="K79" s="74">
        <f t="shared" si="59"/>
        <v>36.592927948127858</v>
      </c>
      <c r="L79" s="74">
        <f t="shared" si="59"/>
        <v>243.96502966865552</v>
      </c>
      <c r="M79" s="74">
        <f t="shared" ref="M79:M85" si="60">SUM(I79:L79)</f>
        <v>329.78762432022313</v>
      </c>
      <c r="O79" s="53" t="str">
        <f t="shared" si="54"/>
        <v>2015-11</v>
      </c>
      <c r="P79" s="74">
        <f t="shared" ref="P79:S89" si="61">P95/1024</f>
        <v>2.1054078435763555</v>
      </c>
      <c r="Q79" s="74">
        <f t="shared" si="61"/>
        <v>38.337709791141577</v>
      </c>
      <c r="R79" s="74">
        <f t="shared" si="61"/>
        <v>21.946716164031312</v>
      </c>
      <c r="S79" s="74">
        <f t="shared" si="61"/>
        <v>287.53982835541092</v>
      </c>
      <c r="T79" s="74">
        <f t="shared" si="55"/>
        <v>4.5611080602238774</v>
      </c>
      <c r="U79" s="74">
        <f t="shared" ref="U79:U89" si="62">SUM(P79:T79)</f>
        <v>354.49077021438404</v>
      </c>
      <c r="W79" s="53" t="str">
        <f t="shared" si="56"/>
        <v>2015-11</v>
      </c>
      <c r="X79" s="74">
        <f t="shared" ref="X79:AA89" si="63">X95/1024</f>
        <v>9.871013424890332E-2</v>
      </c>
      <c r="Y79" s="74">
        <f t="shared" si="63"/>
        <v>1.021666302417539</v>
      </c>
      <c r="Z79" s="74">
        <f t="shared" si="63"/>
        <v>13.124814153500585</v>
      </c>
      <c r="AA79" s="74">
        <f t="shared" si="63"/>
        <v>0.93342931961069553</v>
      </c>
      <c r="AB79" s="74">
        <f t="shared" ref="AB79:AB85" si="64">SUM(X79:AA79)</f>
        <v>15.178619909777723</v>
      </c>
    </row>
    <row r="80" spans="8:28" x14ac:dyDescent="0.2">
      <c r="H80" s="53" t="str">
        <f t="shared" si="58"/>
        <v>2015-12</v>
      </c>
      <c r="I80" s="74">
        <f t="shared" si="59"/>
        <v>63.234321035747556</v>
      </c>
      <c r="J80" s="74">
        <f t="shared" si="59"/>
        <v>2.779478849375657</v>
      </c>
      <c r="K80" s="74">
        <f t="shared" si="59"/>
        <v>3.6907293581116321</v>
      </c>
      <c r="L80" s="74">
        <f t="shared" si="59"/>
        <v>214.96288996695043</v>
      </c>
      <c r="M80" s="74">
        <f t="shared" si="60"/>
        <v>284.66741921018524</v>
      </c>
      <c r="O80" s="53" t="str">
        <f t="shared" si="54"/>
        <v>2015-12</v>
      </c>
      <c r="P80" s="74">
        <f t="shared" si="61"/>
        <v>2.8136599061826897</v>
      </c>
      <c r="Q80" s="74">
        <f t="shared" si="61"/>
        <v>9.7669934644682055</v>
      </c>
      <c r="R80" s="74">
        <f t="shared" si="61"/>
        <v>2.685125772464739</v>
      </c>
      <c r="S80" s="74">
        <f t="shared" si="61"/>
        <v>338.71332282511577</v>
      </c>
      <c r="T80" s="74">
        <f t="shared" si="55"/>
        <v>1.070779496373679</v>
      </c>
      <c r="U80" s="74">
        <f t="shared" si="62"/>
        <v>355.04988146460511</v>
      </c>
      <c r="W80" s="53" t="str">
        <f t="shared" si="56"/>
        <v>2015-12</v>
      </c>
      <c r="X80" s="74">
        <f t="shared" si="63"/>
        <v>2.1504888426534276E-2</v>
      </c>
      <c r="Y80" s="74">
        <f t="shared" si="63"/>
        <v>0.68529915935232522</v>
      </c>
      <c r="Z80" s="74">
        <f t="shared" si="63"/>
        <v>16.849504679815233</v>
      </c>
      <c r="AA80" s="74">
        <f t="shared" si="63"/>
        <v>6.5343788768586736E-2</v>
      </c>
      <c r="AB80" s="74">
        <f t="shared" si="64"/>
        <v>17.62165251636268</v>
      </c>
    </row>
    <row r="81" spans="8:28" x14ac:dyDescent="0.2">
      <c r="H81" s="53" t="str">
        <f t="shared" si="58"/>
        <v>2016-01</v>
      </c>
      <c r="I81" s="74">
        <f t="shared" si="59"/>
        <v>49.893514565363965</v>
      </c>
      <c r="J81" s="74">
        <f t="shared" si="59"/>
        <v>2.6931170360276138</v>
      </c>
      <c r="K81" s="74">
        <f t="shared" si="59"/>
        <v>13.063873226194932</v>
      </c>
      <c r="L81" s="74">
        <f t="shared" si="59"/>
        <v>299.79385118615153</v>
      </c>
      <c r="M81" s="74">
        <f t="shared" si="60"/>
        <v>365.44435601373806</v>
      </c>
      <c r="O81" s="53" t="str">
        <f t="shared" si="54"/>
        <v>2016-01</v>
      </c>
      <c r="P81" s="74">
        <f t="shared" si="61"/>
        <v>3.5979337075741533</v>
      </c>
      <c r="Q81" s="74">
        <f t="shared" si="61"/>
        <v>17.998334275196544</v>
      </c>
      <c r="R81" s="74">
        <f t="shared" si="61"/>
        <v>14.141211456835594</v>
      </c>
      <c r="S81" s="74">
        <f t="shared" si="61"/>
        <v>252.92069751832926</v>
      </c>
      <c r="T81" s="74">
        <f t="shared" si="55"/>
        <v>0.37100303484294267</v>
      </c>
      <c r="U81" s="74">
        <f t="shared" si="62"/>
        <v>289.0291799927785</v>
      </c>
      <c r="W81" s="53" t="str">
        <f t="shared" si="56"/>
        <v>2016-01</v>
      </c>
      <c r="X81" s="74">
        <f t="shared" si="63"/>
        <v>2.2792578971348048E-2</v>
      </c>
      <c r="Y81" s="74">
        <f t="shared" si="63"/>
        <v>0.92803413178717087</v>
      </c>
      <c r="Z81" s="74">
        <f t="shared" si="63"/>
        <v>19.255564050626074</v>
      </c>
      <c r="AA81" s="74">
        <f t="shared" si="63"/>
        <v>1.1273978381213876</v>
      </c>
      <c r="AB81" s="74">
        <f t="shared" si="64"/>
        <v>21.333788599505979</v>
      </c>
    </row>
    <row r="82" spans="8:28" x14ac:dyDescent="0.2">
      <c r="H82" s="53" t="str">
        <f t="shared" si="58"/>
        <v>2016-02</v>
      </c>
      <c r="I82" s="74">
        <f t="shared" si="59"/>
        <v>61.121240907782521</v>
      </c>
      <c r="J82" s="74">
        <f t="shared" si="59"/>
        <v>7.9747897453771612</v>
      </c>
      <c r="K82" s="74">
        <f t="shared" si="59"/>
        <v>13.554351695315702</v>
      </c>
      <c r="L82" s="74">
        <f t="shared" si="59"/>
        <v>198.92623014829391</v>
      </c>
      <c r="M82" s="74">
        <f t="shared" si="60"/>
        <v>281.57661249676931</v>
      </c>
      <c r="O82" s="53" t="str">
        <f t="shared" si="54"/>
        <v>2016-02</v>
      </c>
      <c r="P82" s="74">
        <f t="shared" si="61"/>
        <v>2.5202460185082538</v>
      </c>
      <c r="Q82" s="74">
        <f t="shared" si="61"/>
        <v>25.822739130241608</v>
      </c>
      <c r="R82" s="74">
        <f t="shared" si="61"/>
        <v>15.49505855500588</v>
      </c>
      <c r="S82" s="74">
        <f t="shared" si="61"/>
        <v>230.09151710387351</v>
      </c>
      <c r="T82" s="74">
        <f t="shared" si="55"/>
        <v>1.1103947634319322</v>
      </c>
      <c r="U82" s="74">
        <f t="shared" si="62"/>
        <v>275.03995557106123</v>
      </c>
      <c r="W82" s="53" t="str">
        <f t="shared" si="56"/>
        <v>2016-02</v>
      </c>
      <c r="X82" s="74">
        <f t="shared" si="63"/>
        <v>2.717900780135088E-2</v>
      </c>
      <c r="Y82" s="74">
        <f t="shared" si="63"/>
        <v>8.9106364834879006</v>
      </c>
      <c r="Z82" s="74">
        <f t="shared" si="63"/>
        <v>16.530935555005176</v>
      </c>
      <c r="AA82" s="74">
        <f t="shared" si="63"/>
        <v>0.29062692131901707</v>
      </c>
      <c r="AB82" s="74">
        <f t="shared" si="64"/>
        <v>25.759377967613446</v>
      </c>
    </row>
    <row r="83" spans="8:28" x14ac:dyDescent="0.2">
      <c r="H83" s="53" t="str">
        <f t="shared" si="58"/>
        <v>2016-03</v>
      </c>
      <c r="I83" s="74">
        <f t="shared" si="59"/>
        <v>30.806954918211815</v>
      </c>
      <c r="J83" s="74">
        <f t="shared" si="59"/>
        <v>4.8785239396211084</v>
      </c>
      <c r="K83" s="74">
        <f t="shared" si="59"/>
        <v>18.950993026733109</v>
      </c>
      <c r="L83" s="74">
        <f t="shared" si="59"/>
        <v>217.25523357740821</v>
      </c>
      <c r="M83" s="74">
        <f t="shared" si="60"/>
        <v>271.89170546197425</v>
      </c>
      <c r="O83" s="53" t="str">
        <f t="shared" si="54"/>
        <v>2016-03</v>
      </c>
      <c r="P83" s="74">
        <f t="shared" si="61"/>
        <v>5.0908971757553321</v>
      </c>
      <c r="Q83" s="74">
        <f t="shared" si="61"/>
        <v>20.316324929804932</v>
      </c>
      <c r="R83" s="74">
        <f t="shared" si="61"/>
        <v>13.19398884228575</v>
      </c>
      <c r="S83" s="74">
        <f t="shared" si="61"/>
        <v>264.15749170313035</v>
      </c>
      <c r="T83" s="74">
        <f t="shared" si="55"/>
        <v>0.24410762415209258</v>
      </c>
      <c r="U83" s="74">
        <f t="shared" si="62"/>
        <v>303.00281027512847</v>
      </c>
      <c r="W83" s="53" t="str">
        <f t="shared" si="56"/>
        <v>2016-03</v>
      </c>
      <c r="X83" s="74">
        <f t="shared" si="63"/>
        <v>2.5398571518962795E-2</v>
      </c>
      <c r="Y83" s="74">
        <f t="shared" si="63"/>
        <v>1.8648767253744141</v>
      </c>
      <c r="Z83" s="74">
        <f t="shared" si="63"/>
        <v>20.830345497386524</v>
      </c>
      <c r="AA83" s="74">
        <f t="shared" si="63"/>
        <v>0.2869571616474782</v>
      </c>
      <c r="AB83" s="74">
        <f t="shared" si="64"/>
        <v>23.007577955927381</v>
      </c>
    </row>
    <row r="84" spans="8:28" x14ac:dyDescent="0.2">
      <c r="H84" s="53" t="str">
        <f t="shared" si="58"/>
        <v>2016-04</v>
      </c>
      <c r="I84" s="74">
        <f t="shared" si="59"/>
        <v>29.627682750045018</v>
      </c>
      <c r="J84" s="74">
        <f t="shared" si="59"/>
        <v>2.4760676417472474</v>
      </c>
      <c r="K84" s="74">
        <f t="shared" si="59"/>
        <v>14.799997411012544</v>
      </c>
      <c r="L84" s="74">
        <f t="shared" si="59"/>
        <v>211.35141792022281</v>
      </c>
      <c r="M84" s="74">
        <f t="shared" si="60"/>
        <v>258.25516572302763</v>
      </c>
      <c r="O84" s="53" t="str">
        <f t="shared" si="54"/>
        <v>2016-04</v>
      </c>
      <c r="P84" s="74">
        <f t="shared" si="61"/>
        <v>80.286283500347949</v>
      </c>
      <c r="Q84" s="74">
        <f t="shared" si="61"/>
        <v>24.904507134161552</v>
      </c>
      <c r="R84" s="74">
        <f t="shared" si="61"/>
        <v>15.384337961209814</v>
      </c>
      <c r="S84" s="74">
        <f t="shared" si="61"/>
        <v>262.54858608160498</v>
      </c>
      <c r="T84" s="74">
        <f t="shared" si="55"/>
        <v>1.0595991178370234</v>
      </c>
      <c r="U84" s="74">
        <f t="shared" si="62"/>
        <v>384.18331379516133</v>
      </c>
      <c r="W84" s="53" t="str">
        <f t="shared" si="56"/>
        <v>2016-04</v>
      </c>
      <c r="X84" s="74">
        <f t="shared" si="63"/>
        <v>8.1076747790575582E-2</v>
      </c>
      <c r="Y84" s="74">
        <f t="shared" si="63"/>
        <v>0.3830299210421797</v>
      </c>
      <c r="Z84" s="74">
        <f t="shared" si="63"/>
        <v>13.457898130803125</v>
      </c>
      <c r="AA84" s="74">
        <f t="shared" si="63"/>
        <v>0.76063889220040415</v>
      </c>
      <c r="AB84" s="74">
        <f t="shared" si="64"/>
        <v>14.682643691836285</v>
      </c>
    </row>
    <row r="85" spans="8:28" x14ac:dyDescent="0.2">
      <c r="H85" s="53" t="str">
        <f t="shared" si="58"/>
        <v>2016-05</v>
      </c>
      <c r="I85" s="74">
        <f t="shared" si="59"/>
        <v>30.202411128707325</v>
      </c>
      <c r="J85" s="74">
        <f t="shared" si="59"/>
        <v>4.1139999176457325</v>
      </c>
      <c r="K85" s="74">
        <f t="shared" si="59"/>
        <v>2.338691530233509</v>
      </c>
      <c r="L85" s="74">
        <f t="shared" si="59"/>
        <v>211.56760904554744</v>
      </c>
      <c r="M85" s="74">
        <f t="shared" si="60"/>
        <v>248.222711622134</v>
      </c>
      <c r="O85" s="53" t="str">
        <f t="shared" si="54"/>
        <v>2016-05</v>
      </c>
      <c r="P85" s="74">
        <f t="shared" si="61"/>
        <v>15.809565288834987</v>
      </c>
      <c r="Q85" s="74">
        <f t="shared" si="61"/>
        <v>15.242521098196375</v>
      </c>
      <c r="R85" s="74">
        <f t="shared" si="61"/>
        <v>6.2509970992341506</v>
      </c>
      <c r="S85" s="74">
        <f t="shared" si="61"/>
        <v>222.25623716657347</v>
      </c>
      <c r="T85" s="74">
        <f t="shared" si="55"/>
        <v>4.1122963507323131</v>
      </c>
      <c r="U85" s="74">
        <f t="shared" si="62"/>
        <v>263.67161700357133</v>
      </c>
      <c r="W85" s="53" t="str">
        <f t="shared" si="56"/>
        <v>2016-05</v>
      </c>
      <c r="X85" s="74">
        <f t="shared" si="63"/>
        <v>7.6931825724386713E-2</v>
      </c>
      <c r="Y85" s="74">
        <f t="shared" si="63"/>
        <v>2.5020191156017968</v>
      </c>
      <c r="Z85" s="74">
        <f t="shared" si="63"/>
        <v>16.07496355566035</v>
      </c>
      <c r="AA85" s="74">
        <f t="shared" si="63"/>
        <v>0.21800080710727324</v>
      </c>
      <c r="AB85" s="74">
        <f t="shared" si="64"/>
        <v>18.871915304093807</v>
      </c>
    </row>
    <row r="86" spans="8:28" x14ac:dyDescent="0.2">
      <c r="H86" s="53" t="str">
        <f t="shared" si="58"/>
        <v>2016-06</v>
      </c>
      <c r="I86" s="74">
        <f t="shared" si="59"/>
        <v>23.041314419140626</v>
      </c>
      <c r="J86" s="74">
        <f t="shared" si="59"/>
        <v>10.011700632434438</v>
      </c>
      <c r="K86" s="74">
        <f t="shared" si="59"/>
        <v>11.957566299628505</v>
      </c>
      <c r="L86" s="74">
        <f t="shared" si="59"/>
        <v>243.75263567799163</v>
      </c>
      <c r="M86" s="74">
        <f>SUM(I86:L86)</f>
        <v>288.76321702919518</v>
      </c>
      <c r="O86" s="53" t="str">
        <f t="shared" si="54"/>
        <v>2016-06</v>
      </c>
      <c r="P86" s="74">
        <f t="shared" si="61"/>
        <v>51.209179366330268</v>
      </c>
      <c r="Q86" s="74">
        <f t="shared" si="61"/>
        <v>24.304426224704841</v>
      </c>
      <c r="R86" s="74">
        <f t="shared" si="61"/>
        <v>8.9928296861653507</v>
      </c>
      <c r="S86" s="74">
        <f t="shared" si="61"/>
        <v>307.8973438093858</v>
      </c>
      <c r="T86" s="74">
        <f t="shared" si="55"/>
        <v>2.3959330920770237</v>
      </c>
      <c r="U86" s="74">
        <f t="shared" si="62"/>
        <v>394.7997121786633</v>
      </c>
      <c r="W86" s="53" t="str">
        <f t="shared" si="56"/>
        <v>2016-06</v>
      </c>
      <c r="X86" s="74">
        <f t="shared" si="63"/>
        <v>3.3820122393990432E-2</v>
      </c>
      <c r="Y86" s="74">
        <f t="shared" si="63"/>
        <v>2.0202792439140431</v>
      </c>
      <c r="Z86" s="74">
        <f t="shared" si="63"/>
        <v>23.971231789158008</v>
      </c>
      <c r="AA86" s="74">
        <f t="shared" si="63"/>
        <v>0.403681045150733</v>
      </c>
      <c r="AB86" s="74">
        <f>SUM(X86:AA86)</f>
        <v>26.429012200616775</v>
      </c>
    </row>
    <row r="87" spans="8:28" x14ac:dyDescent="0.2">
      <c r="H87" s="53" t="str">
        <f t="shared" si="58"/>
        <v>2016-07</v>
      </c>
      <c r="I87" s="74">
        <f t="shared" si="59"/>
        <v>18.1839037099625</v>
      </c>
      <c r="J87" s="74">
        <f t="shared" si="59"/>
        <v>5.8586631636762787</v>
      </c>
      <c r="K87" s="74">
        <f t="shared" si="59"/>
        <v>33.571692652460968</v>
      </c>
      <c r="L87" s="74">
        <f t="shared" si="59"/>
        <v>296.62356155529596</v>
      </c>
      <c r="M87" s="74">
        <f>SUM(I87:L87)</f>
        <v>354.23782108139574</v>
      </c>
      <c r="O87" s="53" t="str">
        <f t="shared" si="54"/>
        <v>2016-07</v>
      </c>
      <c r="P87" s="74">
        <f t="shared" si="61"/>
        <v>10.663846234356242</v>
      </c>
      <c r="Q87" s="74">
        <f t="shared" si="61"/>
        <v>26.479975941925645</v>
      </c>
      <c r="R87" s="74">
        <f t="shared" si="61"/>
        <v>11.811849069870702</v>
      </c>
      <c r="S87" s="74">
        <f t="shared" si="61"/>
        <v>297.05961708970983</v>
      </c>
      <c r="T87" s="74">
        <f t="shared" si="55"/>
        <v>1.808656266742217</v>
      </c>
      <c r="U87" s="74">
        <f t="shared" si="62"/>
        <v>347.82394460260463</v>
      </c>
      <c r="W87" s="53" t="str">
        <f t="shared" si="56"/>
        <v>2016-07</v>
      </c>
      <c r="X87" s="74">
        <f t="shared" si="63"/>
        <v>0.11932865101061817</v>
      </c>
      <c r="Y87" s="74">
        <f t="shared" si="63"/>
        <v>2.020284259548125</v>
      </c>
      <c r="Z87" s="74">
        <f t="shared" si="63"/>
        <v>34.376815719969237</v>
      </c>
      <c r="AA87" s="74">
        <f t="shared" si="63"/>
        <v>0.91709111580075786</v>
      </c>
      <c r="AB87" s="74">
        <f>SUM(X87:AA87)</f>
        <v>37.433519746328741</v>
      </c>
    </row>
    <row r="88" spans="8:28" x14ac:dyDescent="0.2">
      <c r="H88" s="53" t="str">
        <f t="shared" si="58"/>
        <v>2016-08</v>
      </c>
      <c r="I88" s="74">
        <f t="shared" si="59"/>
        <v>25.666803597699904</v>
      </c>
      <c r="J88" s="74">
        <f t="shared" si="59"/>
        <v>10.394219356750844</v>
      </c>
      <c r="K88" s="74">
        <f t="shared" si="59"/>
        <v>17.013870848450981</v>
      </c>
      <c r="L88" s="74">
        <f t="shared" si="59"/>
        <v>323.41055243620326</v>
      </c>
      <c r="M88" s="74">
        <f>SUM(I88:L88)</f>
        <v>376.48544623910499</v>
      </c>
      <c r="O88" s="53" t="str">
        <f t="shared" si="54"/>
        <v>2016-08</v>
      </c>
      <c r="P88" s="74">
        <f t="shared" si="61"/>
        <v>8.3345114759367771</v>
      </c>
      <c r="Q88" s="74">
        <f t="shared" si="61"/>
        <v>30.898547214715975</v>
      </c>
      <c r="R88" s="74">
        <f t="shared" si="61"/>
        <v>9.4696099896427732</v>
      </c>
      <c r="S88" s="74">
        <f t="shared" si="61"/>
        <v>209.61921460388183</v>
      </c>
      <c r="T88" s="74">
        <f t="shared" si="55"/>
        <v>7.502610863264632</v>
      </c>
      <c r="U88" s="74">
        <f t="shared" si="62"/>
        <v>265.82449414744201</v>
      </c>
      <c r="W88" s="53" t="str">
        <f t="shared" si="56"/>
        <v>2016-08</v>
      </c>
      <c r="X88" s="74">
        <f t="shared" si="63"/>
        <v>9.5279117570498728E-2</v>
      </c>
      <c r="Y88" s="74">
        <f t="shared" si="63"/>
        <v>2.1439790865169921</v>
      </c>
      <c r="Z88" s="74">
        <f t="shared" si="63"/>
        <v>18.707717909909569</v>
      </c>
      <c r="AA88" s="74">
        <f t="shared" si="63"/>
        <v>1.1517300799359864</v>
      </c>
      <c r="AB88" s="74">
        <f>SUM(X88:AA88)</f>
        <v>22.098706193933047</v>
      </c>
    </row>
    <row r="89" spans="8:28" x14ac:dyDescent="0.2">
      <c r="H89" s="53" t="str">
        <f t="shared" si="58"/>
        <v>2016-09</v>
      </c>
      <c r="I89" s="74">
        <f t="shared" si="59"/>
        <v>32.058138344104883</v>
      </c>
      <c r="J89" s="74">
        <f t="shared" si="59"/>
        <v>4.7365686798284479</v>
      </c>
      <c r="K89" s="74">
        <f t="shared" si="59"/>
        <v>5.3535824056634658</v>
      </c>
      <c r="L89" s="74">
        <f t="shared" si="59"/>
        <v>236.15177702680541</v>
      </c>
      <c r="M89" s="74">
        <f>SUM(I89:L89)</f>
        <v>278.30006645640219</v>
      </c>
      <c r="O89" s="53" t="str">
        <f t="shared" si="54"/>
        <v>2016-09</v>
      </c>
      <c r="P89" s="74">
        <f t="shared" si="61"/>
        <v>88.54423345123449</v>
      </c>
      <c r="Q89" s="74">
        <f t="shared" si="61"/>
        <v>19.725721051711798</v>
      </c>
      <c r="R89" s="74">
        <f t="shared" si="61"/>
        <v>10.404613814474024</v>
      </c>
      <c r="S89" s="74">
        <f t="shared" si="61"/>
        <v>162.84679786998169</v>
      </c>
      <c r="T89" s="74">
        <f t="shared" si="55"/>
        <v>9.3597971624249094</v>
      </c>
      <c r="U89" s="74">
        <f t="shared" si="62"/>
        <v>290.88116334982692</v>
      </c>
      <c r="W89" s="53" t="str">
        <f t="shared" si="56"/>
        <v>2016-09</v>
      </c>
      <c r="X89" s="74">
        <f t="shared" si="63"/>
        <v>2.1457863051182323E-2</v>
      </c>
      <c r="Y89" s="74">
        <f t="shared" si="63"/>
        <v>7.8723448111550098</v>
      </c>
      <c r="Z89" s="74">
        <f t="shared" si="63"/>
        <v>12.838085178390331</v>
      </c>
      <c r="AA89" s="74">
        <f t="shared" si="63"/>
        <v>0.59740806809168057</v>
      </c>
      <c r="AB89" s="74">
        <f>SUM(X89:AA89)</f>
        <v>21.329295920688203</v>
      </c>
    </row>
    <row r="90" spans="8:28" x14ac:dyDescent="0.2">
      <c r="H90" s="175" t="s">
        <v>66</v>
      </c>
      <c r="I90" s="190">
        <f>SUM(I78:I89)</f>
        <v>459.48416152188418</v>
      </c>
      <c r="J90" s="190">
        <f t="shared" ref="J90:M90" si="65">SUM(J78:J89)</f>
        <v>66.432357503858711</v>
      </c>
      <c r="K90" s="190">
        <f t="shared" si="65"/>
        <v>181.21553945758714</v>
      </c>
      <c r="L90" s="190">
        <f t="shared" si="65"/>
        <v>2881.6719510547937</v>
      </c>
      <c r="M90" s="190">
        <f t="shared" si="65"/>
        <v>3588.8040095381239</v>
      </c>
      <c r="O90" s="175" t="s">
        <v>66</v>
      </c>
      <c r="P90" s="190">
        <f>SUM(P78:P89)</f>
        <v>273.56138077151695</v>
      </c>
      <c r="Q90" s="190">
        <f t="shared" ref="Q90:S90" si="66">SUM(Q78:Q89)</f>
        <v>273.04874638186391</v>
      </c>
      <c r="R90" s="190">
        <f t="shared" si="66"/>
        <v>132.94460365258658</v>
      </c>
      <c r="S90" s="190">
        <f t="shared" si="66"/>
        <v>3084.9718434639963</v>
      </c>
      <c r="T90" s="190">
        <f>SUM(T78:T89)</f>
        <v>34.041159246316006</v>
      </c>
      <c r="U90" s="190">
        <f t="shared" ref="U90" si="67">SUM(U78:U89)</f>
        <v>3798.56773351628</v>
      </c>
      <c r="W90" s="175" t="s">
        <v>66</v>
      </c>
      <c r="X90" s="190">
        <f>SUM(X78:X89)</f>
        <v>0.87467510648548119</v>
      </c>
      <c r="Y90" s="190">
        <f t="shared" ref="Y90:AB90" si="68">SUM(Y78:Y89)</f>
        <v>31.201769457108604</v>
      </c>
      <c r="Z90" s="190">
        <f t="shared" si="68"/>
        <v>218.83170034244739</v>
      </c>
      <c r="AA90" s="190">
        <f t="shared" si="68"/>
        <v>6.9113504541119122</v>
      </c>
      <c r="AB90" s="190">
        <f t="shared" si="68"/>
        <v>257.81949536015338</v>
      </c>
    </row>
    <row r="91" spans="8:28" x14ac:dyDescent="0.2">
      <c r="H91" s="191"/>
      <c r="O91" s="191"/>
      <c r="V91" s="191"/>
    </row>
    <row r="92" spans="8:28" x14ac:dyDescent="0.2">
      <c r="I92" s="176" t="s">
        <v>174</v>
      </c>
      <c r="P92" s="176" t="s">
        <v>174</v>
      </c>
      <c r="W92" s="176" t="s">
        <v>174</v>
      </c>
    </row>
    <row r="93" spans="8:28" ht="25.5" x14ac:dyDescent="0.2">
      <c r="H93" s="21" t="s">
        <v>778</v>
      </c>
      <c r="I93" s="192" t="s">
        <v>175</v>
      </c>
      <c r="J93" s="189" t="s">
        <v>163</v>
      </c>
      <c r="K93" s="189" t="s">
        <v>164</v>
      </c>
      <c r="L93" s="189" t="s">
        <v>165</v>
      </c>
      <c r="M93" s="189" t="s">
        <v>66</v>
      </c>
      <c r="O93" s="21" t="s">
        <v>778</v>
      </c>
      <c r="P93" s="184" t="s">
        <v>166</v>
      </c>
      <c r="Q93" s="184" t="s">
        <v>164</v>
      </c>
      <c r="R93" s="184" t="s">
        <v>167</v>
      </c>
      <c r="S93" s="184" t="s">
        <v>165</v>
      </c>
      <c r="T93" s="184" t="s">
        <v>168</v>
      </c>
      <c r="U93" s="189" t="s">
        <v>66</v>
      </c>
      <c r="W93" s="21" t="s">
        <v>778</v>
      </c>
      <c r="X93" s="180" t="s">
        <v>169</v>
      </c>
      <c r="Y93" s="184" t="s">
        <v>170</v>
      </c>
      <c r="Z93" s="184" t="s">
        <v>171</v>
      </c>
      <c r="AA93" s="184" t="s">
        <v>172</v>
      </c>
      <c r="AB93" s="189" t="s">
        <v>66</v>
      </c>
    </row>
    <row r="94" spans="8:28" x14ac:dyDescent="0.2">
      <c r="H94" s="53" t="s">
        <v>895</v>
      </c>
      <c r="I94" s="74">
        <v>49732.205499073403</v>
      </c>
      <c r="J94" s="74">
        <v>8567.6349955722671</v>
      </c>
      <c r="K94" s="74">
        <v>10575.117368989617</v>
      </c>
      <c r="L94" s="74">
        <v>188325.03075355373</v>
      </c>
      <c r="M94" s="74">
        <f>SUM(I94:L94)</f>
        <v>257199.98861718902</v>
      </c>
      <c r="O94" s="53" t="s">
        <v>895</v>
      </c>
      <c r="P94" s="74">
        <v>2647.6716061485868</v>
      </c>
      <c r="Q94" s="74">
        <v>19712.968832609182</v>
      </c>
      <c r="R94" s="74">
        <v>3244.3036071592846</v>
      </c>
      <c r="S94" s="74">
        <v>255304.89788108697</v>
      </c>
      <c r="T94" s="74">
        <v>455.55037615448197</v>
      </c>
      <c r="U94" s="74">
        <f>SUM(P94:T94)</f>
        <v>281365.39230315853</v>
      </c>
      <c r="W94" s="53" t="s">
        <v>895</v>
      </c>
      <c r="X94" s="74">
        <v>257.22429232858099</v>
      </c>
      <c r="Y94" s="74">
        <v>869.703902116976</v>
      </c>
      <c r="Z94" s="74">
        <v>13121.355901156499</v>
      </c>
      <c r="AA94" s="74">
        <v>162.862506350502</v>
      </c>
      <c r="AB94" s="74">
        <f>SUM(X94:AA94)</f>
        <v>14411.146601952558</v>
      </c>
    </row>
    <row r="95" spans="8:28" x14ac:dyDescent="0.2">
      <c r="H95" s="53" t="s">
        <v>896</v>
      </c>
      <c r="I95" s="74">
        <v>48211.219673527397</v>
      </c>
      <c r="J95" s="74">
        <v>2199.9590307949015</v>
      </c>
      <c r="K95" s="74">
        <v>37471.158218882927</v>
      </c>
      <c r="L95" s="74">
        <v>249820.19038070325</v>
      </c>
      <c r="M95" s="74">
        <f t="shared" ref="M95:M101" si="69">SUM(I95:L95)</f>
        <v>337702.52730390849</v>
      </c>
      <c r="O95" s="53" t="s">
        <v>896</v>
      </c>
      <c r="P95" s="74">
        <v>2155.937631822188</v>
      </c>
      <c r="Q95" s="74">
        <v>39257.814826128975</v>
      </c>
      <c r="R95" s="74">
        <v>22473.437351968063</v>
      </c>
      <c r="S95" s="74">
        <v>294440.78423594078</v>
      </c>
      <c r="T95" s="74">
        <v>4670.5746536692504</v>
      </c>
      <c r="U95" s="74">
        <f t="shared" ref="U95:U105" si="70">SUM(P95:T95)</f>
        <v>362998.54869952926</v>
      </c>
      <c r="W95" s="53" t="s">
        <v>896</v>
      </c>
      <c r="X95" s="74">
        <v>101.079177470877</v>
      </c>
      <c r="Y95" s="74">
        <v>1046.1862936755599</v>
      </c>
      <c r="Z95" s="74">
        <v>13439.809693184599</v>
      </c>
      <c r="AA95" s="74">
        <v>955.83162328135222</v>
      </c>
      <c r="AB95" s="74">
        <f t="shared" ref="AB95:AB101" si="71">SUM(X95:AA95)</f>
        <v>15542.906787612388</v>
      </c>
    </row>
    <row r="96" spans="8:28" x14ac:dyDescent="0.2">
      <c r="H96" s="53" t="s">
        <v>897</v>
      </c>
      <c r="I96" s="74">
        <v>64751.944740605497</v>
      </c>
      <c r="J96" s="74">
        <v>2846.1863417606728</v>
      </c>
      <c r="K96" s="74">
        <v>3779.3068627063112</v>
      </c>
      <c r="L96" s="74">
        <v>220121.99932615724</v>
      </c>
      <c r="M96" s="74">
        <f t="shared" si="69"/>
        <v>291499.43727122969</v>
      </c>
      <c r="O96" s="53" t="s">
        <v>897</v>
      </c>
      <c r="P96" s="74">
        <v>2881.1877439310742</v>
      </c>
      <c r="Q96" s="74">
        <v>10001.401307615442</v>
      </c>
      <c r="R96" s="74">
        <v>2749.5687910038928</v>
      </c>
      <c r="S96" s="74">
        <v>346842.44257291855</v>
      </c>
      <c r="T96" s="74">
        <v>1096.4782042866473</v>
      </c>
      <c r="U96" s="74">
        <f t="shared" si="70"/>
        <v>363571.07861975563</v>
      </c>
      <c r="W96" s="53" t="s">
        <v>897</v>
      </c>
      <c r="X96" s="74">
        <v>22.021005748771099</v>
      </c>
      <c r="Y96" s="74">
        <v>701.74633917678102</v>
      </c>
      <c r="Z96" s="74">
        <v>17253.892792130799</v>
      </c>
      <c r="AA96" s="74">
        <v>66.912039699032817</v>
      </c>
      <c r="AB96" s="74">
        <f t="shared" si="71"/>
        <v>18044.572176755384</v>
      </c>
    </row>
    <row r="97" spans="8:33" x14ac:dyDescent="0.2">
      <c r="H97" s="53" t="s">
        <v>898</v>
      </c>
      <c r="I97" s="74">
        <v>51090.9589149327</v>
      </c>
      <c r="J97" s="74">
        <v>2757.7518448922765</v>
      </c>
      <c r="K97" s="74">
        <v>13377.406183623611</v>
      </c>
      <c r="L97" s="74">
        <v>306988.90361461916</v>
      </c>
      <c r="M97" s="74">
        <f t="shared" si="69"/>
        <v>374215.02055806777</v>
      </c>
      <c r="O97" s="53" t="s">
        <v>898</v>
      </c>
      <c r="P97" s="74">
        <v>3684.284116555933</v>
      </c>
      <c r="Q97" s="74">
        <v>18430.294297801262</v>
      </c>
      <c r="R97" s="74">
        <v>14480.600531799648</v>
      </c>
      <c r="S97" s="74">
        <v>258990.79425876917</v>
      </c>
      <c r="T97" s="74">
        <v>379.90710767917329</v>
      </c>
      <c r="U97" s="74">
        <f t="shared" si="70"/>
        <v>295965.88031260518</v>
      </c>
      <c r="W97" s="53" t="s">
        <v>898</v>
      </c>
      <c r="X97" s="74">
        <v>23.339600866660401</v>
      </c>
      <c r="Y97" s="74">
        <v>950.30695095006297</v>
      </c>
      <c r="Z97" s="74">
        <v>19717.697587841099</v>
      </c>
      <c r="AA97" s="74">
        <v>1154.4553862363009</v>
      </c>
      <c r="AB97" s="74">
        <f t="shared" si="71"/>
        <v>21845.799525894123</v>
      </c>
    </row>
    <row r="98" spans="8:33" x14ac:dyDescent="0.2">
      <c r="H98" s="53" t="s">
        <v>899</v>
      </c>
      <c r="I98" s="74">
        <v>62588.150689569302</v>
      </c>
      <c r="J98" s="74">
        <v>8166.1846992662131</v>
      </c>
      <c r="K98" s="74">
        <v>13879.656136003279</v>
      </c>
      <c r="L98" s="74">
        <v>203700.45967185296</v>
      </c>
      <c r="M98" s="74">
        <f t="shared" si="69"/>
        <v>288334.45119669178</v>
      </c>
      <c r="O98" s="53" t="s">
        <v>899</v>
      </c>
      <c r="P98" s="74">
        <v>2580.7319229524519</v>
      </c>
      <c r="Q98" s="74">
        <v>26442.484869367407</v>
      </c>
      <c r="R98" s="74">
        <v>15866.939960326021</v>
      </c>
      <c r="S98" s="74">
        <v>235613.71351436648</v>
      </c>
      <c r="T98" s="74">
        <v>1137.0442377542986</v>
      </c>
      <c r="U98" s="74">
        <f t="shared" si="70"/>
        <v>281640.9145047667</v>
      </c>
      <c r="W98" s="53" t="s">
        <v>899</v>
      </c>
      <c r="X98" s="74">
        <v>27.831303988583301</v>
      </c>
      <c r="Y98" s="74">
        <v>9124.4917590916102</v>
      </c>
      <c r="Z98" s="74">
        <v>16927.6780083253</v>
      </c>
      <c r="AA98" s="74">
        <v>297.60196743067348</v>
      </c>
      <c r="AB98" s="74">
        <f t="shared" si="71"/>
        <v>26377.603038836169</v>
      </c>
    </row>
    <row r="99" spans="8:33" x14ac:dyDescent="0.2">
      <c r="H99" s="53" t="s">
        <v>900</v>
      </c>
      <c r="I99" s="74">
        <v>31546.321836248899</v>
      </c>
      <c r="J99" s="74">
        <v>4995.608514172015</v>
      </c>
      <c r="K99" s="74">
        <v>19405.816859374703</v>
      </c>
      <c r="L99" s="74">
        <v>222469.359183266</v>
      </c>
      <c r="M99" s="74">
        <f t="shared" si="69"/>
        <v>278417.10639306164</v>
      </c>
      <c r="O99" s="53" t="s">
        <v>900</v>
      </c>
      <c r="P99" s="74">
        <v>5213.07870797346</v>
      </c>
      <c r="Q99" s="74">
        <v>20803.91672812025</v>
      </c>
      <c r="R99" s="74">
        <v>13510.644574500608</v>
      </c>
      <c r="S99" s="74">
        <v>270497.27150400548</v>
      </c>
      <c r="T99" s="74">
        <v>249.96620713174281</v>
      </c>
      <c r="U99" s="74">
        <f t="shared" si="70"/>
        <v>310274.87772173155</v>
      </c>
      <c r="W99" s="53" t="s">
        <v>900</v>
      </c>
      <c r="X99" s="74">
        <v>26.008137235417902</v>
      </c>
      <c r="Y99" s="74">
        <v>1909.6337667834</v>
      </c>
      <c r="Z99" s="74">
        <v>21330.273789323801</v>
      </c>
      <c r="AA99" s="74">
        <v>293.84413352701768</v>
      </c>
      <c r="AB99" s="74">
        <f t="shared" si="71"/>
        <v>23559.759826869638</v>
      </c>
    </row>
    <row r="100" spans="8:33" x14ac:dyDescent="0.2">
      <c r="H100" s="53" t="s">
        <v>901</v>
      </c>
      <c r="I100" s="74">
        <v>30338.747136046099</v>
      </c>
      <c r="J100" s="74">
        <v>2535.4932651491813</v>
      </c>
      <c r="K100" s="74">
        <v>15155.197348876845</v>
      </c>
      <c r="L100" s="74">
        <v>216423.85195030816</v>
      </c>
      <c r="M100" s="74">
        <f t="shared" si="69"/>
        <v>264453.28970038029</v>
      </c>
      <c r="O100" s="53" t="s">
        <v>901</v>
      </c>
      <c r="P100" s="74">
        <v>82213.1543043563</v>
      </c>
      <c r="Q100" s="74">
        <v>25502.215305381429</v>
      </c>
      <c r="R100" s="74">
        <v>15753.56207227885</v>
      </c>
      <c r="S100" s="74">
        <v>268849.7521475635</v>
      </c>
      <c r="T100" s="74">
        <v>1085.029496665112</v>
      </c>
      <c r="U100" s="74">
        <f t="shared" si="70"/>
        <v>393403.7133262452</v>
      </c>
      <c r="W100" s="53" t="s">
        <v>901</v>
      </c>
      <c r="X100" s="74">
        <v>83.022589737549396</v>
      </c>
      <c r="Y100" s="74">
        <v>392.22263914719201</v>
      </c>
      <c r="Z100" s="74">
        <v>13780.8876859424</v>
      </c>
      <c r="AA100" s="74">
        <v>778.89422561321385</v>
      </c>
      <c r="AB100" s="74">
        <f t="shared" si="71"/>
        <v>15035.027140440356</v>
      </c>
    </row>
    <row r="101" spans="8:33" x14ac:dyDescent="0.2">
      <c r="H101" s="53" t="s">
        <v>902</v>
      </c>
      <c r="I101" s="74">
        <v>30927.268995796301</v>
      </c>
      <c r="J101" s="74">
        <v>4212.7359156692301</v>
      </c>
      <c r="K101" s="74">
        <v>2394.8201269591132</v>
      </c>
      <c r="L101" s="74">
        <v>216645.23166264058</v>
      </c>
      <c r="M101" s="74">
        <f t="shared" si="69"/>
        <v>254180.05670106522</v>
      </c>
      <c r="O101" s="53" t="s">
        <v>902</v>
      </c>
      <c r="P101" s="74">
        <v>16188.994855767027</v>
      </c>
      <c r="Q101" s="74">
        <v>15608.341604553088</v>
      </c>
      <c r="R101" s="74">
        <v>6401.0210296157702</v>
      </c>
      <c r="S101" s="74">
        <v>227590.38685857123</v>
      </c>
      <c r="T101" s="74">
        <v>4210.9914631498887</v>
      </c>
      <c r="U101" s="74">
        <f t="shared" si="70"/>
        <v>269999.73581165704</v>
      </c>
      <c r="W101" s="53" t="s">
        <v>902</v>
      </c>
      <c r="X101" s="74">
        <v>78.778189541771994</v>
      </c>
      <c r="Y101" s="74">
        <v>2562.0675743762399</v>
      </c>
      <c r="Z101" s="74">
        <v>16460.762680996198</v>
      </c>
      <c r="AA101" s="74">
        <v>223.23282647784779</v>
      </c>
      <c r="AB101" s="74">
        <f t="shared" si="71"/>
        <v>19324.841271392059</v>
      </c>
    </row>
    <row r="102" spans="8:33" x14ac:dyDescent="0.2">
      <c r="H102" s="53" t="s">
        <v>903</v>
      </c>
      <c r="I102" s="74">
        <v>23594.305965200001</v>
      </c>
      <c r="J102" s="74">
        <v>10251.981447612865</v>
      </c>
      <c r="K102" s="74">
        <v>12244.547890819589</v>
      </c>
      <c r="L102" s="74">
        <v>249602.69893426343</v>
      </c>
      <c r="M102" s="74">
        <f>SUM(I102:L102)</f>
        <v>295693.53423789586</v>
      </c>
      <c r="O102" s="53" t="s">
        <v>903</v>
      </c>
      <c r="P102" s="74">
        <v>52438.199671122195</v>
      </c>
      <c r="Q102" s="74">
        <v>24887.732454097757</v>
      </c>
      <c r="R102" s="74">
        <v>9208.6575986333191</v>
      </c>
      <c r="S102" s="74">
        <v>315286.88006081106</v>
      </c>
      <c r="T102" s="74">
        <v>2453.4354862868722</v>
      </c>
      <c r="U102" s="74">
        <f t="shared" si="70"/>
        <v>404274.90527095122</v>
      </c>
      <c r="W102" s="53" t="s">
        <v>903</v>
      </c>
      <c r="X102" s="74">
        <v>34.631805331446202</v>
      </c>
      <c r="Y102" s="74">
        <v>2068.7659457679802</v>
      </c>
      <c r="Z102" s="74">
        <v>24546.5413520978</v>
      </c>
      <c r="AA102" s="74">
        <v>413.36939023435059</v>
      </c>
      <c r="AB102" s="74">
        <f>SUM(X102:AA102)</f>
        <v>27063.308493431578</v>
      </c>
    </row>
    <row r="103" spans="8:33" x14ac:dyDescent="0.2">
      <c r="H103" s="53" t="s">
        <v>904</v>
      </c>
      <c r="I103" s="74">
        <v>18620.3173990016</v>
      </c>
      <c r="J103" s="74">
        <v>5999.2710796045094</v>
      </c>
      <c r="K103" s="74">
        <v>34377.413276120031</v>
      </c>
      <c r="L103" s="74">
        <v>303742.52703262307</v>
      </c>
      <c r="M103" s="74">
        <f>SUM(I103:L103)</f>
        <v>362739.52878734923</v>
      </c>
      <c r="O103" s="53" t="s">
        <v>904</v>
      </c>
      <c r="P103" s="74">
        <v>10919.778543980792</v>
      </c>
      <c r="Q103" s="74">
        <v>27115.49536453186</v>
      </c>
      <c r="R103" s="74">
        <v>12095.333447547599</v>
      </c>
      <c r="S103" s="74">
        <v>304189.04789986287</v>
      </c>
      <c r="T103" s="74">
        <v>1852.0640171440302</v>
      </c>
      <c r="U103" s="74">
        <f t="shared" si="70"/>
        <v>356171.71927306714</v>
      </c>
      <c r="W103" s="53" t="s">
        <v>904</v>
      </c>
      <c r="X103" s="74">
        <v>122.192538634873</v>
      </c>
      <c r="Y103" s="74">
        <v>2068.77108177728</v>
      </c>
      <c r="Z103" s="74">
        <v>35201.859297248498</v>
      </c>
      <c r="AA103" s="74">
        <v>939.10130257997605</v>
      </c>
      <c r="AB103" s="74">
        <f>SUM(X103:AA103)</f>
        <v>38331.924220240631</v>
      </c>
    </row>
    <row r="104" spans="8:33" x14ac:dyDescent="0.2">
      <c r="H104" s="53" t="s">
        <v>905</v>
      </c>
      <c r="I104" s="74">
        <v>26282.806884044701</v>
      </c>
      <c r="J104" s="74">
        <v>10643.680621312864</v>
      </c>
      <c r="K104" s="74">
        <v>17422.203748813805</v>
      </c>
      <c r="L104" s="74">
        <v>331172.40569467214</v>
      </c>
      <c r="M104" s="74">
        <f>SUM(I104:L104)</f>
        <v>385521.09694884351</v>
      </c>
      <c r="O104" s="53" t="s">
        <v>905</v>
      </c>
      <c r="P104" s="74">
        <v>8534.5397513592598</v>
      </c>
      <c r="Q104" s="74">
        <v>31640.112347869159</v>
      </c>
      <c r="R104" s="74">
        <v>9696.8806293941998</v>
      </c>
      <c r="S104" s="74">
        <v>214650.07575437499</v>
      </c>
      <c r="T104" s="74">
        <v>7682.6735239829832</v>
      </c>
      <c r="U104" s="74">
        <f t="shared" si="70"/>
        <v>272204.28200698062</v>
      </c>
      <c r="W104" s="53" t="s">
        <v>905</v>
      </c>
      <c r="X104" s="74">
        <v>97.565816392190698</v>
      </c>
      <c r="Y104" s="74">
        <v>2195.4345845933999</v>
      </c>
      <c r="Z104" s="74">
        <v>19156.703139747398</v>
      </c>
      <c r="AA104" s="74">
        <v>1179.3716018544501</v>
      </c>
      <c r="AB104" s="74">
        <f>SUM(X104:AA104)</f>
        <v>22629.07514258744</v>
      </c>
    </row>
    <row r="105" spans="8:33" x14ac:dyDescent="0.2">
      <c r="H105" s="53" t="s">
        <v>906</v>
      </c>
      <c r="I105" s="74">
        <v>32827.5336643634</v>
      </c>
      <c r="J105" s="74">
        <v>4850.2463281443306</v>
      </c>
      <c r="K105" s="74">
        <v>5482.0683833993889</v>
      </c>
      <c r="L105" s="74">
        <v>241819.41967544873</v>
      </c>
      <c r="M105" s="74">
        <f>SUM(I105:L105)</f>
        <v>284979.26805135584</v>
      </c>
      <c r="O105" s="53" t="s">
        <v>906</v>
      </c>
      <c r="P105" s="74">
        <v>90669.295054064118</v>
      </c>
      <c r="Q105" s="74">
        <v>20199.138356952881</v>
      </c>
      <c r="R105" s="74">
        <v>10654.3245460214</v>
      </c>
      <c r="S105" s="74">
        <v>166755.12101886125</v>
      </c>
      <c r="T105" s="74">
        <v>9584.4322943231073</v>
      </c>
      <c r="U105" s="74">
        <f t="shared" si="70"/>
        <v>297862.31127022277</v>
      </c>
      <c r="W105" s="53" t="s">
        <v>906</v>
      </c>
      <c r="X105" s="74">
        <v>21.972851764410699</v>
      </c>
      <c r="Y105" s="74">
        <v>8061.2810866227301</v>
      </c>
      <c r="Z105" s="74">
        <v>13146.199222671699</v>
      </c>
      <c r="AA105" s="74">
        <v>611.7458617258809</v>
      </c>
      <c r="AB105" s="74">
        <f>SUM(X105:AA105)</f>
        <v>21841.19902278472</v>
      </c>
    </row>
    <row r="106" spans="8:33" x14ac:dyDescent="0.2">
      <c r="H106" s="175" t="s">
        <v>66</v>
      </c>
      <c r="I106" s="190">
        <f>SUM(I94:I105)</f>
        <v>470511.7813984094</v>
      </c>
      <c r="J106" s="190">
        <f t="shared" ref="J106:M106" si="72">SUM(J94:J105)</f>
        <v>68026.73408395132</v>
      </c>
      <c r="K106" s="190">
        <f t="shared" si="72"/>
        <v>185564.71240456923</v>
      </c>
      <c r="L106" s="190">
        <f t="shared" si="72"/>
        <v>2950832.0778801087</v>
      </c>
      <c r="M106" s="190">
        <f t="shared" si="72"/>
        <v>3674935.3057670388</v>
      </c>
      <c r="O106" s="175" t="s">
        <v>66</v>
      </c>
      <c r="P106" s="190">
        <f>SUM(P94:P105)</f>
        <v>280126.85391003336</v>
      </c>
      <c r="Q106" s="190">
        <f t="shared" ref="Q106:U106" si="73">SUM(Q94:Q105)</f>
        <v>279601.91629502864</v>
      </c>
      <c r="R106" s="190">
        <f t="shared" si="73"/>
        <v>136135.27414024866</v>
      </c>
      <c r="S106" s="190">
        <f t="shared" si="73"/>
        <v>3159011.1677071322</v>
      </c>
      <c r="T106" s="190">
        <f t="shared" si="73"/>
        <v>34858.14706822759</v>
      </c>
      <c r="U106" s="190">
        <f t="shared" si="73"/>
        <v>3889733.3591206707</v>
      </c>
      <c r="W106" s="175" t="s">
        <v>66</v>
      </c>
      <c r="X106" s="190">
        <f>SUM(X94:X105)</f>
        <v>895.66730904113274</v>
      </c>
      <c r="Y106" s="190">
        <f t="shared" ref="Y106:AB106" si="74">SUM(Y94:Y105)</f>
        <v>31950.61192407921</v>
      </c>
      <c r="Z106" s="190">
        <f t="shared" si="74"/>
        <v>224083.66115066613</v>
      </c>
      <c r="AA106" s="190">
        <f t="shared" si="74"/>
        <v>7077.2228650105981</v>
      </c>
      <c r="AB106" s="190">
        <f t="shared" si="74"/>
        <v>264007.16324879706</v>
      </c>
    </row>
    <row r="107" spans="8:33" x14ac:dyDescent="0.2">
      <c r="I107" s="190"/>
      <c r="J107" s="190"/>
      <c r="K107" s="190"/>
      <c r="L107" s="190"/>
      <c r="M107" s="190"/>
      <c r="P107" s="190"/>
      <c r="Q107" s="190"/>
      <c r="R107" s="190"/>
      <c r="S107" s="190"/>
      <c r="T107" s="190"/>
      <c r="U107" s="190"/>
      <c r="X107" s="190"/>
      <c r="Y107" s="190"/>
      <c r="Z107" s="190"/>
      <c r="AA107" s="190"/>
      <c r="AB107" s="190"/>
    </row>
    <row r="108" spans="8:33" x14ac:dyDescent="0.2">
      <c r="I108" s="190"/>
      <c r="J108" s="190"/>
      <c r="K108" s="190"/>
      <c r="L108" s="190"/>
      <c r="M108" s="190"/>
      <c r="P108" s="190"/>
      <c r="Q108" s="190"/>
      <c r="R108" s="190"/>
      <c r="S108" s="190"/>
      <c r="T108" s="190"/>
      <c r="U108" s="190"/>
      <c r="X108" s="190"/>
      <c r="Y108" s="190"/>
      <c r="Z108" s="190"/>
      <c r="AA108" s="190"/>
      <c r="AB108" s="190"/>
    </row>
    <row r="110" spans="8:33" x14ac:dyDescent="0.2">
      <c r="I110" s="176" t="s">
        <v>176</v>
      </c>
      <c r="P110" s="176" t="s">
        <v>176</v>
      </c>
      <c r="W110" s="176" t="s">
        <v>176</v>
      </c>
      <c r="AC110" s="820"/>
      <c r="AD110" s="821"/>
      <c r="AE110" s="821"/>
      <c r="AF110" s="821"/>
      <c r="AG110" s="821"/>
    </row>
    <row r="111" spans="8:33" ht="25.5" x14ac:dyDescent="0.2">
      <c r="H111" s="21" t="s">
        <v>779</v>
      </c>
      <c r="I111" s="192" t="s">
        <v>175</v>
      </c>
      <c r="J111" s="189" t="s">
        <v>163</v>
      </c>
      <c r="K111" s="189" t="s">
        <v>164</v>
      </c>
      <c r="L111" s="189" t="s">
        <v>165</v>
      </c>
      <c r="M111" s="189" t="s">
        <v>66</v>
      </c>
      <c r="O111" s="21" t="s">
        <v>779</v>
      </c>
      <c r="P111" s="184" t="s">
        <v>166</v>
      </c>
      <c r="Q111" s="184" t="s">
        <v>164</v>
      </c>
      <c r="R111" s="184" t="s">
        <v>167</v>
      </c>
      <c r="S111" s="184" t="s">
        <v>165</v>
      </c>
      <c r="T111" s="184" t="s">
        <v>168</v>
      </c>
      <c r="U111" s="189" t="s">
        <v>66</v>
      </c>
      <c r="W111" s="21" t="s">
        <v>779</v>
      </c>
      <c r="X111" s="180" t="s">
        <v>169</v>
      </c>
      <c r="Y111" s="184" t="s">
        <v>170</v>
      </c>
      <c r="Z111" s="184" t="s">
        <v>171</v>
      </c>
      <c r="AA111" s="184" t="s">
        <v>172</v>
      </c>
      <c r="AB111" s="189" t="s">
        <v>66</v>
      </c>
    </row>
    <row r="112" spans="8:33" x14ac:dyDescent="0.2">
      <c r="H112" s="53" t="s">
        <v>895</v>
      </c>
      <c r="I112" s="185">
        <v>2344</v>
      </c>
      <c r="J112" s="185">
        <v>279</v>
      </c>
      <c r="K112" s="185">
        <v>38</v>
      </c>
      <c r="L112" s="185">
        <v>10587</v>
      </c>
      <c r="M112" s="185">
        <f>SUM(I112:L112)</f>
        <v>13248</v>
      </c>
      <c r="O112" s="53" t="s">
        <v>895</v>
      </c>
      <c r="P112" s="185">
        <v>5492</v>
      </c>
      <c r="Q112" s="185">
        <v>128</v>
      </c>
      <c r="R112" s="185">
        <v>292</v>
      </c>
      <c r="S112" s="185">
        <v>12086</v>
      </c>
      <c r="T112" s="185">
        <v>38</v>
      </c>
      <c r="U112" s="185">
        <f>SUM(P112:T112)</f>
        <v>18036</v>
      </c>
      <c r="W112" s="53" t="s">
        <v>895</v>
      </c>
      <c r="X112" s="504">
        <v>25</v>
      </c>
      <c r="Y112" s="504">
        <v>333</v>
      </c>
      <c r="Z112" s="504">
        <v>1566</v>
      </c>
      <c r="AA112" s="504">
        <v>37</v>
      </c>
      <c r="AB112" s="504">
        <f>SUM(X112:AA112)</f>
        <v>1961</v>
      </c>
    </row>
    <row r="113" spans="8:34" x14ac:dyDescent="0.2">
      <c r="H113" s="53" t="s">
        <v>896</v>
      </c>
      <c r="I113" s="185">
        <v>3023</v>
      </c>
      <c r="J113" s="185">
        <v>273</v>
      </c>
      <c r="K113" s="185">
        <v>38</v>
      </c>
      <c r="L113" s="185">
        <v>11399</v>
      </c>
      <c r="M113" s="185">
        <f t="shared" ref="M113:M119" si="75">SUM(I113:L113)</f>
        <v>14733</v>
      </c>
      <c r="O113" s="53" t="s">
        <v>896</v>
      </c>
      <c r="P113" s="185">
        <v>6403</v>
      </c>
      <c r="Q113" s="185">
        <v>121</v>
      </c>
      <c r="R113" s="185">
        <v>187</v>
      </c>
      <c r="S113" s="185">
        <v>14074</v>
      </c>
      <c r="T113" s="185">
        <v>51</v>
      </c>
      <c r="U113" s="185">
        <f t="shared" ref="U113:U123" si="76">SUM(P113:T113)</f>
        <v>20836</v>
      </c>
      <c r="W113" s="53" t="s">
        <v>896</v>
      </c>
      <c r="X113" s="504">
        <v>25</v>
      </c>
      <c r="Y113" s="504">
        <v>633</v>
      </c>
      <c r="Z113" s="504">
        <v>2205</v>
      </c>
      <c r="AA113" s="504">
        <v>43</v>
      </c>
      <c r="AB113" s="504">
        <f t="shared" ref="AB113:AB119" si="77">SUM(X113:AA113)</f>
        <v>2906</v>
      </c>
    </row>
    <row r="114" spans="8:34" x14ac:dyDescent="0.2">
      <c r="H114" s="53" t="s">
        <v>897</v>
      </c>
      <c r="I114" s="185">
        <v>3690</v>
      </c>
      <c r="J114" s="185">
        <v>277</v>
      </c>
      <c r="K114" s="185">
        <v>25</v>
      </c>
      <c r="L114" s="185">
        <v>10280</v>
      </c>
      <c r="M114" s="185">
        <f t="shared" si="75"/>
        <v>14272</v>
      </c>
      <c r="O114" s="53" t="s">
        <v>897</v>
      </c>
      <c r="P114" s="185">
        <v>5181</v>
      </c>
      <c r="Q114" s="185">
        <v>97</v>
      </c>
      <c r="R114" s="185">
        <v>175</v>
      </c>
      <c r="S114" s="185">
        <v>12101</v>
      </c>
      <c r="T114" s="185">
        <v>51</v>
      </c>
      <c r="U114" s="185">
        <f t="shared" si="76"/>
        <v>17605</v>
      </c>
      <c r="W114" s="53" t="s">
        <v>897</v>
      </c>
      <c r="X114" s="504">
        <v>16</v>
      </c>
      <c r="Y114" s="504">
        <v>366</v>
      </c>
      <c r="Z114" s="504">
        <v>4290</v>
      </c>
      <c r="AA114" s="504">
        <v>41</v>
      </c>
      <c r="AB114" s="504">
        <f t="shared" si="77"/>
        <v>4713</v>
      </c>
    </row>
    <row r="115" spans="8:34" x14ac:dyDescent="0.2">
      <c r="H115" s="53" t="s">
        <v>898</v>
      </c>
      <c r="I115" s="185">
        <v>2923</v>
      </c>
      <c r="J115" s="185">
        <v>293</v>
      </c>
      <c r="K115" s="185">
        <v>27</v>
      </c>
      <c r="L115" s="185">
        <v>9459</v>
      </c>
      <c r="M115" s="185">
        <f t="shared" si="75"/>
        <v>12702</v>
      </c>
      <c r="O115" s="53" t="s">
        <v>898</v>
      </c>
      <c r="P115" s="185">
        <v>5282</v>
      </c>
      <c r="Q115" s="185">
        <v>126</v>
      </c>
      <c r="R115" s="185">
        <v>207</v>
      </c>
      <c r="S115" s="185">
        <v>12668</v>
      </c>
      <c r="T115" s="185">
        <v>47</v>
      </c>
      <c r="U115" s="185">
        <f t="shared" si="76"/>
        <v>18330</v>
      </c>
      <c r="W115" s="53" t="s">
        <v>898</v>
      </c>
      <c r="X115" s="504">
        <v>26</v>
      </c>
      <c r="Y115" s="504">
        <v>265</v>
      </c>
      <c r="Z115" s="504">
        <v>5138</v>
      </c>
      <c r="AA115" s="504">
        <v>46</v>
      </c>
      <c r="AB115" s="504">
        <f t="shared" si="77"/>
        <v>5475</v>
      </c>
    </row>
    <row r="116" spans="8:34" x14ac:dyDescent="0.2">
      <c r="H116" s="53" t="s">
        <v>899</v>
      </c>
      <c r="I116" s="185">
        <v>2717</v>
      </c>
      <c r="J116" s="185">
        <v>301</v>
      </c>
      <c r="K116" s="185">
        <v>24</v>
      </c>
      <c r="L116" s="185">
        <v>10253</v>
      </c>
      <c r="M116" s="185">
        <f t="shared" si="75"/>
        <v>13295</v>
      </c>
      <c r="O116" s="53" t="s">
        <v>899</v>
      </c>
      <c r="P116" s="185">
        <v>5942</v>
      </c>
      <c r="Q116" s="185">
        <v>136</v>
      </c>
      <c r="R116" s="185">
        <v>141</v>
      </c>
      <c r="S116" s="185">
        <v>9832</v>
      </c>
      <c r="T116" s="185">
        <v>41</v>
      </c>
      <c r="U116" s="185">
        <f t="shared" si="76"/>
        <v>16092</v>
      </c>
      <c r="W116" s="53" t="s">
        <v>899</v>
      </c>
      <c r="X116" s="504">
        <v>20</v>
      </c>
      <c r="Y116" s="504">
        <v>728</v>
      </c>
      <c r="Z116" s="504">
        <v>1736</v>
      </c>
      <c r="AA116" s="504">
        <v>34</v>
      </c>
      <c r="AB116" s="504">
        <f t="shared" si="77"/>
        <v>2518</v>
      </c>
    </row>
    <row r="117" spans="8:34" x14ac:dyDescent="0.2">
      <c r="H117" s="53" t="s">
        <v>900</v>
      </c>
      <c r="I117" s="185">
        <v>3248</v>
      </c>
      <c r="J117" s="185">
        <v>556</v>
      </c>
      <c r="K117" s="185">
        <v>42</v>
      </c>
      <c r="L117" s="185">
        <v>14095</v>
      </c>
      <c r="M117" s="185">
        <f t="shared" si="75"/>
        <v>17941</v>
      </c>
      <c r="O117" s="53" t="s">
        <v>900</v>
      </c>
      <c r="P117" s="185">
        <v>7165</v>
      </c>
      <c r="Q117" s="185">
        <v>169</v>
      </c>
      <c r="R117" s="185">
        <v>116</v>
      </c>
      <c r="S117" s="185">
        <v>14281</v>
      </c>
      <c r="T117" s="185">
        <v>32</v>
      </c>
      <c r="U117" s="185">
        <f t="shared" si="76"/>
        <v>21763</v>
      </c>
      <c r="W117" s="53" t="s">
        <v>900</v>
      </c>
      <c r="X117" s="504">
        <v>36</v>
      </c>
      <c r="Y117" s="504">
        <v>281</v>
      </c>
      <c r="Z117" s="504">
        <v>2468</v>
      </c>
      <c r="AA117" s="504">
        <v>31</v>
      </c>
      <c r="AB117" s="504">
        <f t="shared" si="77"/>
        <v>2816</v>
      </c>
    </row>
    <row r="118" spans="8:34" x14ac:dyDescent="0.2">
      <c r="H118" s="53" t="s">
        <v>901</v>
      </c>
      <c r="I118" s="185">
        <v>3845</v>
      </c>
      <c r="J118" s="185">
        <v>504</v>
      </c>
      <c r="K118" s="185">
        <v>25</v>
      </c>
      <c r="L118" s="185">
        <v>12852</v>
      </c>
      <c r="M118" s="185">
        <f t="shared" si="75"/>
        <v>17226</v>
      </c>
      <c r="O118" s="53" t="s">
        <v>901</v>
      </c>
      <c r="P118" s="185">
        <v>12993</v>
      </c>
      <c r="Q118" s="185">
        <v>176</v>
      </c>
      <c r="R118" s="185">
        <v>133</v>
      </c>
      <c r="S118" s="185">
        <v>14054</v>
      </c>
      <c r="T118" s="185">
        <v>42</v>
      </c>
      <c r="U118" s="185">
        <f t="shared" si="76"/>
        <v>27398</v>
      </c>
      <c r="W118" s="53" t="s">
        <v>901</v>
      </c>
      <c r="X118" s="504">
        <v>31</v>
      </c>
      <c r="Y118" s="504">
        <v>267</v>
      </c>
      <c r="Z118" s="504">
        <v>2609</v>
      </c>
      <c r="AA118" s="504">
        <v>48</v>
      </c>
      <c r="AB118" s="504">
        <f t="shared" si="77"/>
        <v>2955</v>
      </c>
    </row>
    <row r="119" spans="8:34" x14ac:dyDescent="0.2">
      <c r="H119" s="53" t="s">
        <v>902</v>
      </c>
      <c r="I119" s="185">
        <v>2808</v>
      </c>
      <c r="J119" s="185">
        <v>320</v>
      </c>
      <c r="K119" s="185">
        <v>36</v>
      </c>
      <c r="L119" s="185">
        <v>9965</v>
      </c>
      <c r="M119" s="185">
        <f t="shared" si="75"/>
        <v>13129</v>
      </c>
      <c r="O119" s="53" t="s">
        <v>902</v>
      </c>
      <c r="P119" s="185">
        <v>10665</v>
      </c>
      <c r="Q119" s="185">
        <v>136</v>
      </c>
      <c r="R119" s="185">
        <v>106</v>
      </c>
      <c r="S119" s="185">
        <v>12324</v>
      </c>
      <c r="T119" s="185">
        <v>62</v>
      </c>
      <c r="U119" s="185">
        <f t="shared" si="76"/>
        <v>23293</v>
      </c>
      <c r="W119" s="53" t="s">
        <v>902</v>
      </c>
      <c r="X119" s="504">
        <v>31</v>
      </c>
      <c r="Y119" s="504">
        <v>212</v>
      </c>
      <c r="Z119" s="504">
        <v>1798</v>
      </c>
      <c r="AA119" s="504">
        <v>40</v>
      </c>
      <c r="AB119" s="504">
        <f t="shared" si="77"/>
        <v>2081</v>
      </c>
    </row>
    <row r="120" spans="8:34" x14ac:dyDescent="0.2">
      <c r="H120" s="53" t="s">
        <v>903</v>
      </c>
      <c r="I120" s="185">
        <v>2502</v>
      </c>
      <c r="J120" s="185">
        <v>521</v>
      </c>
      <c r="K120" s="185">
        <v>46</v>
      </c>
      <c r="L120" s="185">
        <v>13548</v>
      </c>
      <c r="M120" s="185">
        <f>SUM(I120:L120)</f>
        <v>16617</v>
      </c>
      <c r="O120" s="53" t="s">
        <v>903</v>
      </c>
      <c r="P120" s="185">
        <v>9875</v>
      </c>
      <c r="Q120" s="185">
        <v>129</v>
      </c>
      <c r="R120" s="185">
        <v>140</v>
      </c>
      <c r="S120" s="185">
        <v>25145</v>
      </c>
      <c r="T120" s="185">
        <v>74</v>
      </c>
      <c r="U120" s="185">
        <f t="shared" si="76"/>
        <v>35363</v>
      </c>
      <c r="W120" s="53" t="s">
        <v>903</v>
      </c>
      <c r="X120" s="504">
        <v>40</v>
      </c>
      <c r="Y120" s="504">
        <v>277</v>
      </c>
      <c r="Z120" s="504">
        <v>1607</v>
      </c>
      <c r="AA120" s="504">
        <v>47</v>
      </c>
      <c r="AB120" s="504">
        <f>SUM(X120:AA120)</f>
        <v>1971</v>
      </c>
    </row>
    <row r="121" spans="8:34" x14ac:dyDescent="0.2">
      <c r="H121" s="53" t="s">
        <v>904</v>
      </c>
      <c r="I121" s="185">
        <v>2632</v>
      </c>
      <c r="J121" s="185">
        <v>806</v>
      </c>
      <c r="K121" s="185">
        <v>26</v>
      </c>
      <c r="L121" s="185">
        <v>87584</v>
      </c>
      <c r="M121" s="185">
        <f>SUM(I121:L121)</f>
        <v>91048</v>
      </c>
      <c r="O121" s="53" t="s">
        <v>904</v>
      </c>
      <c r="P121" s="185">
        <v>7930</v>
      </c>
      <c r="Q121" s="185">
        <v>125</v>
      </c>
      <c r="R121" s="185">
        <v>129</v>
      </c>
      <c r="S121" s="185">
        <v>83393</v>
      </c>
      <c r="T121" s="185">
        <v>66</v>
      </c>
      <c r="U121" s="185">
        <f t="shared" si="76"/>
        <v>91643</v>
      </c>
      <c r="W121" s="53" t="s">
        <v>904</v>
      </c>
      <c r="X121" s="504">
        <v>44</v>
      </c>
      <c r="Y121" s="504">
        <v>405</v>
      </c>
      <c r="Z121" s="504">
        <v>16134</v>
      </c>
      <c r="AA121" s="504">
        <v>55</v>
      </c>
      <c r="AB121" s="504">
        <f>SUM(X121:AA121)</f>
        <v>16638</v>
      </c>
    </row>
    <row r="122" spans="8:34" x14ac:dyDescent="0.2">
      <c r="H122" s="53" t="s">
        <v>905</v>
      </c>
      <c r="I122" s="185">
        <v>2528</v>
      </c>
      <c r="J122" s="185">
        <v>738</v>
      </c>
      <c r="K122" s="185">
        <v>33</v>
      </c>
      <c r="L122" s="185">
        <v>34736</v>
      </c>
      <c r="M122" s="185">
        <f>SUM(I122:L122)</f>
        <v>38035</v>
      </c>
      <c r="O122" s="53" t="s">
        <v>905</v>
      </c>
      <c r="P122" s="185">
        <v>7112</v>
      </c>
      <c r="Q122" s="185">
        <v>108</v>
      </c>
      <c r="R122" s="185">
        <v>104</v>
      </c>
      <c r="S122" s="185">
        <v>74757</v>
      </c>
      <c r="T122" s="185">
        <v>74</v>
      </c>
      <c r="U122" s="185">
        <f t="shared" si="76"/>
        <v>82155</v>
      </c>
      <c r="W122" s="53" t="s">
        <v>905</v>
      </c>
      <c r="X122" s="504">
        <v>45</v>
      </c>
      <c r="Y122" s="504">
        <v>278</v>
      </c>
      <c r="Z122" s="504">
        <v>1200</v>
      </c>
      <c r="AA122" s="504">
        <v>59</v>
      </c>
      <c r="AB122" s="504">
        <f>SUM(X122:AA122)</f>
        <v>1582</v>
      </c>
    </row>
    <row r="123" spans="8:34" x14ac:dyDescent="0.2">
      <c r="H123" s="53" t="s">
        <v>906</v>
      </c>
      <c r="I123" s="185">
        <v>2981</v>
      </c>
      <c r="J123" s="185">
        <v>800</v>
      </c>
      <c r="K123" s="185">
        <v>28</v>
      </c>
      <c r="L123" s="185">
        <v>45777</v>
      </c>
      <c r="M123" s="185">
        <f>SUM(I123:L123)</f>
        <v>49586</v>
      </c>
      <c r="O123" s="53" t="s">
        <v>906</v>
      </c>
      <c r="P123" s="185">
        <v>8011</v>
      </c>
      <c r="Q123" s="185">
        <v>145</v>
      </c>
      <c r="R123" s="185">
        <v>106</v>
      </c>
      <c r="S123" s="185">
        <v>42681</v>
      </c>
      <c r="T123" s="185">
        <v>76</v>
      </c>
      <c r="U123" s="185">
        <f t="shared" si="76"/>
        <v>51019</v>
      </c>
      <c r="W123" s="53" t="s">
        <v>906</v>
      </c>
      <c r="X123" s="504">
        <v>55</v>
      </c>
      <c r="Y123" s="504">
        <v>260</v>
      </c>
      <c r="Z123" s="504">
        <v>1550</v>
      </c>
      <c r="AA123" s="504">
        <v>39</v>
      </c>
      <c r="AB123" s="504">
        <f>SUM(X123:AA123)</f>
        <v>1904</v>
      </c>
    </row>
    <row r="124" spans="8:34" x14ac:dyDescent="0.2">
      <c r="H124" s="175" t="s">
        <v>66</v>
      </c>
      <c r="I124" s="193">
        <f>SUM(I112:I123)</f>
        <v>35241</v>
      </c>
      <c r="J124" s="193">
        <f t="shared" ref="J124:M124" si="78">SUM(J112:J123)</f>
        <v>5668</v>
      </c>
      <c r="K124" s="193">
        <f t="shared" si="78"/>
        <v>388</v>
      </c>
      <c r="L124" s="193">
        <f t="shared" si="78"/>
        <v>270535</v>
      </c>
      <c r="M124" s="193">
        <f t="shared" si="78"/>
        <v>311832</v>
      </c>
      <c r="O124" s="175" t="s">
        <v>66</v>
      </c>
      <c r="P124" s="193">
        <f>SUM(P112:P123)</f>
        <v>92051</v>
      </c>
      <c r="Q124" s="193">
        <f t="shared" ref="Q124:S124" si="79">SUM(Q112:Q123)</f>
        <v>1596</v>
      </c>
      <c r="R124" s="193">
        <f t="shared" si="79"/>
        <v>1836</v>
      </c>
      <c r="S124" s="193">
        <f t="shared" si="79"/>
        <v>327396</v>
      </c>
      <c r="T124" s="193">
        <f>SUM(T112:T123)</f>
        <v>654</v>
      </c>
      <c r="U124" s="193">
        <f t="shared" ref="U124" si="80">SUM(U112:U123)</f>
        <v>423533</v>
      </c>
      <c r="W124" s="175" t="s">
        <v>66</v>
      </c>
      <c r="X124" s="505">
        <f>SUM(X112:X123)</f>
        <v>394</v>
      </c>
      <c r="Y124" s="505">
        <f t="shared" ref="Y124:AB124" si="81">SUM(Y112:Y123)</f>
        <v>4305</v>
      </c>
      <c r="Z124" s="505">
        <f t="shared" si="81"/>
        <v>42301</v>
      </c>
      <c r="AA124" s="505">
        <f t="shared" si="81"/>
        <v>520</v>
      </c>
      <c r="AB124" s="505">
        <f t="shared" si="81"/>
        <v>47520</v>
      </c>
    </row>
    <row r="126" spans="8:34" ht="25.5" x14ac:dyDescent="0.2">
      <c r="H126" s="21" t="s">
        <v>783</v>
      </c>
      <c r="I126" s="178" t="s">
        <v>149</v>
      </c>
      <c r="J126" s="179" t="s">
        <v>150</v>
      </c>
      <c r="K126" s="179" t="s">
        <v>151</v>
      </c>
      <c r="L126" s="179" t="s">
        <v>152</v>
      </c>
      <c r="M126" s="189" t="s">
        <v>66</v>
      </c>
      <c r="O126" s="21" t="s">
        <v>783</v>
      </c>
      <c r="P126" s="180" t="s">
        <v>153</v>
      </c>
      <c r="Q126" s="180" t="s">
        <v>154</v>
      </c>
      <c r="R126" s="180" t="s">
        <v>155</v>
      </c>
      <c r="S126" s="180" t="s">
        <v>156</v>
      </c>
      <c r="T126" s="180" t="s">
        <v>157</v>
      </c>
      <c r="U126" s="189" t="s">
        <v>66</v>
      </c>
      <c r="W126" s="21" t="s">
        <v>783</v>
      </c>
      <c r="X126" s="180" t="s">
        <v>158</v>
      </c>
      <c r="Y126" s="180" t="s">
        <v>159</v>
      </c>
      <c r="Z126" s="180" t="s">
        <v>160</v>
      </c>
      <c r="AA126" s="180" t="s">
        <v>161</v>
      </c>
      <c r="AB126" s="189" t="s">
        <v>66</v>
      </c>
    </row>
    <row r="127" spans="8:34" x14ac:dyDescent="0.2">
      <c r="H127" s="76" t="s">
        <v>66</v>
      </c>
      <c r="I127" s="185">
        <v>27142</v>
      </c>
      <c r="J127" s="185">
        <v>4217</v>
      </c>
      <c r="K127" s="185">
        <v>253</v>
      </c>
      <c r="L127" s="185">
        <v>224168</v>
      </c>
      <c r="M127" s="185">
        <f>SUM(I127:L127)</f>
        <v>255780</v>
      </c>
      <c r="N127" s="193"/>
      <c r="O127" s="185" t="s">
        <v>66</v>
      </c>
      <c r="P127" s="185">
        <v>79810</v>
      </c>
      <c r="Q127" s="185">
        <v>1006</v>
      </c>
      <c r="R127" s="185">
        <v>1170</v>
      </c>
      <c r="S127" s="185">
        <v>265556</v>
      </c>
      <c r="T127" s="185">
        <v>370</v>
      </c>
      <c r="U127" s="185">
        <f>SUM(P127:T127)</f>
        <v>347912</v>
      </c>
      <c r="V127" s="193"/>
      <c r="W127" s="185" t="s">
        <v>66</v>
      </c>
      <c r="X127" s="185">
        <v>260</v>
      </c>
      <c r="Y127" s="185">
        <v>3253</v>
      </c>
      <c r="Z127" s="185">
        <v>33839</v>
      </c>
      <c r="AA127" s="185">
        <v>310</v>
      </c>
      <c r="AB127" s="185">
        <f>SUM(X127:AA127)</f>
        <v>37662</v>
      </c>
      <c r="AD127" s="509"/>
      <c r="AE127" s="269"/>
      <c r="AF127" s="269"/>
      <c r="AG127" s="269"/>
      <c r="AH127" s="269"/>
    </row>
    <row r="128" spans="8:34" x14ac:dyDescent="0.2">
      <c r="H128" s="529"/>
      <c r="I128" s="530"/>
      <c r="J128" s="530"/>
      <c r="K128" s="530"/>
      <c r="L128" s="530"/>
      <c r="M128" s="530"/>
      <c r="O128" s="191"/>
      <c r="V128" s="191"/>
      <c r="AD128" s="269"/>
      <c r="AE128" s="269"/>
      <c r="AF128" s="269"/>
      <c r="AG128" s="269"/>
      <c r="AH128" s="269"/>
    </row>
    <row r="129" spans="8:34" x14ac:dyDescent="0.2">
      <c r="H129" s="814" t="s">
        <v>907</v>
      </c>
      <c r="I129" s="815"/>
      <c r="J129" s="815"/>
      <c r="K129" s="815"/>
      <c r="L129" s="815"/>
      <c r="M129" s="815"/>
      <c r="AD129" s="269"/>
      <c r="AE129" s="269"/>
      <c r="AF129" s="269"/>
      <c r="AG129" s="269"/>
      <c r="AH129" s="269"/>
    </row>
    <row r="130" spans="8:34" x14ac:dyDescent="0.2">
      <c r="H130" s="815"/>
      <c r="I130" s="815"/>
      <c r="J130" s="815"/>
      <c r="K130" s="815"/>
      <c r="L130" s="815"/>
      <c r="M130" s="815"/>
    </row>
    <row r="131" spans="8:34" x14ac:dyDescent="0.2">
      <c r="H131" s="654"/>
      <c r="I131" s="654"/>
      <c r="J131" s="654"/>
      <c r="K131" s="654"/>
      <c r="L131" s="654"/>
    </row>
    <row r="133" spans="8:34" x14ac:dyDescent="0.2">
      <c r="H133" s="818"/>
      <c r="I133" s="819"/>
      <c r="J133" s="819"/>
    </row>
  </sheetData>
  <mergeCells count="15">
    <mergeCell ref="B1:G1"/>
    <mergeCell ref="I2:K2"/>
    <mergeCell ref="L2:N2"/>
    <mergeCell ref="H2:H3"/>
    <mergeCell ref="O2:Q2"/>
    <mergeCell ref="B20:B23"/>
    <mergeCell ref="B24:B28"/>
    <mergeCell ref="B29:B32"/>
    <mergeCell ref="H133:J133"/>
    <mergeCell ref="AC110:AG110"/>
    <mergeCell ref="AI19:AU19"/>
    <mergeCell ref="H19:H20"/>
    <mergeCell ref="I19:U19"/>
    <mergeCell ref="V19:AH19"/>
    <mergeCell ref="H129:M130"/>
  </mergeCells>
  <printOptions horizontalCentered="1"/>
  <pageMargins left="0.75" right="0.75" top="1" bottom="1" header="0.5" footer="0.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I86"/>
  <sheetViews>
    <sheetView topLeftCell="J40" zoomScale="90" zoomScaleNormal="90" workbookViewId="0">
      <selection activeCell="O60" sqref="O60"/>
    </sheetView>
  </sheetViews>
  <sheetFormatPr defaultRowHeight="12.75" x14ac:dyDescent="0.2"/>
  <cols>
    <col min="1" max="1" width="2.85546875" style="175" customWidth="1"/>
    <col min="2" max="2" width="11.28515625" style="175" customWidth="1"/>
    <col min="3" max="3" width="15.42578125" style="175" customWidth="1"/>
    <col min="4" max="4" width="15.140625" style="175" customWidth="1"/>
    <col min="5" max="5" width="14" style="175" customWidth="1"/>
    <col min="6" max="6" width="11.5703125" style="175" customWidth="1"/>
    <col min="7" max="7" width="13" style="175" customWidth="1"/>
    <col min="8" max="8" width="11.85546875" style="175" customWidth="1"/>
    <col min="9" max="9" width="12.5703125" style="175" customWidth="1"/>
    <col min="10" max="10" width="12.42578125" style="175" customWidth="1"/>
    <col min="11" max="14" width="12.7109375" style="175" customWidth="1"/>
    <col min="15" max="15" width="4.7109375" style="175" customWidth="1"/>
    <col min="16" max="16" width="11.28515625" style="175" customWidth="1"/>
    <col min="17" max="17" width="12.85546875" style="175" customWidth="1"/>
    <col min="18" max="18" width="11.7109375" style="175" customWidth="1"/>
    <col min="19" max="19" width="11.140625" style="175" customWidth="1"/>
    <col min="20" max="20" width="13.42578125" style="175" customWidth="1"/>
    <col min="21" max="21" width="10.5703125" style="175" customWidth="1"/>
    <col min="22" max="22" width="12.7109375" style="175" customWidth="1"/>
    <col min="23" max="23" width="5.5703125" style="175" customWidth="1"/>
    <col min="24" max="24" width="11.140625" style="175" customWidth="1"/>
    <col min="25" max="25" width="12.140625" style="175" customWidth="1"/>
    <col min="26" max="26" width="10" style="175" bestFit="1" customWidth="1"/>
    <col min="27" max="27" width="11.140625" style="175" bestFit="1" customWidth="1"/>
    <col min="28" max="28" width="9.28515625" style="175" bestFit="1" customWidth="1"/>
    <col min="29" max="29" width="11.28515625" style="175" customWidth="1"/>
    <col min="30" max="30" width="10.7109375" style="175" customWidth="1"/>
    <col min="31" max="35" width="9.140625" style="175"/>
    <col min="36" max="37" width="10.140625" style="175" bestFit="1" customWidth="1"/>
    <col min="38" max="38" width="9.28515625" style="175" bestFit="1" customWidth="1"/>
    <col min="39" max="39" width="11.28515625" style="175" bestFit="1" customWidth="1"/>
    <col min="40" max="40" width="10.140625" style="175" bestFit="1" customWidth="1"/>
    <col min="41" max="42" width="9.28515625" style="175" bestFit="1" customWidth="1"/>
    <col min="43" max="43" width="11.28515625" style="175" bestFit="1" customWidth="1"/>
    <col min="44" max="46" width="9.28515625" style="175" bestFit="1" customWidth="1"/>
    <col min="47" max="47" width="10.140625" style="175" bestFit="1" customWidth="1"/>
    <col min="48" max="48" width="9.28515625" style="175" bestFit="1" customWidth="1"/>
    <col min="49" max="262" width="9.140625" style="175"/>
    <col min="263" max="263" width="3.28515625" style="175" customWidth="1"/>
    <col min="264" max="264" width="11.5703125" style="175" customWidth="1"/>
    <col min="265" max="265" width="15.5703125" style="175" customWidth="1"/>
    <col min="266" max="269" width="12.7109375" style="175" customWidth="1"/>
    <col min="270" max="270" width="2.7109375" style="175" customWidth="1"/>
    <col min="271" max="518" width="9.140625" style="175"/>
    <col min="519" max="519" width="3.28515625" style="175" customWidth="1"/>
    <col min="520" max="520" width="11.5703125" style="175" customWidth="1"/>
    <col min="521" max="521" width="15.5703125" style="175" customWidth="1"/>
    <col min="522" max="525" width="12.7109375" style="175" customWidth="1"/>
    <col min="526" max="526" width="2.7109375" style="175" customWidth="1"/>
    <col min="527" max="774" width="9.140625" style="175"/>
    <col min="775" max="775" width="3.28515625" style="175" customWidth="1"/>
    <col min="776" max="776" width="11.5703125" style="175" customWidth="1"/>
    <col min="777" max="777" width="15.5703125" style="175" customWidth="1"/>
    <col min="778" max="781" width="12.7109375" style="175" customWidth="1"/>
    <col min="782" max="782" width="2.7109375" style="175" customWidth="1"/>
    <col min="783" max="1030" width="9.140625" style="175"/>
    <col min="1031" max="1031" width="3.28515625" style="175" customWidth="1"/>
    <col min="1032" max="1032" width="11.5703125" style="175" customWidth="1"/>
    <col min="1033" max="1033" width="15.5703125" style="175" customWidth="1"/>
    <col min="1034" max="1037" width="12.7109375" style="175" customWidth="1"/>
    <col min="1038" max="1038" width="2.7109375" style="175" customWidth="1"/>
    <col min="1039" max="1286" width="9.140625" style="175"/>
    <col min="1287" max="1287" width="3.28515625" style="175" customWidth="1"/>
    <col min="1288" max="1288" width="11.5703125" style="175" customWidth="1"/>
    <col min="1289" max="1289" width="15.5703125" style="175" customWidth="1"/>
    <col min="1290" max="1293" width="12.7109375" style="175" customWidth="1"/>
    <col min="1294" max="1294" width="2.7109375" style="175" customWidth="1"/>
    <col min="1295" max="1542" width="9.140625" style="175"/>
    <col min="1543" max="1543" width="3.28515625" style="175" customWidth="1"/>
    <col min="1544" max="1544" width="11.5703125" style="175" customWidth="1"/>
    <col min="1545" max="1545" width="15.5703125" style="175" customWidth="1"/>
    <col min="1546" max="1549" width="12.7109375" style="175" customWidth="1"/>
    <col min="1550" max="1550" width="2.7109375" style="175" customWidth="1"/>
    <col min="1551" max="1798" width="9.140625" style="175"/>
    <col min="1799" max="1799" width="3.28515625" style="175" customWidth="1"/>
    <col min="1800" max="1800" width="11.5703125" style="175" customWidth="1"/>
    <col min="1801" max="1801" width="15.5703125" style="175" customWidth="1"/>
    <col min="1802" max="1805" width="12.7109375" style="175" customWidth="1"/>
    <col min="1806" max="1806" width="2.7109375" style="175" customWidth="1"/>
    <col min="1807" max="2054" width="9.140625" style="175"/>
    <col min="2055" max="2055" width="3.28515625" style="175" customWidth="1"/>
    <col min="2056" max="2056" width="11.5703125" style="175" customWidth="1"/>
    <col min="2057" max="2057" width="15.5703125" style="175" customWidth="1"/>
    <col min="2058" max="2061" width="12.7109375" style="175" customWidth="1"/>
    <col min="2062" max="2062" width="2.7109375" style="175" customWidth="1"/>
    <col min="2063" max="2310" width="9.140625" style="175"/>
    <col min="2311" max="2311" width="3.28515625" style="175" customWidth="1"/>
    <col min="2312" max="2312" width="11.5703125" style="175" customWidth="1"/>
    <col min="2313" max="2313" width="15.5703125" style="175" customWidth="1"/>
    <col min="2314" max="2317" width="12.7109375" style="175" customWidth="1"/>
    <col min="2318" max="2318" width="2.7109375" style="175" customWidth="1"/>
    <col min="2319" max="2566" width="9.140625" style="175"/>
    <col min="2567" max="2567" width="3.28515625" style="175" customWidth="1"/>
    <col min="2568" max="2568" width="11.5703125" style="175" customWidth="1"/>
    <col min="2569" max="2569" width="15.5703125" style="175" customWidth="1"/>
    <col min="2570" max="2573" width="12.7109375" style="175" customWidth="1"/>
    <col min="2574" max="2574" width="2.7109375" style="175" customWidth="1"/>
    <col min="2575" max="2822" width="9.140625" style="175"/>
    <col min="2823" max="2823" width="3.28515625" style="175" customWidth="1"/>
    <col min="2824" max="2824" width="11.5703125" style="175" customWidth="1"/>
    <col min="2825" max="2825" width="15.5703125" style="175" customWidth="1"/>
    <col min="2826" max="2829" width="12.7109375" style="175" customWidth="1"/>
    <col min="2830" max="2830" width="2.7109375" style="175" customWidth="1"/>
    <col min="2831" max="3078" width="9.140625" style="175"/>
    <col min="3079" max="3079" width="3.28515625" style="175" customWidth="1"/>
    <col min="3080" max="3080" width="11.5703125" style="175" customWidth="1"/>
    <col min="3081" max="3081" width="15.5703125" style="175" customWidth="1"/>
    <col min="3082" max="3085" width="12.7109375" style="175" customWidth="1"/>
    <col min="3086" max="3086" width="2.7109375" style="175" customWidth="1"/>
    <col min="3087" max="3334" width="9.140625" style="175"/>
    <col min="3335" max="3335" width="3.28515625" style="175" customWidth="1"/>
    <col min="3336" max="3336" width="11.5703125" style="175" customWidth="1"/>
    <col min="3337" max="3337" width="15.5703125" style="175" customWidth="1"/>
    <col min="3338" max="3341" width="12.7109375" style="175" customWidth="1"/>
    <col min="3342" max="3342" width="2.7109375" style="175" customWidth="1"/>
    <col min="3343" max="3590" width="9.140625" style="175"/>
    <col min="3591" max="3591" width="3.28515625" style="175" customWidth="1"/>
    <col min="3592" max="3592" width="11.5703125" style="175" customWidth="1"/>
    <col min="3593" max="3593" width="15.5703125" style="175" customWidth="1"/>
    <col min="3594" max="3597" width="12.7109375" style="175" customWidth="1"/>
    <col min="3598" max="3598" width="2.7109375" style="175" customWidth="1"/>
    <col min="3599" max="3846" width="9.140625" style="175"/>
    <col min="3847" max="3847" width="3.28515625" style="175" customWidth="1"/>
    <col min="3848" max="3848" width="11.5703125" style="175" customWidth="1"/>
    <col min="3849" max="3849" width="15.5703125" style="175" customWidth="1"/>
    <col min="3850" max="3853" width="12.7109375" style="175" customWidth="1"/>
    <col min="3854" max="3854" width="2.7109375" style="175" customWidth="1"/>
    <col min="3855" max="4102" width="9.140625" style="175"/>
    <col min="4103" max="4103" width="3.28515625" style="175" customWidth="1"/>
    <col min="4104" max="4104" width="11.5703125" style="175" customWidth="1"/>
    <col min="4105" max="4105" width="15.5703125" style="175" customWidth="1"/>
    <col min="4106" max="4109" width="12.7109375" style="175" customWidth="1"/>
    <col min="4110" max="4110" width="2.7109375" style="175" customWidth="1"/>
    <col min="4111" max="4358" width="9.140625" style="175"/>
    <col min="4359" max="4359" width="3.28515625" style="175" customWidth="1"/>
    <col min="4360" max="4360" width="11.5703125" style="175" customWidth="1"/>
    <col min="4361" max="4361" width="15.5703125" style="175" customWidth="1"/>
    <col min="4362" max="4365" width="12.7109375" style="175" customWidth="1"/>
    <col min="4366" max="4366" width="2.7109375" style="175" customWidth="1"/>
    <col min="4367" max="4614" width="9.140625" style="175"/>
    <col min="4615" max="4615" width="3.28515625" style="175" customWidth="1"/>
    <col min="4616" max="4616" width="11.5703125" style="175" customWidth="1"/>
    <col min="4617" max="4617" width="15.5703125" style="175" customWidth="1"/>
    <col min="4618" max="4621" width="12.7109375" style="175" customWidth="1"/>
    <col min="4622" max="4622" width="2.7109375" style="175" customWidth="1"/>
    <col min="4623" max="4870" width="9.140625" style="175"/>
    <col min="4871" max="4871" width="3.28515625" style="175" customWidth="1"/>
    <col min="4872" max="4872" width="11.5703125" style="175" customWidth="1"/>
    <col min="4873" max="4873" width="15.5703125" style="175" customWidth="1"/>
    <col min="4874" max="4877" width="12.7109375" style="175" customWidth="1"/>
    <col min="4878" max="4878" width="2.7109375" style="175" customWidth="1"/>
    <col min="4879" max="5126" width="9.140625" style="175"/>
    <col min="5127" max="5127" width="3.28515625" style="175" customWidth="1"/>
    <col min="5128" max="5128" width="11.5703125" style="175" customWidth="1"/>
    <col min="5129" max="5129" width="15.5703125" style="175" customWidth="1"/>
    <col min="5130" max="5133" width="12.7109375" style="175" customWidth="1"/>
    <col min="5134" max="5134" width="2.7109375" style="175" customWidth="1"/>
    <col min="5135" max="5382" width="9.140625" style="175"/>
    <col min="5383" max="5383" width="3.28515625" style="175" customWidth="1"/>
    <col min="5384" max="5384" width="11.5703125" style="175" customWidth="1"/>
    <col min="5385" max="5385" width="15.5703125" style="175" customWidth="1"/>
    <col min="5386" max="5389" width="12.7109375" style="175" customWidth="1"/>
    <col min="5390" max="5390" width="2.7109375" style="175" customWidth="1"/>
    <col min="5391" max="5638" width="9.140625" style="175"/>
    <col min="5639" max="5639" width="3.28515625" style="175" customWidth="1"/>
    <col min="5640" max="5640" width="11.5703125" style="175" customWidth="1"/>
    <col min="5641" max="5641" width="15.5703125" style="175" customWidth="1"/>
    <col min="5642" max="5645" width="12.7109375" style="175" customWidth="1"/>
    <col min="5646" max="5646" width="2.7109375" style="175" customWidth="1"/>
    <col min="5647" max="5894" width="9.140625" style="175"/>
    <col min="5895" max="5895" width="3.28515625" style="175" customWidth="1"/>
    <col min="5896" max="5896" width="11.5703125" style="175" customWidth="1"/>
    <col min="5897" max="5897" width="15.5703125" style="175" customWidth="1"/>
    <col min="5898" max="5901" width="12.7109375" style="175" customWidth="1"/>
    <col min="5902" max="5902" width="2.7109375" style="175" customWidth="1"/>
    <col min="5903" max="6150" width="9.140625" style="175"/>
    <col min="6151" max="6151" width="3.28515625" style="175" customWidth="1"/>
    <col min="6152" max="6152" width="11.5703125" style="175" customWidth="1"/>
    <col min="6153" max="6153" width="15.5703125" style="175" customWidth="1"/>
    <col min="6154" max="6157" width="12.7109375" style="175" customWidth="1"/>
    <col min="6158" max="6158" width="2.7109375" style="175" customWidth="1"/>
    <col min="6159" max="6406" width="9.140625" style="175"/>
    <col min="6407" max="6407" width="3.28515625" style="175" customWidth="1"/>
    <col min="6408" max="6408" width="11.5703125" style="175" customWidth="1"/>
    <col min="6409" max="6409" width="15.5703125" style="175" customWidth="1"/>
    <col min="6410" max="6413" width="12.7109375" style="175" customWidth="1"/>
    <col min="6414" max="6414" width="2.7109375" style="175" customWidth="1"/>
    <col min="6415" max="6662" width="9.140625" style="175"/>
    <col min="6663" max="6663" width="3.28515625" style="175" customWidth="1"/>
    <col min="6664" max="6664" width="11.5703125" style="175" customWidth="1"/>
    <col min="6665" max="6665" width="15.5703125" style="175" customWidth="1"/>
    <col min="6666" max="6669" width="12.7109375" style="175" customWidth="1"/>
    <col min="6670" max="6670" width="2.7109375" style="175" customWidth="1"/>
    <col min="6671" max="6918" width="9.140625" style="175"/>
    <col min="6919" max="6919" width="3.28515625" style="175" customWidth="1"/>
    <col min="6920" max="6920" width="11.5703125" style="175" customWidth="1"/>
    <col min="6921" max="6921" width="15.5703125" style="175" customWidth="1"/>
    <col min="6922" max="6925" width="12.7109375" style="175" customWidth="1"/>
    <col min="6926" max="6926" width="2.7109375" style="175" customWidth="1"/>
    <col min="6927" max="7174" width="9.140625" style="175"/>
    <col min="7175" max="7175" width="3.28515625" style="175" customWidth="1"/>
    <col min="7176" max="7176" width="11.5703125" style="175" customWidth="1"/>
    <col min="7177" max="7177" width="15.5703125" style="175" customWidth="1"/>
    <col min="7178" max="7181" width="12.7109375" style="175" customWidth="1"/>
    <col min="7182" max="7182" width="2.7109375" style="175" customWidth="1"/>
    <col min="7183" max="7430" width="9.140625" style="175"/>
    <col min="7431" max="7431" width="3.28515625" style="175" customWidth="1"/>
    <col min="7432" max="7432" width="11.5703125" style="175" customWidth="1"/>
    <col min="7433" max="7433" width="15.5703125" style="175" customWidth="1"/>
    <col min="7434" max="7437" width="12.7109375" style="175" customWidth="1"/>
    <col min="7438" max="7438" width="2.7109375" style="175" customWidth="1"/>
    <col min="7439" max="7686" width="9.140625" style="175"/>
    <col min="7687" max="7687" width="3.28515625" style="175" customWidth="1"/>
    <col min="7688" max="7688" width="11.5703125" style="175" customWidth="1"/>
    <col min="7689" max="7689" width="15.5703125" style="175" customWidth="1"/>
    <col min="7690" max="7693" width="12.7109375" style="175" customWidth="1"/>
    <col min="7694" max="7694" width="2.7109375" style="175" customWidth="1"/>
    <col min="7695" max="7942" width="9.140625" style="175"/>
    <col min="7943" max="7943" width="3.28515625" style="175" customWidth="1"/>
    <col min="7944" max="7944" width="11.5703125" style="175" customWidth="1"/>
    <col min="7945" max="7945" width="15.5703125" style="175" customWidth="1"/>
    <col min="7946" max="7949" width="12.7109375" style="175" customWidth="1"/>
    <col min="7950" max="7950" width="2.7109375" style="175" customWidth="1"/>
    <col min="7951" max="8198" width="9.140625" style="175"/>
    <col min="8199" max="8199" width="3.28515625" style="175" customWidth="1"/>
    <col min="8200" max="8200" width="11.5703125" style="175" customWidth="1"/>
    <col min="8201" max="8201" width="15.5703125" style="175" customWidth="1"/>
    <col min="8202" max="8205" width="12.7109375" style="175" customWidth="1"/>
    <col min="8206" max="8206" width="2.7109375" style="175" customWidth="1"/>
    <col min="8207" max="8454" width="9.140625" style="175"/>
    <col min="8455" max="8455" width="3.28515625" style="175" customWidth="1"/>
    <col min="8456" max="8456" width="11.5703125" style="175" customWidth="1"/>
    <col min="8457" max="8457" width="15.5703125" style="175" customWidth="1"/>
    <col min="8458" max="8461" width="12.7109375" style="175" customWidth="1"/>
    <col min="8462" max="8462" width="2.7109375" style="175" customWidth="1"/>
    <col min="8463" max="8710" width="9.140625" style="175"/>
    <col min="8711" max="8711" width="3.28515625" style="175" customWidth="1"/>
    <col min="8712" max="8712" width="11.5703125" style="175" customWidth="1"/>
    <col min="8713" max="8713" width="15.5703125" style="175" customWidth="1"/>
    <col min="8714" max="8717" width="12.7109375" style="175" customWidth="1"/>
    <col min="8718" max="8718" width="2.7109375" style="175" customWidth="1"/>
    <col min="8719" max="8966" width="9.140625" style="175"/>
    <col min="8967" max="8967" width="3.28515625" style="175" customWidth="1"/>
    <col min="8968" max="8968" width="11.5703125" style="175" customWidth="1"/>
    <col min="8969" max="8969" width="15.5703125" style="175" customWidth="1"/>
    <col min="8970" max="8973" width="12.7109375" style="175" customWidth="1"/>
    <col min="8974" max="8974" width="2.7109375" style="175" customWidth="1"/>
    <col min="8975" max="9222" width="9.140625" style="175"/>
    <col min="9223" max="9223" width="3.28515625" style="175" customWidth="1"/>
    <col min="9224" max="9224" width="11.5703125" style="175" customWidth="1"/>
    <col min="9225" max="9225" width="15.5703125" style="175" customWidth="1"/>
    <col min="9226" max="9229" width="12.7109375" style="175" customWidth="1"/>
    <col min="9230" max="9230" width="2.7109375" style="175" customWidth="1"/>
    <col min="9231" max="9478" width="9.140625" style="175"/>
    <col min="9479" max="9479" width="3.28515625" style="175" customWidth="1"/>
    <col min="9480" max="9480" width="11.5703125" style="175" customWidth="1"/>
    <col min="9481" max="9481" width="15.5703125" style="175" customWidth="1"/>
    <col min="9482" max="9485" width="12.7109375" style="175" customWidth="1"/>
    <col min="9486" max="9486" width="2.7109375" style="175" customWidth="1"/>
    <col min="9487" max="9734" width="9.140625" style="175"/>
    <col min="9735" max="9735" width="3.28515625" style="175" customWidth="1"/>
    <col min="9736" max="9736" width="11.5703125" style="175" customWidth="1"/>
    <col min="9737" max="9737" width="15.5703125" style="175" customWidth="1"/>
    <col min="9738" max="9741" width="12.7109375" style="175" customWidth="1"/>
    <col min="9742" max="9742" width="2.7109375" style="175" customWidth="1"/>
    <col min="9743" max="9990" width="9.140625" style="175"/>
    <col min="9991" max="9991" width="3.28515625" style="175" customWidth="1"/>
    <col min="9992" max="9992" width="11.5703125" style="175" customWidth="1"/>
    <col min="9993" max="9993" width="15.5703125" style="175" customWidth="1"/>
    <col min="9994" max="9997" width="12.7109375" style="175" customWidth="1"/>
    <col min="9998" max="9998" width="2.7109375" style="175" customWidth="1"/>
    <col min="9999" max="10246" width="9.140625" style="175"/>
    <col min="10247" max="10247" width="3.28515625" style="175" customWidth="1"/>
    <col min="10248" max="10248" width="11.5703125" style="175" customWidth="1"/>
    <col min="10249" max="10249" width="15.5703125" style="175" customWidth="1"/>
    <col min="10250" max="10253" width="12.7109375" style="175" customWidth="1"/>
    <col min="10254" max="10254" width="2.7109375" style="175" customWidth="1"/>
    <col min="10255" max="10502" width="9.140625" style="175"/>
    <col min="10503" max="10503" width="3.28515625" style="175" customWidth="1"/>
    <col min="10504" max="10504" width="11.5703125" style="175" customWidth="1"/>
    <col min="10505" max="10505" width="15.5703125" style="175" customWidth="1"/>
    <col min="10506" max="10509" width="12.7109375" style="175" customWidth="1"/>
    <col min="10510" max="10510" width="2.7109375" style="175" customWidth="1"/>
    <col min="10511" max="10758" width="9.140625" style="175"/>
    <col min="10759" max="10759" width="3.28515625" style="175" customWidth="1"/>
    <col min="10760" max="10760" width="11.5703125" style="175" customWidth="1"/>
    <col min="10761" max="10761" width="15.5703125" style="175" customWidth="1"/>
    <col min="10762" max="10765" width="12.7109375" style="175" customWidth="1"/>
    <col min="10766" max="10766" width="2.7109375" style="175" customWidth="1"/>
    <col min="10767" max="11014" width="9.140625" style="175"/>
    <col min="11015" max="11015" width="3.28515625" style="175" customWidth="1"/>
    <col min="11016" max="11016" width="11.5703125" style="175" customWidth="1"/>
    <col min="11017" max="11017" width="15.5703125" style="175" customWidth="1"/>
    <col min="11018" max="11021" width="12.7109375" style="175" customWidth="1"/>
    <col min="11022" max="11022" width="2.7109375" style="175" customWidth="1"/>
    <col min="11023" max="11270" width="9.140625" style="175"/>
    <col min="11271" max="11271" width="3.28515625" style="175" customWidth="1"/>
    <col min="11272" max="11272" width="11.5703125" style="175" customWidth="1"/>
    <col min="11273" max="11273" width="15.5703125" style="175" customWidth="1"/>
    <col min="11274" max="11277" width="12.7109375" style="175" customWidth="1"/>
    <col min="11278" max="11278" width="2.7109375" style="175" customWidth="1"/>
    <col min="11279" max="11526" width="9.140625" style="175"/>
    <col min="11527" max="11527" width="3.28515625" style="175" customWidth="1"/>
    <col min="11528" max="11528" width="11.5703125" style="175" customWidth="1"/>
    <col min="11529" max="11529" width="15.5703125" style="175" customWidth="1"/>
    <col min="11530" max="11533" width="12.7109375" style="175" customWidth="1"/>
    <col min="11534" max="11534" width="2.7109375" style="175" customWidth="1"/>
    <col min="11535" max="11782" width="9.140625" style="175"/>
    <col min="11783" max="11783" width="3.28515625" style="175" customWidth="1"/>
    <col min="11784" max="11784" width="11.5703125" style="175" customWidth="1"/>
    <col min="11785" max="11785" width="15.5703125" style="175" customWidth="1"/>
    <col min="11786" max="11789" width="12.7109375" style="175" customWidth="1"/>
    <col min="11790" max="11790" width="2.7109375" style="175" customWidth="1"/>
    <col min="11791" max="12038" width="9.140625" style="175"/>
    <col min="12039" max="12039" width="3.28515625" style="175" customWidth="1"/>
    <col min="12040" max="12040" width="11.5703125" style="175" customWidth="1"/>
    <col min="12041" max="12041" width="15.5703125" style="175" customWidth="1"/>
    <col min="12042" max="12045" width="12.7109375" style="175" customWidth="1"/>
    <col min="12046" max="12046" width="2.7109375" style="175" customWidth="1"/>
    <col min="12047" max="12294" width="9.140625" style="175"/>
    <col min="12295" max="12295" width="3.28515625" style="175" customWidth="1"/>
    <col min="12296" max="12296" width="11.5703125" style="175" customWidth="1"/>
    <col min="12297" max="12297" width="15.5703125" style="175" customWidth="1"/>
    <col min="12298" max="12301" width="12.7109375" style="175" customWidth="1"/>
    <col min="12302" max="12302" width="2.7109375" style="175" customWidth="1"/>
    <col min="12303" max="12550" width="9.140625" style="175"/>
    <col min="12551" max="12551" width="3.28515625" style="175" customWidth="1"/>
    <col min="12552" max="12552" width="11.5703125" style="175" customWidth="1"/>
    <col min="12553" max="12553" width="15.5703125" style="175" customWidth="1"/>
    <col min="12554" max="12557" width="12.7109375" style="175" customWidth="1"/>
    <col min="12558" max="12558" width="2.7109375" style="175" customWidth="1"/>
    <col min="12559" max="12806" width="9.140625" style="175"/>
    <col min="12807" max="12807" width="3.28515625" style="175" customWidth="1"/>
    <col min="12808" max="12808" width="11.5703125" style="175" customWidth="1"/>
    <col min="12809" max="12809" width="15.5703125" style="175" customWidth="1"/>
    <col min="12810" max="12813" width="12.7109375" style="175" customWidth="1"/>
    <col min="12814" max="12814" width="2.7109375" style="175" customWidth="1"/>
    <col min="12815" max="13062" width="9.140625" style="175"/>
    <col min="13063" max="13063" width="3.28515625" style="175" customWidth="1"/>
    <col min="13064" max="13064" width="11.5703125" style="175" customWidth="1"/>
    <col min="13065" max="13065" width="15.5703125" style="175" customWidth="1"/>
    <col min="13066" max="13069" width="12.7109375" style="175" customWidth="1"/>
    <col min="13070" max="13070" width="2.7109375" style="175" customWidth="1"/>
    <col min="13071" max="13318" width="9.140625" style="175"/>
    <col min="13319" max="13319" width="3.28515625" style="175" customWidth="1"/>
    <col min="13320" max="13320" width="11.5703125" style="175" customWidth="1"/>
    <col min="13321" max="13321" width="15.5703125" style="175" customWidth="1"/>
    <col min="13322" max="13325" width="12.7109375" style="175" customWidth="1"/>
    <col min="13326" max="13326" width="2.7109375" style="175" customWidth="1"/>
    <col min="13327" max="13574" width="9.140625" style="175"/>
    <col min="13575" max="13575" width="3.28515625" style="175" customWidth="1"/>
    <col min="13576" max="13576" width="11.5703125" style="175" customWidth="1"/>
    <col min="13577" max="13577" width="15.5703125" style="175" customWidth="1"/>
    <col min="13578" max="13581" width="12.7109375" style="175" customWidth="1"/>
    <col min="13582" max="13582" width="2.7109375" style="175" customWidth="1"/>
    <col min="13583" max="13830" width="9.140625" style="175"/>
    <col min="13831" max="13831" width="3.28515625" style="175" customWidth="1"/>
    <col min="13832" max="13832" width="11.5703125" style="175" customWidth="1"/>
    <col min="13833" max="13833" width="15.5703125" style="175" customWidth="1"/>
    <col min="13834" max="13837" width="12.7109375" style="175" customWidth="1"/>
    <col min="13838" max="13838" width="2.7109375" style="175" customWidth="1"/>
    <col min="13839" max="14086" width="9.140625" style="175"/>
    <col min="14087" max="14087" width="3.28515625" style="175" customWidth="1"/>
    <col min="14088" max="14088" width="11.5703125" style="175" customWidth="1"/>
    <col min="14089" max="14089" width="15.5703125" style="175" customWidth="1"/>
    <col min="14090" max="14093" width="12.7109375" style="175" customWidth="1"/>
    <col min="14094" max="14094" width="2.7109375" style="175" customWidth="1"/>
    <col min="14095" max="14342" width="9.140625" style="175"/>
    <col min="14343" max="14343" width="3.28515625" style="175" customWidth="1"/>
    <col min="14344" max="14344" width="11.5703125" style="175" customWidth="1"/>
    <col min="14345" max="14345" width="15.5703125" style="175" customWidth="1"/>
    <col min="14346" max="14349" width="12.7109375" style="175" customWidth="1"/>
    <col min="14350" max="14350" width="2.7109375" style="175" customWidth="1"/>
    <col min="14351" max="14598" width="9.140625" style="175"/>
    <col min="14599" max="14599" width="3.28515625" style="175" customWidth="1"/>
    <col min="14600" max="14600" width="11.5703125" style="175" customWidth="1"/>
    <col min="14601" max="14601" width="15.5703125" style="175" customWidth="1"/>
    <col min="14602" max="14605" width="12.7109375" style="175" customWidth="1"/>
    <col min="14606" max="14606" width="2.7109375" style="175" customWidth="1"/>
    <col min="14607" max="14854" width="9.140625" style="175"/>
    <col min="14855" max="14855" width="3.28515625" style="175" customWidth="1"/>
    <col min="14856" max="14856" width="11.5703125" style="175" customWidth="1"/>
    <col min="14857" max="14857" width="15.5703125" style="175" customWidth="1"/>
    <col min="14858" max="14861" width="12.7109375" style="175" customWidth="1"/>
    <col min="14862" max="14862" width="2.7109375" style="175" customWidth="1"/>
    <col min="14863" max="15110" width="9.140625" style="175"/>
    <col min="15111" max="15111" width="3.28515625" style="175" customWidth="1"/>
    <col min="15112" max="15112" width="11.5703125" style="175" customWidth="1"/>
    <col min="15113" max="15113" width="15.5703125" style="175" customWidth="1"/>
    <col min="15114" max="15117" width="12.7109375" style="175" customWidth="1"/>
    <col min="15118" max="15118" width="2.7109375" style="175" customWidth="1"/>
    <col min="15119" max="15366" width="9.140625" style="175"/>
    <col min="15367" max="15367" width="3.28515625" style="175" customWidth="1"/>
    <col min="15368" max="15368" width="11.5703125" style="175" customWidth="1"/>
    <col min="15369" max="15369" width="15.5703125" style="175" customWidth="1"/>
    <col min="15370" max="15373" width="12.7109375" style="175" customWidth="1"/>
    <col min="15374" max="15374" width="2.7109375" style="175" customWidth="1"/>
    <col min="15375" max="15622" width="9.140625" style="175"/>
    <col min="15623" max="15623" width="3.28515625" style="175" customWidth="1"/>
    <col min="15624" max="15624" width="11.5703125" style="175" customWidth="1"/>
    <col min="15625" max="15625" width="15.5703125" style="175" customWidth="1"/>
    <col min="15626" max="15629" width="12.7109375" style="175" customWidth="1"/>
    <col min="15630" max="15630" width="2.7109375" style="175" customWidth="1"/>
    <col min="15631" max="15878" width="9.140625" style="175"/>
    <col min="15879" max="15879" width="3.28515625" style="175" customWidth="1"/>
    <col min="15880" max="15880" width="11.5703125" style="175" customWidth="1"/>
    <col min="15881" max="15881" width="15.5703125" style="175" customWidth="1"/>
    <col min="15882" max="15885" width="12.7109375" style="175" customWidth="1"/>
    <col min="15886" max="15886" width="2.7109375" style="175" customWidth="1"/>
    <col min="15887" max="16134" width="9.140625" style="175"/>
    <col min="16135" max="16135" width="3.28515625" style="175" customWidth="1"/>
    <col min="16136" max="16136" width="11.5703125" style="175" customWidth="1"/>
    <col min="16137" max="16137" width="15.5703125" style="175" customWidth="1"/>
    <col min="16138" max="16141" width="12.7109375" style="175" customWidth="1"/>
    <col min="16142" max="16142" width="2.7109375" style="175" customWidth="1"/>
    <col min="16143" max="16384" width="9.140625" style="175"/>
  </cols>
  <sheetData>
    <row r="1" spans="2:25" ht="41.25" customHeight="1" x14ac:dyDescent="0.2">
      <c r="B1" s="822" t="s">
        <v>909</v>
      </c>
      <c r="C1" s="823"/>
      <c r="D1" s="823"/>
      <c r="E1" s="823"/>
      <c r="F1" s="823"/>
      <c r="G1" s="823"/>
      <c r="H1" s="823"/>
    </row>
    <row r="2" spans="2:25" ht="14.25" customHeight="1" x14ac:dyDescent="0.2">
      <c r="B2" s="642"/>
      <c r="C2" s="642"/>
      <c r="D2" s="642"/>
      <c r="E2" s="642"/>
      <c r="F2" s="642"/>
      <c r="G2" s="642"/>
      <c r="H2" s="642"/>
    </row>
    <row r="3" spans="2:25" x14ac:dyDescent="0.2">
      <c r="B3" s="813" t="s">
        <v>187</v>
      </c>
      <c r="C3" s="824" t="s">
        <v>780</v>
      </c>
      <c r="D3" s="825"/>
      <c r="E3" s="826"/>
      <c r="F3" s="824" t="s">
        <v>781</v>
      </c>
      <c r="G3" s="827"/>
      <c r="H3" s="828"/>
      <c r="I3" s="824" t="s">
        <v>782</v>
      </c>
      <c r="J3" s="825"/>
      <c r="K3" s="826"/>
    </row>
    <row r="4" spans="2:25" x14ac:dyDescent="0.2">
      <c r="B4" s="808"/>
      <c r="C4" s="507" t="s">
        <v>145</v>
      </c>
      <c r="D4" s="507" t="s">
        <v>146</v>
      </c>
      <c r="E4" s="507" t="s">
        <v>147</v>
      </c>
      <c r="F4" s="507" t="s">
        <v>145</v>
      </c>
      <c r="G4" s="507" t="s">
        <v>146</v>
      </c>
      <c r="H4" s="507" t="s">
        <v>147</v>
      </c>
      <c r="I4" s="507" t="s">
        <v>145</v>
      </c>
      <c r="J4" s="507" t="s">
        <v>146</v>
      </c>
      <c r="K4" s="507" t="s">
        <v>147</v>
      </c>
    </row>
    <row r="5" spans="2:25" x14ac:dyDescent="0.2">
      <c r="B5" s="49" t="s">
        <v>123</v>
      </c>
      <c r="C5" s="536">
        <f t="shared" ref="C5:C11" si="0">N29</f>
        <v>117073321</v>
      </c>
      <c r="D5" s="536">
        <f t="shared" ref="D5:D11" si="1">V29</f>
        <v>118298840</v>
      </c>
      <c r="E5" s="536">
        <f t="shared" ref="E5:E11" si="2">AC29</f>
        <v>8770824</v>
      </c>
      <c r="F5" s="502">
        <f t="shared" ref="F5:F11" si="3">N42</f>
        <v>1613.9047873280786</v>
      </c>
      <c r="G5" s="502">
        <f t="shared" ref="G5:G11" si="4">V42</f>
        <v>1780.0429334856251</v>
      </c>
      <c r="H5" s="502">
        <f t="shared" ref="H5:H11" si="5">AC42</f>
        <v>143.9240703039676</v>
      </c>
      <c r="I5" s="538">
        <f t="shared" ref="I5:I11" si="6">N66</f>
        <v>221108</v>
      </c>
      <c r="J5" s="504">
        <f t="shared" ref="J5:J11" si="7">V66</f>
        <v>304124</v>
      </c>
      <c r="K5" s="504">
        <f t="shared" ref="K5:K11" si="8">AC66</f>
        <v>32665</v>
      </c>
    </row>
    <row r="6" spans="2:25" x14ac:dyDescent="0.2">
      <c r="B6" s="49" t="s">
        <v>124</v>
      </c>
      <c r="C6" s="536">
        <f t="shared" si="0"/>
        <v>51665297</v>
      </c>
      <c r="D6" s="536">
        <f t="shared" si="1"/>
        <v>28501091</v>
      </c>
      <c r="E6" s="536">
        <f t="shared" si="2"/>
        <v>399164</v>
      </c>
      <c r="F6" s="502">
        <f t="shared" si="3"/>
        <v>229.92876007269089</v>
      </c>
      <c r="G6" s="502">
        <f t="shared" si="4"/>
        <v>527.44085933439965</v>
      </c>
      <c r="H6" s="502">
        <f t="shared" si="5"/>
        <v>7.175383571894586</v>
      </c>
      <c r="I6" s="538">
        <f t="shared" si="6"/>
        <v>11759</v>
      </c>
      <c r="J6" s="504">
        <f t="shared" si="7"/>
        <v>14227</v>
      </c>
      <c r="K6" s="504">
        <f t="shared" si="8"/>
        <v>1721</v>
      </c>
    </row>
    <row r="7" spans="2:25" x14ac:dyDescent="0.2">
      <c r="B7" s="49" t="s">
        <v>648</v>
      </c>
      <c r="C7" s="536">
        <f t="shared" si="0"/>
        <v>35160441</v>
      </c>
      <c r="D7" s="536">
        <f t="shared" si="1"/>
        <v>26073645</v>
      </c>
      <c r="E7" s="536">
        <f t="shared" si="2"/>
        <v>1718958</v>
      </c>
      <c r="F7" s="502">
        <f t="shared" si="3"/>
        <v>692.34541941405587</v>
      </c>
      <c r="G7" s="502">
        <f t="shared" si="4"/>
        <v>611.7522890575915</v>
      </c>
      <c r="H7" s="502">
        <f t="shared" si="5"/>
        <v>32.063481703117702</v>
      </c>
      <c r="I7" s="538">
        <f t="shared" si="6"/>
        <v>4631</v>
      </c>
      <c r="J7" s="504">
        <f t="shared" si="7"/>
        <v>8314</v>
      </c>
      <c r="K7" s="504">
        <f t="shared" si="8"/>
        <v>770</v>
      </c>
    </row>
    <row r="8" spans="2:25" x14ac:dyDescent="0.2">
      <c r="B8" s="49" t="s">
        <v>649</v>
      </c>
      <c r="C8" s="536">
        <f t="shared" si="0"/>
        <v>66721628</v>
      </c>
      <c r="D8" s="536">
        <f t="shared" si="1"/>
        <v>43101543</v>
      </c>
      <c r="E8" s="536">
        <f t="shared" si="2"/>
        <v>1730844</v>
      </c>
      <c r="F8" s="502">
        <f t="shared" si="3"/>
        <v>678.96724573086408</v>
      </c>
      <c r="G8" s="502">
        <f t="shared" si="4"/>
        <v>510.99394978953967</v>
      </c>
      <c r="H8" s="502">
        <f t="shared" si="5"/>
        <v>17.845372167675109</v>
      </c>
      <c r="I8" s="538">
        <f t="shared" si="6"/>
        <v>2037</v>
      </c>
      <c r="J8" s="504">
        <f t="shared" si="7"/>
        <v>2644</v>
      </c>
      <c r="K8" s="504">
        <f t="shared" si="8"/>
        <v>584</v>
      </c>
    </row>
    <row r="9" spans="2:25" x14ac:dyDescent="0.2">
      <c r="B9" s="49" t="s">
        <v>650</v>
      </c>
      <c r="C9" s="536">
        <f t="shared" si="0"/>
        <v>46717</v>
      </c>
      <c r="D9" s="536">
        <f t="shared" si="1"/>
        <v>28361</v>
      </c>
      <c r="E9" s="536">
        <f t="shared" si="2"/>
        <v>501</v>
      </c>
      <c r="F9" s="502">
        <f t="shared" si="3"/>
        <v>1.5870246958475027</v>
      </c>
      <c r="G9" s="502">
        <f t="shared" si="4"/>
        <v>1.5537940479016406</v>
      </c>
      <c r="H9" s="502">
        <f t="shared" si="5"/>
        <v>2.649433296937783E-3</v>
      </c>
      <c r="I9" s="538">
        <f t="shared" si="6"/>
        <v>135</v>
      </c>
      <c r="J9" s="504">
        <f t="shared" si="7"/>
        <v>226</v>
      </c>
      <c r="K9" s="504">
        <f t="shared" si="8"/>
        <v>14</v>
      </c>
    </row>
    <row r="10" spans="2:25" x14ac:dyDescent="0.2">
      <c r="B10" s="49" t="s">
        <v>128</v>
      </c>
      <c r="C10" s="536">
        <f t="shared" si="0"/>
        <v>16373099</v>
      </c>
      <c r="D10" s="536">
        <f t="shared" si="1"/>
        <v>11712243</v>
      </c>
      <c r="E10" s="536">
        <f t="shared" si="2"/>
        <v>609800</v>
      </c>
      <c r="F10" s="502">
        <f t="shared" si="3"/>
        <v>205.11565820862992</v>
      </c>
      <c r="G10" s="502">
        <f t="shared" si="4"/>
        <v>193.45600007766825</v>
      </c>
      <c r="H10" s="502">
        <f t="shared" si="5"/>
        <v>31.702030560395531</v>
      </c>
      <c r="I10" s="538">
        <f t="shared" si="6"/>
        <v>4425</v>
      </c>
      <c r="J10" s="504">
        <f t="shared" si="7"/>
        <v>4174</v>
      </c>
      <c r="K10" s="504">
        <f t="shared" si="8"/>
        <v>723</v>
      </c>
    </row>
    <row r="11" spans="2:25" x14ac:dyDescent="0.2">
      <c r="B11" s="49" t="s">
        <v>129</v>
      </c>
      <c r="C11" s="536">
        <f t="shared" si="0"/>
        <v>15146463</v>
      </c>
      <c r="D11" s="536">
        <f t="shared" si="1"/>
        <v>23272662</v>
      </c>
      <c r="E11" s="536">
        <f t="shared" si="2"/>
        <v>906824</v>
      </c>
      <c r="F11" s="502">
        <f t="shared" si="3"/>
        <v>166.95511408794971</v>
      </c>
      <c r="G11" s="502">
        <f t="shared" si="4"/>
        <v>173.3279077235556</v>
      </c>
      <c r="H11" s="502">
        <f t="shared" si="5"/>
        <v>25.106507619806457</v>
      </c>
      <c r="I11" s="538">
        <f t="shared" si="6"/>
        <v>7219</v>
      </c>
      <c r="J11" s="504">
        <f t="shared" si="7"/>
        <v>9499</v>
      </c>
      <c r="K11" s="504">
        <f t="shared" si="8"/>
        <v>1219</v>
      </c>
    </row>
    <row r="12" spans="2:25" x14ac:dyDescent="0.2">
      <c r="B12" s="510" t="s">
        <v>66</v>
      </c>
      <c r="C12" s="536">
        <f t="shared" ref="C12:K12" si="9">SUM(C5:C11)</f>
        <v>302186966</v>
      </c>
      <c r="D12" s="537">
        <f t="shared" si="9"/>
        <v>250988385</v>
      </c>
      <c r="E12" s="537">
        <f t="shared" si="9"/>
        <v>14136915</v>
      </c>
      <c r="F12" s="503">
        <f t="shared" si="9"/>
        <v>3588.8040095381166</v>
      </c>
      <c r="G12" s="503">
        <f t="shared" si="9"/>
        <v>3798.5677335162818</v>
      </c>
      <c r="H12" s="503">
        <f t="shared" si="9"/>
        <v>257.81949536015395</v>
      </c>
      <c r="I12" s="505">
        <f t="shared" si="9"/>
        <v>251314</v>
      </c>
      <c r="J12" s="505">
        <f t="shared" si="9"/>
        <v>343208</v>
      </c>
      <c r="K12" s="505">
        <f t="shared" si="9"/>
        <v>37696</v>
      </c>
    </row>
    <row r="13" spans="2:25" x14ac:dyDescent="0.2">
      <c r="B13" s="491"/>
      <c r="C13" s="190"/>
      <c r="D13" s="193"/>
      <c r="E13" s="193"/>
    </row>
    <row r="15" spans="2:25" ht="15.75" x14ac:dyDescent="0.25">
      <c r="J15" s="519" t="s">
        <v>787</v>
      </c>
      <c r="Q15" s="519" t="s">
        <v>788</v>
      </c>
      <c r="X15" s="176"/>
      <c r="Y15" s="176" t="s">
        <v>147</v>
      </c>
    </row>
    <row r="16" spans="2:25" x14ac:dyDescent="0.2">
      <c r="I16" s="177"/>
      <c r="J16" s="176" t="s">
        <v>148</v>
      </c>
      <c r="P16" s="177"/>
      <c r="Q16" s="176" t="s">
        <v>148</v>
      </c>
    </row>
    <row r="17" spans="8:29" ht="25.5" x14ac:dyDescent="0.2">
      <c r="I17" s="21" t="s">
        <v>808</v>
      </c>
      <c r="J17" s="178" t="s">
        <v>149</v>
      </c>
      <c r="K17" s="179" t="s">
        <v>150</v>
      </c>
      <c r="L17" s="179" t="s">
        <v>151</v>
      </c>
      <c r="M17" s="179" t="s">
        <v>152</v>
      </c>
      <c r="N17" s="515" t="s">
        <v>145</v>
      </c>
      <c r="P17" s="21" t="s">
        <v>808</v>
      </c>
      <c r="Q17" s="180" t="s">
        <v>153</v>
      </c>
      <c r="R17" s="180" t="s">
        <v>154</v>
      </c>
      <c r="S17" s="180" t="s">
        <v>155</v>
      </c>
      <c r="T17" s="180" t="s">
        <v>156</v>
      </c>
      <c r="U17" s="180" t="s">
        <v>157</v>
      </c>
      <c r="V17" s="515" t="s">
        <v>146</v>
      </c>
      <c r="X17" s="21" t="s">
        <v>808</v>
      </c>
      <c r="Y17" s="180" t="s">
        <v>158</v>
      </c>
      <c r="Z17" s="180" t="s">
        <v>159</v>
      </c>
      <c r="AA17" s="180" t="s">
        <v>160</v>
      </c>
      <c r="AB17" s="180" t="s">
        <v>161</v>
      </c>
      <c r="AC17" s="515" t="s">
        <v>147</v>
      </c>
    </row>
    <row r="18" spans="8:29" x14ac:dyDescent="0.2">
      <c r="I18" s="50" t="s">
        <v>123</v>
      </c>
      <c r="J18" s="74">
        <f t="shared" ref="J18:M24" si="10">J29/1000000</f>
        <v>17.877289000000001</v>
      </c>
      <c r="K18" s="74">
        <f t="shared" si="10"/>
        <v>1.5443750000000001</v>
      </c>
      <c r="L18" s="74">
        <f t="shared" si="10"/>
        <v>1.13307</v>
      </c>
      <c r="M18" s="74">
        <f t="shared" si="10"/>
        <v>96.518586999999997</v>
      </c>
      <c r="N18" s="74">
        <f>SUM(J18:M18)</f>
        <v>117.07332099999999</v>
      </c>
      <c r="P18" s="50" t="s">
        <v>123</v>
      </c>
      <c r="Q18" s="74">
        <f t="shared" ref="Q18:U24" si="11">Q29/1000000</f>
        <v>2.0582530000000001</v>
      </c>
      <c r="R18" s="74">
        <f t="shared" si="11"/>
        <v>1.2285269999999999</v>
      </c>
      <c r="S18" s="74">
        <f t="shared" si="11"/>
        <v>0.35205199999999998</v>
      </c>
      <c r="T18" s="74">
        <f t="shared" si="11"/>
        <v>114.513912</v>
      </c>
      <c r="U18" s="74">
        <f t="shared" si="11"/>
        <v>0.146096</v>
      </c>
      <c r="V18" s="74">
        <f>SUM(Q18:U18)</f>
        <v>118.29884</v>
      </c>
      <c r="X18" s="50" t="s">
        <v>123</v>
      </c>
      <c r="Y18" s="74">
        <f t="shared" ref="Y18:AB24" si="12">Y29/1000000</f>
        <v>1.0488000000000001E-2</v>
      </c>
      <c r="Z18" s="74">
        <f t="shared" si="12"/>
        <v>2.1609720000000001</v>
      </c>
      <c r="AA18" s="74">
        <f t="shared" si="12"/>
        <v>6.5570510000000004</v>
      </c>
      <c r="AB18" s="74">
        <f t="shared" si="12"/>
        <v>4.2313000000000003E-2</v>
      </c>
      <c r="AC18" s="74">
        <f>SUM(Y18:AB18)</f>
        <v>8.7708240000000011</v>
      </c>
    </row>
    <row r="19" spans="8:29" x14ac:dyDescent="0.2">
      <c r="I19" s="50" t="s">
        <v>124</v>
      </c>
      <c r="J19" s="74">
        <f t="shared" si="10"/>
        <v>33.396346000000001</v>
      </c>
      <c r="K19" s="74">
        <f t="shared" si="10"/>
        <v>0.363898</v>
      </c>
      <c r="L19" s="74">
        <f t="shared" si="10"/>
        <v>3.1979999999999999E-3</v>
      </c>
      <c r="M19" s="74">
        <f t="shared" si="10"/>
        <v>17.901855000000001</v>
      </c>
      <c r="N19" s="74">
        <f t="shared" ref="N19:N24" si="13">SUM(J19:M19)</f>
        <v>51.665296999999995</v>
      </c>
      <c r="P19" s="50" t="s">
        <v>124</v>
      </c>
      <c r="Q19" s="74">
        <f t="shared" si="11"/>
        <v>2.6173730000000002</v>
      </c>
      <c r="R19" s="74">
        <f t="shared" si="11"/>
        <v>2.9814E-2</v>
      </c>
      <c r="S19" s="74">
        <f t="shared" si="11"/>
        <v>0.41815999999999998</v>
      </c>
      <c r="T19" s="74">
        <f t="shared" si="11"/>
        <v>25.385048000000001</v>
      </c>
      <c r="U19" s="74">
        <f t="shared" si="11"/>
        <v>5.0695999999999998E-2</v>
      </c>
      <c r="V19" s="74">
        <f t="shared" ref="V19:V24" si="14">SUM(Q19:U19)</f>
        <v>28.501090999999999</v>
      </c>
      <c r="X19" s="50" t="s">
        <v>124</v>
      </c>
      <c r="Y19" s="74">
        <f t="shared" si="12"/>
        <v>1.436E-3</v>
      </c>
      <c r="Z19" s="74">
        <f t="shared" si="12"/>
        <v>0.12042899999999999</v>
      </c>
      <c r="AA19" s="74">
        <f t="shared" si="12"/>
        <v>0.21637300000000001</v>
      </c>
      <c r="AB19" s="74">
        <f t="shared" si="12"/>
        <v>6.0926000000000001E-2</v>
      </c>
      <c r="AC19" s="74">
        <f t="shared" ref="AC19:AC24" si="15">SUM(Y19:AB19)</f>
        <v>0.39916400000000002</v>
      </c>
    </row>
    <row r="20" spans="8:29" x14ac:dyDescent="0.2">
      <c r="I20" s="50" t="s">
        <v>648</v>
      </c>
      <c r="J20" s="74">
        <f t="shared" si="10"/>
        <v>5.1796620000000004</v>
      </c>
      <c r="K20" s="74">
        <f t="shared" si="10"/>
        <v>0.83993099999999998</v>
      </c>
      <c r="L20" s="74">
        <f t="shared" si="10"/>
        <v>2.1386699999999998</v>
      </c>
      <c r="M20" s="74">
        <f t="shared" si="10"/>
        <v>27.002178000000001</v>
      </c>
      <c r="N20" s="74">
        <f t="shared" si="13"/>
        <v>35.160440999999999</v>
      </c>
      <c r="P20" s="50" t="s">
        <v>648</v>
      </c>
      <c r="Q20" s="74">
        <f t="shared" si="11"/>
        <v>0.20488700000000001</v>
      </c>
      <c r="R20" s="74">
        <f t="shared" si="11"/>
        <v>0.98100600000000004</v>
      </c>
      <c r="S20" s="74">
        <f t="shared" si="11"/>
        <v>0.243448</v>
      </c>
      <c r="T20" s="74">
        <f t="shared" si="11"/>
        <v>24.625979000000001</v>
      </c>
      <c r="U20" s="74">
        <f t="shared" si="11"/>
        <v>1.8325000000000001E-2</v>
      </c>
      <c r="V20" s="74">
        <f t="shared" si="14"/>
        <v>26.073645000000003</v>
      </c>
      <c r="X20" s="50" t="s">
        <v>648</v>
      </c>
      <c r="Y20" s="74">
        <f t="shared" si="12"/>
        <v>1.106E-3</v>
      </c>
      <c r="Z20" s="74">
        <f t="shared" si="12"/>
        <v>0.444185</v>
      </c>
      <c r="AA20" s="74">
        <f t="shared" si="12"/>
        <v>1.2645789999999999</v>
      </c>
      <c r="AB20" s="74">
        <f t="shared" si="12"/>
        <v>9.0880000000000006E-3</v>
      </c>
      <c r="AC20" s="74">
        <f t="shared" si="15"/>
        <v>1.718958</v>
      </c>
    </row>
    <row r="21" spans="8:29" x14ac:dyDescent="0.2">
      <c r="I21" s="50" t="s">
        <v>649</v>
      </c>
      <c r="J21" s="74">
        <f t="shared" si="10"/>
        <v>6.9703150000000003</v>
      </c>
      <c r="K21" s="74">
        <f t="shared" si="10"/>
        <v>0.53662799999999999</v>
      </c>
      <c r="L21" s="74">
        <f t="shared" si="10"/>
        <v>0.26717800000000003</v>
      </c>
      <c r="M21" s="74">
        <f t="shared" si="10"/>
        <v>58.947507000000002</v>
      </c>
      <c r="N21" s="74">
        <f t="shared" si="13"/>
        <v>66.72162800000001</v>
      </c>
      <c r="P21" s="50" t="s">
        <v>649</v>
      </c>
      <c r="Q21" s="74">
        <f t="shared" si="11"/>
        <v>2.0278480000000001</v>
      </c>
      <c r="R21" s="74">
        <f t="shared" si="11"/>
        <v>0.26174599999999998</v>
      </c>
      <c r="S21" s="74">
        <f t="shared" si="11"/>
        <v>0.487321</v>
      </c>
      <c r="T21" s="74">
        <f t="shared" si="11"/>
        <v>40.286498999999999</v>
      </c>
      <c r="U21" s="74">
        <f t="shared" si="11"/>
        <v>3.8129000000000003E-2</v>
      </c>
      <c r="V21" s="74">
        <f t="shared" si="14"/>
        <v>43.101542999999999</v>
      </c>
      <c r="X21" s="50" t="s">
        <v>649</v>
      </c>
      <c r="Y21" s="74">
        <f t="shared" si="12"/>
        <v>5.53E-4</v>
      </c>
      <c r="Z21" s="74">
        <f t="shared" si="12"/>
        <v>1.0448980000000001</v>
      </c>
      <c r="AA21" s="74">
        <f t="shared" si="12"/>
        <v>0.656308</v>
      </c>
      <c r="AB21" s="74">
        <f t="shared" si="12"/>
        <v>2.9085E-2</v>
      </c>
      <c r="AC21" s="74">
        <f t="shared" si="15"/>
        <v>1.730844</v>
      </c>
    </row>
    <row r="22" spans="8:29" x14ac:dyDescent="0.2">
      <c r="I22" s="50" t="s">
        <v>650</v>
      </c>
      <c r="J22" s="74">
        <f t="shared" si="10"/>
        <v>2.2630999999999998E-2</v>
      </c>
      <c r="K22" s="74">
        <f t="shared" si="10"/>
        <v>1.3799999999999999E-3</v>
      </c>
      <c r="L22" s="74">
        <f t="shared" si="10"/>
        <v>0</v>
      </c>
      <c r="M22" s="74">
        <f t="shared" si="10"/>
        <v>2.2706E-2</v>
      </c>
      <c r="N22" s="74">
        <f t="shared" si="13"/>
        <v>4.6716999999999995E-2</v>
      </c>
      <c r="P22" s="50" t="s">
        <v>650</v>
      </c>
      <c r="Q22" s="74">
        <f t="shared" si="11"/>
        <v>3.2959999999999999E-3</v>
      </c>
      <c r="R22" s="74">
        <f t="shared" si="11"/>
        <v>3.1770000000000001E-3</v>
      </c>
      <c r="S22" s="74">
        <f t="shared" si="11"/>
        <v>3.0400000000000002E-4</v>
      </c>
      <c r="T22" s="74">
        <f t="shared" si="11"/>
        <v>2.1363E-2</v>
      </c>
      <c r="U22" s="74">
        <f t="shared" si="11"/>
        <v>2.2100000000000001E-4</v>
      </c>
      <c r="V22" s="74">
        <f t="shared" si="14"/>
        <v>2.8360999999999997E-2</v>
      </c>
      <c r="X22" s="50" t="s">
        <v>650</v>
      </c>
      <c r="Y22" s="74">
        <f t="shared" si="12"/>
        <v>0</v>
      </c>
      <c r="Z22" s="74">
        <f t="shared" si="12"/>
        <v>0</v>
      </c>
      <c r="AA22" s="74">
        <f t="shared" si="12"/>
        <v>5.0100000000000003E-4</v>
      </c>
      <c r="AB22" s="74">
        <f t="shared" si="12"/>
        <v>0</v>
      </c>
      <c r="AC22" s="74">
        <f t="shared" si="15"/>
        <v>5.0100000000000003E-4</v>
      </c>
    </row>
    <row r="23" spans="8:29" x14ac:dyDescent="0.2">
      <c r="I23" s="50" t="s">
        <v>128</v>
      </c>
      <c r="J23" s="74">
        <f t="shared" si="10"/>
        <v>2.0478689999999999</v>
      </c>
      <c r="K23" s="74">
        <f t="shared" si="10"/>
        <v>8.7120000000000003E-2</v>
      </c>
      <c r="L23" s="74">
        <f t="shared" si="10"/>
        <v>0</v>
      </c>
      <c r="M23" s="74">
        <f t="shared" si="10"/>
        <v>14.238110000000001</v>
      </c>
      <c r="N23" s="74">
        <f t="shared" si="13"/>
        <v>16.373099</v>
      </c>
      <c r="P23" s="50" t="s">
        <v>128</v>
      </c>
      <c r="Q23" s="74">
        <f t="shared" si="11"/>
        <v>0.40101599999999998</v>
      </c>
      <c r="R23" s="74">
        <f t="shared" si="11"/>
        <v>0</v>
      </c>
      <c r="S23" s="74">
        <f t="shared" si="11"/>
        <v>2.6499999999999999E-4</v>
      </c>
      <c r="T23" s="74">
        <f t="shared" si="11"/>
        <v>11.310946</v>
      </c>
      <c r="U23" s="74">
        <f t="shared" si="11"/>
        <v>1.5999999999999999E-5</v>
      </c>
      <c r="V23" s="74">
        <f t="shared" si="14"/>
        <v>11.712242999999999</v>
      </c>
      <c r="X23" s="50" t="s">
        <v>128</v>
      </c>
      <c r="Y23" s="74">
        <f t="shared" si="12"/>
        <v>6.7100000000000005E-4</v>
      </c>
      <c r="Z23" s="74">
        <f t="shared" si="12"/>
        <v>9.5467999999999997E-2</v>
      </c>
      <c r="AA23" s="74">
        <f t="shared" si="12"/>
        <v>0.51292000000000004</v>
      </c>
      <c r="AB23" s="74">
        <f t="shared" si="12"/>
        <v>7.4100000000000001E-4</v>
      </c>
      <c r="AC23" s="74">
        <f t="shared" si="15"/>
        <v>0.60980000000000001</v>
      </c>
    </row>
    <row r="24" spans="8:29" x14ac:dyDescent="0.2">
      <c r="I24" s="50" t="s">
        <v>129</v>
      </c>
      <c r="J24" s="74">
        <f t="shared" si="10"/>
        <v>0.91752299999999998</v>
      </c>
      <c r="K24" s="74">
        <f t="shared" si="10"/>
        <v>3.2258740000000001</v>
      </c>
      <c r="L24" s="74">
        <f t="shared" si="10"/>
        <v>5.2173999999999998E-2</v>
      </c>
      <c r="M24" s="74">
        <f t="shared" si="10"/>
        <v>10.950892</v>
      </c>
      <c r="N24" s="74">
        <f t="shared" si="13"/>
        <v>15.146463000000001</v>
      </c>
      <c r="P24" s="50" t="s">
        <v>129</v>
      </c>
      <c r="Q24" s="74">
        <f t="shared" si="11"/>
        <v>0.74040799999999996</v>
      </c>
      <c r="R24" s="74">
        <f t="shared" si="11"/>
        <v>0.25286999999999998</v>
      </c>
      <c r="S24" s="74">
        <f t="shared" si="11"/>
        <v>0.415265</v>
      </c>
      <c r="T24" s="74">
        <f t="shared" si="11"/>
        <v>21.753827000000001</v>
      </c>
      <c r="U24" s="74">
        <f t="shared" si="11"/>
        <v>0.110292</v>
      </c>
      <c r="V24" s="74">
        <f t="shared" si="14"/>
        <v>23.272662000000004</v>
      </c>
      <c r="X24" s="50" t="s">
        <v>129</v>
      </c>
      <c r="Y24" s="74">
        <f t="shared" si="12"/>
        <v>3.9999999999999998E-6</v>
      </c>
      <c r="Z24" s="74">
        <f t="shared" si="12"/>
        <v>5.2796999999999997E-2</v>
      </c>
      <c r="AA24" s="74">
        <f t="shared" si="12"/>
        <v>0.76770099999999997</v>
      </c>
      <c r="AB24" s="74">
        <f t="shared" si="12"/>
        <v>8.6321999999999996E-2</v>
      </c>
      <c r="AC24" s="74">
        <f t="shared" si="15"/>
        <v>0.90682399999999996</v>
      </c>
    </row>
    <row r="25" spans="8:29" x14ac:dyDescent="0.2">
      <c r="H25" s="181"/>
      <c r="I25" s="182" t="s">
        <v>66</v>
      </c>
      <c r="J25" s="183">
        <f>SUM(J18:J24)</f>
        <v>66.411635000000004</v>
      </c>
      <c r="K25" s="183">
        <f>SUM(K18:K24)</f>
        <v>6.5992060000000006</v>
      </c>
      <c r="L25" s="183">
        <f>SUM(L18:L24)</f>
        <v>3.5942899999999995</v>
      </c>
      <c r="M25" s="183">
        <f>SUM(M18:M24)</f>
        <v>225.58183500000001</v>
      </c>
      <c r="N25" s="183">
        <f>SUM(N18:N24)</f>
        <v>302.18696599999998</v>
      </c>
      <c r="P25" s="182" t="s">
        <v>66</v>
      </c>
      <c r="Q25" s="183">
        <f t="shared" ref="Q25:V25" si="16">SUM(Q18:Q24)</f>
        <v>8.0530810000000006</v>
      </c>
      <c r="R25" s="183">
        <f t="shared" si="16"/>
        <v>2.7571400000000001</v>
      </c>
      <c r="S25" s="183">
        <f t="shared" si="16"/>
        <v>1.9168149999999999</v>
      </c>
      <c r="T25" s="183">
        <f t="shared" si="16"/>
        <v>237.89757400000002</v>
      </c>
      <c r="U25" s="183">
        <f t="shared" si="16"/>
        <v>0.36377500000000007</v>
      </c>
      <c r="V25" s="183">
        <f t="shared" si="16"/>
        <v>250.98838499999997</v>
      </c>
      <c r="X25" s="182" t="s">
        <v>66</v>
      </c>
      <c r="Y25" s="183">
        <f>SUM(Y18:Y24)</f>
        <v>1.4258E-2</v>
      </c>
      <c r="Z25" s="183">
        <f>SUM(Z18:Z24)</f>
        <v>3.9187490000000005</v>
      </c>
      <c r="AA25" s="183">
        <f>SUM(AA18:AA24)</f>
        <v>9.9754329999999989</v>
      </c>
      <c r="AB25" s="183">
        <f>SUM(AB18:AB24)</f>
        <v>0.22847499999999998</v>
      </c>
      <c r="AC25" s="183">
        <f>SUM(AC18:AC24)</f>
        <v>14.136915000000002</v>
      </c>
    </row>
    <row r="26" spans="8:29" x14ac:dyDescent="0.2">
      <c r="H26" s="181"/>
      <c r="J26" s="176"/>
      <c r="Q26" s="176"/>
      <c r="X26" s="176"/>
    </row>
    <row r="27" spans="8:29" x14ac:dyDescent="0.2">
      <c r="H27" s="181"/>
      <c r="J27" s="176" t="s">
        <v>162</v>
      </c>
      <c r="Q27" s="176" t="s">
        <v>162</v>
      </c>
      <c r="X27" s="176" t="s">
        <v>162</v>
      </c>
    </row>
    <row r="28" spans="8:29" ht="25.5" x14ac:dyDescent="0.2">
      <c r="H28" s="181"/>
      <c r="I28" s="21" t="s">
        <v>808</v>
      </c>
      <c r="J28" s="178" t="s">
        <v>175</v>
      </c>
      <c r="K28" s="179" t="s">
        <v>163</v>
      </c>
      <c r="L28" s="179" t="s">
        <v>164</v>
      </c>
      <c r="M28" s="179" t="s">
        <v>165</v>
      </c>
      <c r="N28" s="179" t="s">
        <v>66</v>
      </c>
      <c r="P28" s="21" t="s">
        <v>808</v>
      </c>
      <c r="Q28" s="184" t="s">
        <v>166</v>
      </c>
      <c r="R28" s="184" t="s">
        <v>164</v>
      </c>
      <c r="S28" s="184" t="s">
        <v>167</v>
      </c>
      <c r="T28" s="184" t="s">
        <v>165</v>
      </c>
      <c r="U28" s="184" t="s">
        <v>168</v>
      </c>
      <c r="V28" s="179" t="s">
        <v>66</v>
      </c>
      <c r="X28" s="21" t="s">
        <v>808</v>
      </c>
      <c r="Y28" s="180" t="s">
        <v>169</v>
      </c>
      <c r="Z28" s="184" t="s">
        <v>170</v>
      </c>
      <c r="AA28" s="184" t="s">
        <v>171</v>
      </c>
      <c r="AB28" s="184" t="s">
        <v>172</v>
      </c>
      <c r="AC28" s="179" t="s">
        <v>66</v>
      </c>
    </row>
    <row r="29" spans="8:29" x14ac:dyDescent="0.2">
      <c r="I29" s="50" t="s">
        <v>123</v>
      </c>
      <c r="J29" s="185">
        <v>17877289</v>
      </c>
      <c r="K29" s="185">
        <v>1544375</v>
      </c>
      <c r="L29" s="185">
        <v>1133070</v>
      </c>
      <c r="M29" s="185">
        <v>96518587</v>
      </c>
      <c r="N29" s="185">
        <f>SUM(J29:M29)</f>
        <v>117073321</v>
      </c>
      <c r="P29" s="50" t="s">
        <v>123</v>
      </c>
      <c r="Q29" s="185">
        <v>2058253</v>
      </c>
      <c r="R29" s="185">
        <v>1228527</v>
      </c>
      <c r="S29" s="185">
        <v>352052</v>
      </c>
      <c r="T29" s="185">
        <v>114513912</v>
      </c>
      <c r="U29" s="185">
        <v>146096</v>
      </c>
      <c r="V29" s="185">
        <f t="shared" ref="V29:V35" si="17">SUM(Q29:U29)</f>
        <v>118298840</v>
      </c>
      <c r="X29" s="50" t="s">
        <v>123</v>
      </c>
      <c r="Y29" s="185">
        <v>10488</v>
      </c>
      <c r="Z29" s="185">
        <v>2160972</v>
      </c>
      <c r="AA29" s="185">
        <v>6557051</v>
      </c>
      <c r="AB29" s="185">
        <v>42313</v>
      </c>
      <c r="AC29" s="185">
        <f>SUM(Y29:AB29)</f>
        <v>8770824</v>
      </c>
    </row>
    <row r="30" spans="8:29" x14ac:dyDescent="0.2">
      <c r="I30" s="50" t="s">
        <v>124</v>
      </c>
      <c r="J30" s="185">
        <v>33396346</v>
      </c>
      <c r="K30" s="185">
        <v>363898</v>
      </c>
      <c r="L30" s="185">
        <v>3198</v>
      </c>
      <c r="M30" s="185">
        <v>17901855</v>
      </c>
      <c r="N30" s="185">
        <f t="shared" ref="N30:N35" si="18">SUM(J30:M30)</f>
        <v>51665297</v>
      </c>
      <c r="P30" s="50" t="s">
        <v>124</v>
      </c>
      <c r="Q30" s="185">
        <v>2617373</v>
      </c>
      <c r="R30" s="185">
        <v>29814</v>
      </c>
      <c r="S30" s="185">
        <v>418160</v>
      </c>
      <c r="T30" s="185">
        <v>25385048</v>
      </c>
      <c r="U30" s="185">
        <v>50696</v>
      </c>
      <c r="V30" s="185">
        <f t="shared" si="17"/>
        <v>28501091</v>
      </c>
      <c r="X30" s="50" t="s">
        <v>124</v>
      </c>
      <c r="Y30" s="185">
        <v>1436</v>
      </c>
      <c r="Z30" s="185">
        <v>120429</v>
      </c>
      <c r="AA30" s="185">
        <v>216373</v>
      </c>
      <c r="AB30" s="185">
        <v>60926</v>
      </c>
      <c r="AC30" s="185">
        <f t="shared" ref="AC30:AC35" si="19">SUM(Y30:AB30)</f>
        <v>399164</v>
      </c>
    </row>
    <row r="31" spans="8:29" x14ac:dyDescent="0.2">
      <c r="I31" s="50" t="s">
        <v>648</v>
      </c>
      <c r="J31" s="185">
        <v>5179662</v>
      </c>
      <c r="K31" s="185">
        <v>839931</v>
      </c>
      <c r="L31" s="185">
        <v>2138670</v>
      </c>
      <c r="M31" s="185">
        <v>27002178</v>
      </c>
      <c r="N31" s="185">
        <f t="shared" si="18"/>
        <v>35160441</v>
      </c>
      <c r="P31" s="50" t="s">
        <v>648</v>
      </c>
      <c r="Q31" s="185">
        <v>204887</v>
      </c>
      <c r="R31" s="185">
        <v>981006</v>
      </c>
      <c r="S31" s="185">
        <v>243448</v>
      </c>
      <c r="T31" s="185">
        <v>24625979</v>
      </c>
      <c r="U31" s="185">
        <v>18325</v>
      </c>
      <c r="V31" s="185">
        <f t="shared" si="17"/>
        <v>26073645</v>
      </c>
      <c r="X31" s="50" t="s">
        <v>648</v>
      </c>
      <c r="Y31" s="185">
        <v>1106</v>
      </c>
      <c r="Z31" s="185">
        <v>444185</v>
      </c>
      <c r="AA31" s="185">
        <v>1264579</v>
      </c>
      <c r="AB31" s="185">
        <v>9088</v>
      </c>
      <c r="AC31" s="185">
        <f t="shared" si="19"/>
        <v>1718958</v>
      </c>
    </row>
    <row r="32" spans="8:29" x14ac:dyDescent="0.2">
      <c r="I32" s="50" t="s">
        <v>649</v>
      </c>
      <c r="J32" s="185">
        <v>6970315</v>
      </c>
      <c r="K32" s="185">
        <v>536628</v>
      </c>
      <c r="L32" s="185">
        <v>267178</v>
      </c>
      <c r="M32" s="185">
        <v>58947507</v>
      </c>
      <c r="N32" s="185">
        <f t="shared" si="18"/>
        <v>66721628</v>
      </c>
      <c r="P32" s="50" t="s">
        <v>649</v>
      </c>
      <c r="Q32" s="185">
        <v>2027848</v>
      </c>
      <c r="R32" s="185">
        <v>261746</v>
      </c>
      <c r="S32" s="185">
        <v>487321</v>
      </c>
      <c r="T32" s="185">
        <v>40286499</v>
      </c>
      <c r="U32" s="185">
        <v>38129</v>
      </c>
      <c r="V32" s="185">
        <f t="shared" si="17"/>
        <v>43101543</v>
      </c>
      <c r="X32" s="50" t="s">
        <v>649</v>
      </c>
      <c r="Y32" s="185">
        <v>553</v>
      </c>
      <c r="Z32" s="185">
        <v>1044898</v>
      </c>
      <c r="AA32" s="185">
        <v>656308</v>
      </c>
      <c r="AB32" s="185">
        <v>29085</v>
      </c>
      <c r="AC32" s="185">
        <f t="shared" si="19"/>
        <v>1730844</v>
      </c>
    </row>
    <row r="33" spans="9:29" x14ac:dyDescent="0.2">
      <c r="I33" s="50" t="s">
        <v>650</v>
      </c>
      <c r="J33" s="185">
        <v>22631</v>
      </c>
      <c r="K33" s="185">
        <v>1380</v>
      </c>
      <c r="L33" s="185"/>
      <c r="M33" s="185">
        <v>22706</v>
      </c>
      <c r="N33" s="185">
        <f t="shared" si="18"/>
        <v>46717</v>
      </c>
      <c r="P33" s="50" t="s">
        <v>650</v>
      </c>
      <c r="Q33" s="185">
        <v>3296</v>
      </c>
      <c r="R33" s="185">
        <v>3177</v>
      </c>
      <c r="S33" s="185">
        <v>304</v>
      </c>
      <c r="T33" s="185">
        <v>21363</v>
      </c>
      <c r="U33" s="185">
        <v>221</v>
      </c>
      <c r="V33" s="185">
        <f t="shared" si="17"/>
        <v>28361</v>
      </c>
      <c r="X33" s="50" t="s">
        <v>650</v>
      </c>
      <c r="Y33" s="185"/>
      <c r="Z33" s="185"/>
      <c r="AA33" s="185">
        <v>501</v>
      </c>
      <c r="AB33" s="185"/>
      <c r="AC33" s="185">
        <f t="shared" si="19"/>
        <v>501</v>
      </c>
    </row>
    <row r="34" spans="9:29" x14ac:dyDescent="0.2">
      <c r="I34" s="50" t="s">
        <v>128</v>
      </c>
      <c r="J34" s="185">
        <v>2047869</v>
      </c>
      <c r="K34" s="185">
        <v>87120</v>
      </c>
      <c r="L34" s="185"/>
      <c r="M34" s="185">
        <v>14238110</v>
      </c>
      <c r="N34" s="185">
        <f t="shared" si="18"/>
        <v>16373099</v>
      </c>
      <c r="P34" s="50" t="s">
        <v>128</v>
      </c>
      <c r="Q34" s="185">
        <v>401016</v>
      </c>
      <c r="R34" s="185"/>
      <c r="S34" s="185">
        <v>265</v>
      </c>
      <c r="T34" s="185">
        <v>11310946</v>
      </c>
      <c r="U34" s="185">
        <v>16</v>
      </c>
      <c r="V34" s="185">
        <f t="shared" si="17"/>
        <v>11712243</v>
      </c>
      <c r="X34" s="50" t="s">
        <v>128</v>
      </c>
      <c r="Y34" s="185">
        <v>671</v>
      </c>
      <c r="Z34" s="185">
        <v>95468</v>
      </c>
      <c r="AA34" s="185">
        <v>512920</v>
      </c>
      <c r="AB34" s="185">
        <v>741</v>
      </c>
      <c r="AC34" s="185">
        <f t="shared" si="19"/>
        <v>609800</v>
      </c>
    </row>
    <row r="35" spans="9:29" x14ac:dyDescent="0.2">
      <c r="I35" s="50" t="s">
        <v>129</v>
      </c>
      <c r="J35" s="185">
        <v>917523</v>
      </c>
      <c r="K35" s="185">
        <v>3225874</v>
      </c>
      <c r="L35" s="185">
        <v>52174</v>
      </c>
      <c r="M35" s="185">
        <v>10950892</v>
      </c>
      <c r="N35" s="185">
        <f t="shared" si="18"/>
        <v>15146463</v>
      </c>
      <c r="P35" s="50" t="s">
        <v>129</v>
      </c>
      <c r="Q35" s="185">
        <v>740408</v>
      </c>
      <c r="R35" s="185">
        <v>252870</v>
      </c>
      <c r="S35" s="185">
        <v>415265</v>
      </c>
      <c r="T35" s="185">
        <v>21753827</v>
      </c>
      <c r="U35" s="185">
        <v>110292</v>
      </c>
      <c r="V35" s="185">
        <f t="shared" si="17"/>
        <v>23272662</v>
      </c>
      <c r="X35" s="50" t="s">
        <v>129</v>
      </c>
      <c r="Y35" s="185">
        <v>4</v>
      </c>
      <c r="Z35" s="185">
        <v>52797</v>
      </c>
      <c r="AA35" s="185">
        <v>767701</v>
      </c>
      <c r="AB35" s="185">
        <v>86322</v>
      </c>
      <c r="AC35" s="185">
        <f t="shared" si="19"/>
        <v>906824</v>
      </c>
    </row>
    <row r="36" spans="9:29" x14ac:dyDescent="0.2">
      <c r="I36" s="182" t="s">
        <v>66</v>
      </c>
      <c r="J36" s="186">
        <f>SUM(J29:J35)</f>
        <v>66411635</v>
      </c>
      <c r="K36" s="186">
        <f>SUM(K29:K35)</f>
        <v>6599206</v>
      </c>
      <c r="L36" s="186">
        <f>SUM(L29:L35)</f>
        <v>3594290</v>
      </c>
      <c r="M36" s="186">
        <f>SUM(M29:M35)</f>
        <v>225581835</v>
      </c>
      <c r="N36" s="186">
        <f>SUM(N29:N35)</f>
        <v>302186966</v>
      </c>
      <c r="P36" s="182" t="s">
        <v>66</v>
      </c>
      <c r="Q36" s="186">
        <f t="shared" ref="Q36:V36" si="20">SUM(Q29:Q35)</f>
        <v>8053081</v>
      </c>
      <c r="R36" s="186">
        <f t="shared" si="20"/>
        <v>2757140</v>
      </c>
      <c r="S36" s="186">
        <f t="shared" si="20"/>
        <v>1916815</v>
      </c>
      <c r="T36" s="186">
        <f t="shared" si="20"/>
        <v>237897574</v>
      </c>
      <c r="U36" s="186">
        <f t="shared" si="20"/>
        <v>363775</v>
      </c>
      <c r="V36" s="186">
        <f t="shared" si="20"/>
        <v>250988385</v>
      </c>
      <c r="X36" s="182" t="s">
        <v>66</v>
      </c>
      <c r="Y36" s="186">
        <f>SUM(Y29:Y35)</f>
        <v>14258</v>
      </c>
      <c r="Z36" s="186">
        <f>SUM(Z29:Z35)</f>
        <v>3918749</v>
      </c>
      <c r="AA36" s="186">
        <f>SUM(AA29:AA35)</f>
        <v>9975433</v>
      </c>
      <c r="AB36" s="186">
        <f>SUM(AB29:AB35)</f>
        <v>228475</v>
      </c>
      <c r="AC36" s="186">
        <f>SUM(AC29:AC35)</f>
        <v>14136915</v>
      </c>
    </row>
    <row r="37" spans="9:29" x14ac:dyDescent="0.2">
      <c r="I37" s="187"/>
      <c r="J37" s="188"/>
      <c r="K37" s="188"/>
      <c r="L37" s="188"/>
      <c r="M37" s="188"/>
      <c r="N37" s="188"/>
    </row>
    <row r="38" spans="9:29" x14ac:dyDescent="0.2">
      <c r="I38" s="187"/>
      <c r="J38" s="188"/>
      <c r="K38" s="188"/>
      <c r="L38" s="188"/>
      <c r="M38" s="188"/>
      <c r="N38" s="188"/>
    </row>
    <row r="39" spans="9:29" x14ac:dyDescent="0.2">
      <c r="I39" s="177"/>
    </row>
    <row r="40" spans="9:29" x14ac:dyDescent="0.2">
      <c r="J40" s="176" t="s">
        <v>173</v>
      </c>
      <c r="Q40" s="176" t="s">
        <v>173</v>
      </c>
      <c r="X40" s="176" t="s">
        <v>173</v>
      </c>
    </row>
    <row r="41" spans="9:29" ht="25.5" x14ac:dyDescent="0.2">
      <c r="I41" s="21" t="s">
        <v>809</v>
      </c>
      <c r="J41" s="178" t="s">
        <v>149</v>
      </c>
      <c r="K41" s="179" t="s">
        <v>150</v>
      </c>
      <c r="L41" s="179" t="s">
        <v>151</v>
      </c>
      <c r="M41" s="179" t="s">
        <v>152</v>
      </c>
      <c r="N41" s="535" t="s">
        <v>145</v>
      </c>
      <c r="P41" s="21" t="s">
        <v>809</v>
      </c>
      <c r="Q41" s="180" t="s">
        <v>153</v>
      </c>
      <c r="R41" s="180" t="s">
        <v>154</v>
      </c>
      <c r="S41" s="180" t="s">
        <v>155</v>
      </c>
      <c r="T41" s="180" t="s">
        <v>156</v>
      </c>
      <c r="U41" s="180" t="s">
        <v>157</v>
      </c>
      <c r="V41" s="535" t="s">
        <v>146</v>
      </c>
      <c r="X41" s="21" t="s">
        <v>809</v>
      </c>
      <c r="Y41" s="180" t="s">
        <v>158</v>
      </c>
      <c r="Z41" s="180" t="s">
        <v>159</v>
      </c>
      <c r="AA41" s="180" t="s">
        <v>160</v>
      </c>
      <c r="AB41" s="180" t="s">
        <v>161</v>
      </c>
      <c r="AC41" s="535" t="s">
        <v>147</v>
      </c>
    </row>
    <row r="42" spans="9:29" x14ac:dyDescent="0.2">
      <c r="I42" s="50" t="s">
        <v>123</v>
      </c>
      <c r="J42" s="74">
        <f t="shared" ref="J42:M48" si="21">J53/1024</f>
        <v>181.91477894431739</v>
      </c>
      <c r="K42" s="74">
        <f t="shared" si="21"/>
        <v>18.356097793644921</v>
      </c>
      <c r="L42" s="74">
        <f t="shared" si="21"/>
        <v>56.27482059194238</v>
      </c>
      <c r="M42" s="74">
        <f t="shared" si="21"/>
        <v>1357.3590899981739</v>
      </c>
      <c r="N42" s="74">
        <f>SUM(J42:M42)</f>
        <v>1613.9047873280786</v>
      </c>
      <c r="P42" s="50" t="s">
        <v>123</v>
      </c>
      <c r="Q42" s="74">
        <f t="shared" ref="Q42:U48" si="22">Q53/1024</f>
        <v>40.690162478472267</v>
      </c>
      <c r="R42" s="74">
        <f t="shared" si="22"/>
        <v>106.95675002381543</v>
      </c>
      <c r="S42" s="74">
        <f t="shared" si="22"/>
        <v>16.59576227585049</v>
      </c>
      <c r="T42" s="74">
        <f t="shared" si="22"/>
        <v>1596.0535524807226</v>
      </c>
      <c r="U42" s="74">
        <f t="shared" si="22"/>
        <v>19.746706226764161</v>
      </c>
      <c r="V42" s="74">
        <f>SUM(Q42:U42)</f>
        <v>1780.0429334856251</v>
      </c>
      <c r="X42" s="50" t="s">
        <v>123</v>
      </c>
      <c r="Y42" s="74">
        <f t="shared" ref="Y42:AB48" si="23">Y53/1024</f>
        <v>0.37224331068864552</v>
      </c>
      <c r="Z42" s="74">
        <f t="shared" si="23"/>
        <v>11.338266883974024</v>
      </c>
      <c r="AA42" s="74">
        <f t="shared" si="23"/>
        <v>129.88952684966796</v>
      </c>
      <c r="AB42" s="74">
        <f t="shared" si="23"/>
        <v>2.3240332596369533</v>
      </c>
      <c r="AC42" s="74">
        <f>SUM(Y42:AB42)</f>
        <v>143.9240703039676</v>
      </c>
    </row>
    <row r="43" spans="9:29" x14ac:dyDescent="0.2">
      <c r="I43" s="50" t="s">
        <v>124</v>
      </c>
      <c r="J43" s="74">
        <f t="shared" si="21"/>
        <v>20.436484360766308</v>
      </c>
      <c r="K43" s="74">
        <f t="shared" si="21"/>
        <v>3.8312413261164648</v>
      </c>
      <c r="L43" s="74">
        <f t="shared" si="21"/>
        <v>0.32437635765381834</v>
      </c>
      <c r="M43" s="74">
        <f t="shared" si="21"/>
        <v>205.33665802815429</v>
      </c>
      <c r="N43" s="74">
        <f t="shared" ref="N43:N48" si="24">SUM(J43:M43)</f>
        <v>229.92876007269089</v>
      </c>
      <c r="P43" s="50" t="s">
        <v>124</v>
      </c>
      <c r="Q43" s="74">
        <f t="shared" si="22"/>
        <v>105.33739830358985</v>
      </c>
      <c r="R43" s="74">
        <f t="shared" si="22"/>
        <v>3.8227477419031834</v>
      </c>
      <c r="S43" s="74">
        <f t="shared" si="22"/>
        <v>53.546969732515137</v>
      </c>
      <c r="T43" s="74">
        <f t="shared" si="22"/>
        <v>360.77937161235155</v>
      </c>
      <c r="U43" s="74">
        <f t="shared" si="22"/>
        <v>3.9543719440398437</v>
      </c>
      <c r="V43" s="74">
        <f t="shared" ref="V43:V48" si="25">SUM(Q43:U43)</f>
        <v>527.44085933439965</v>
      </c>
      <c r="X43" s="50" t="s">
        <v>124</v>
      </c>
      <c r="Y43" s="74">
        <f t="shared" si="23"/>
        <v>0.16505105207124804</v>
      </c>
      <c r="Z43" s="74">
        <f t="shared" si="23"/>
        <v>0.98341922584495112</v>
      </c>
      <c r="AA43" s="74">
        <f t="shared" si="23"/>
        <v>5.2824335852428614</v>
      </c>
      <c r="AB43" s="74">
        <f t="shared" si="23"/>
        <v>0.74447970873552538</v>
      </c>
      <c r="AC43" s="74">
        <f t="shared" ref="AC43:AC48" si="26">SUM(Y43:AB43)</f>
        <v>7.175383571894586</v>
      </c>
    </row>
    <row r="44" spans="9:29" x14ac:dyDescent="0.2">
      <c r="I44" s="50" t="s">
        <v>648</v>
      </c>
      <c r="J44" s="74">
        <f t="shared" si="21"/>
        <v>173.99721038206056</v>
      </c>
      <c r="K44" s="74">
        <f t="shared" si="21"/>
        <v>16.053742600898634</v>
      </c>
      <c r="L44" s="74">
        <f t="shared" si="21"/>
        <v>106.91225677187305</v>
      </c>
      <c r="M44" s="74">
        <f t="shared" si="21"/>
        <v>395.38220965922363</v>
      </c>
      <c r="N44" s="74">
        <f t="shared" si="24"/>
        <v>692.34541941405587</v>
      </c>
      <c r="P44" s="50" t="s">
        <v>648</v>
      </c>
      <c r="Q44" s="74">
        <f t="shared" si="22"/>
        <v>3.9558447561084864</v>
      </c>
      <c r="R44" s="74">
        <f t="shared" si="22"/>
        <v>102.49078303347363</v>
      </c>
      <c r="S44" s="74">
        <f t="shared" si="22"/>
        <v>20.186087914183105</v>
      </c>
      <c r="T44" s="74">
        <f t="shared" si="22"/>
        <v>483.97713937936913</v>
      </c>
      <c r="U44" s="74">
        <f t="shared" si="22"/>
        <v>1.1424339744571581</v>
      </c>
      <c r="V44" s="74">
        <f t="shared" si="25"/>
        <v>611.7522890575915</v>
      </c>
      <c r="X44" s="50" t="s">
        <v>648</v>
      </c>
      <c r="Y44" s="74">
        <f t="shared" si="23"/>
        <v>0.1056088939540127</v>
      </c>
      <c r="Z44" s="74">
        <f t="shared" si="23"/>
        <v>9.6975599084653314</v>
      </c>
      <c r="AA44" s="74">
        <f t="shared" si="23"/>
        <v>21.412258885533397</v>
      </c>
      <c r="AB44" s="74">
        <f t="shared" si="23"/>
        <v>0.84805401516496193</v>
      </c>
      <c r="AC44" s="74">
        <f t="shared" si="26"/>
        <v>32.063481703117702</v>
      </c>
    </row>
    <row r="45" spans="9:29" x14ac:dyDescent="0.2">
      <c r="I45" s="50" t="s">
        <v>649</v>
      </c>
      <c r="J45" s="74">
        <f t="shared" si="21"/>
        <v>57.38677722248115</v>
      </c>
      <c r="K45" s="74">
        <f t="shared" si="21"/>
        <v>5.8168010340341407</v>
      </c>
      <c r="L45" s="74">
        <f t="shared" si="21"/>
        <v>14.556709192065625</v>
      </c>
      <c r="M45" s="74">
        <f t="shared" si="21"/>
        <v>601.20695828228315</v>
      </c>
      <c r="N45" s="74">
        <f t="shared" si="24"/>
        <v>678.96724573086408</v>
      </c>
      <c r="P45" s="50" t="s">
        <v>649</v>
      </c>
      <c r="Q45" s="74">
        <f t="shared" si="22"/>
        <v>77.385160270187896</v>
      </c>
      <c r="R45" s="74">
        <f t="shared" si="22"/>
        <v>34.362295722114062</v>
      </c>
      <c r="S45" s="74">
        <f t="shared" si="22"/>
        <v>8.6545441638245304</v>
      </c>
      <c r="T45" s="74">
        <f t="shared" si="22"/>
        <v>388.75587810820213</v>
      </c>
      <c r="U45" s="74">
        <f t="shared" si="22"/>
        <v>1.8360715252110742</v>
      </c>
      <c r="V45" s="74">
        <f t="shared" si="25"/>
        <v>510.99394978953967</v>
      </c>
      <c r="X45" s="50" t="s">
        <v>649</v>
      </c>
      <c r="Y45" s="74">
        <f t="shared" si="23"/>
        <v>0.21470606397178907</v>
      </c>
      <c r="Z45" s="74">
        <f t="shared" si="23"/>
        <v>8.8856310774553915</v>
      </c>
      <c r="AA45" s="74">
        <f t="shared" si="23"/>
        <v>7.6285871974750981</v>
      </c>
      <c r="AB45" s="74">
        <f t="shared" si="23"/>
        <v>1.1164478287728321</v>
      </c>
      <c r="AC45" s="74">
        <f t="shared" si="26"/>
        <v>17.845372167675109</v>
      </c>
    </row>
    <row r="46" spans="9:29" x14ac:dyDescent="0.2">
      <c r="I46" s="50" t="s">
        <v>650</v>
      </c>
      <c r="J46" s="74">
        <f t="shared" si="21"/>
        <v>0.94017729832648833</v>
      </c>
      <c r="K46" s="74">
        <f t="shared" si="21"/>
        <v>1.2076565583811231E-2</v>
      </c>
      <c r="L46" s="74">
        <f t="shared" si="21"/>
        <v>0</v>
      </c>
      <c r="M46" s="74">
        <f t="shared" si="21"/>
        <v>0.63477083193720307</v>
      </c>
      <c r="N46" s="74">
        <f t="shared" si="24"/>
        <v>1.5870246958475027</v>
      </c>
      <c r="P46" s="50" t="s">
        <v>650</v>
      </c>
      <c r="Q46" s="74">
        <f t="shared" si="22"/>
        <v>4.6470110286463674E-2</v>
      </c>
      <c r="R46" s="74">
        <f t="shared" si="22"/>
        <v>1.2772181109466991</v>
      </c>
      <c r="S46" s="74">
        <f t="shared" si="22"/>
        <v>3.5524651688319822E-2</v>
      </c>
      <c r="T46" s="74">
        <f t="shared" si="22"/>
        <v>0.18949745191184766</v>
      </c>
      <c r="U46" s="74">
        <f t="shared" si="22"/>
        <v>5.0837230683100582E-3</v>
      </c>
      <c r="V46" s="74">
        <f t="shared" si="25"/>
        <v>1.5537940479016406</v>
      </c>
      <c r="X46" s="50" t="s">
        <v>650</v>
      </c>
      <c r="Y46" s="74">
        <f t="shared" si="23"/>
        <v>0</v>
      </c>
      <c r="Z46" s="74">
        <f t="shared" si="23"/>
        <v>0</v>
      </c>
      <c r="AA46" s="74">
        <f t="shared" si="23"/>
        <v>2.649433296937783E-3</v>
      </c>
      <c r="AB46" s="74">
        <f t="shared" si="23"/>
        <v>0</v>
      </c>
      <c r="AC46" s="74">
        <f t="shared" si="26"/>
        <v>2.649433296937783E-3</v>
      </c>
    </row>
    <row r="47" spans="9:29" x14ac:dyDescent="0.2">
      <c r="I47" s="50" t="s">
        <v>128</v>
      </c>
      <c r="J47" s="74">
        <f t="shared" si="21"/>
        <v>12.74173596473789</v>
      </c>
      <c r="K47" s="74">
        <f t="shared" si="21"/>
        <v>0.26836983768498535</v>
      </c>
      <c r="L47" s="74">
        <f t="shared" si="21"/>
        <v>0</v>
      </c>
      <c r="M47" s="74">
        <f t="shared" si="21"/>
        <v>192.10555240620704</v>
      </c>
      <c r="N47" s="74">
        <f t="shared" si="24"/>
        <v>205.11565820862992</v>
      </c>
      <c r="P47" s="50" t="s">
        <v>128</v>
      </c>
      <c r="Q47" s="74">
        <f t="shared" si="22"/>
        <v>36.940951425161032</v>
      </c>
      <c r="R47" s="74">
        <f t="shared" si="22"/>
        <v>0</v>
      </c>
      <c r="S47" s="74">
        <f t="shared" si="22"/>
        <v>2.7389743643652733E-2</v>
      </c>
      <c r="T47" s="74">
        <f t="shared" si="22"/>
        <v>156.48709827200585</v>
      </c>
      <c r="U47" s="74">
        <f t="shared" si="22"/>
        <v>5.6063685769913675E-4</v>
      </c>
      <c r="V47" s="74">
        <f t="shared" si="25"/>
        <v>193.45600007766825</v>
      </c>
      <c r="X47" s="50" t="s">
        <v>128</v>
      </c>
      <c r="Y47" s="74">
        <f t="shared" si="23"/>
        <v>1.5882570003668651E-2</v>
      </c>
      <c r="Z47" s="74">
        <f t="shared" si="23"/>
        <v>0.19917086253917579</v>
      </c>
      <c r="AA47" s="74">
        <f t="shared" si="23"/>
        <v>31.486818743744141</v>
      </c>
      <c r="AB47" s="74">
        <f t="shared" si="23"/>
        <v>1.5838410854485059E-4</v>
      </c>
      <c r="AC47" s="74">
        <f t="shared" si="26"/>
        <v>31.702030560395531</v>
      </c>
    </row>
    <row r="48" spans="9:29" x14ac:dyDescent="0.2">
      <c r="I48" s="50" t="s">
        <v>129</v>
      </c>
      <c r="J48" s="74">
        <f t="shared" si="21"/>
        <v>12.066997349193946</v>
      </c>
      <c r="K48" s="74">
        <f t="shared" si="21"/>
        <v>22.094028345895801</v>
      </c>
      <c r="L48" s="74">
        <f t="shared" si="21"/>
        <v>3.1473765440523436</v>
      </c>
      <c r="M48" s="74">
        <f t="shared" si="21"/>
        <v>129.64671184880763</v>
      </c>
      <c r="N48" s="74">
        <f t="shared" si="24"/>
        <v>166.95511408794971</v>
      </c>
      <c r="P48" s="50" t="s">
        <v>129</v>
      </c>
      <c r="Q48" s="74">
        <f t="shared" si="22"/>
        <v>9.2053934277109857</v>
      </c>
      <c r="R48" s="74">
        <f t="shared" si="22"/>
        <v>24.138951749609962</v>
      </c>
      <c r="S48" s="74">
        <f t="shared" si="22"/>
        <v>33.89832517088135</v>
      </c>
      <c r="T48" s="74">
        <f t="shared" si="22"/>
        <v>98.729306159435552</v>
      </c>
      <c r="U48" s="74">
        <f t="shared" si="22"/>
        <v>7.3559312159177344</v>
      </c>
      <c r="V48" s="74">
        <f t="shared" si="25"/>
        <v>173.3279077235556</v>
      </c>
      <c r="X48" s="50" t="s">
        <v>129</v>
      </c>
      <c r="Y48" s="74">
        <f t="shared" si="23"/>
        <v>1.1832157961180175E-3</v>
      </c>
      <c r="Z48" s="74">
        <f t="shared" si="23"/>
        <v>9.772149882974121E-2</v>
      </c>
      <c r="AA48" s="74">
        <f t="shared" si="23"/>
        <v>23.129425647487501</v>
      </c>
      <c r="AB48" s="74">
        <f t="shared" si="23"/>
        <v>1.8781772576930957</v>
      </c>
      <c r="AC48" s="74">
        <f t="shared" si="26"/>
        <v>25.106507619806457</v>
      </c>
    </row>
    <row r="49" spans="9:34" x14ac:dyDescent="0.2">
      <c r="I49" s="175" t="s">
        <v>66</v>
      </c>
      <c r="J49" s="190">
        <f>SUM(J42:J48)</f>
        <v>459.48416152188378</v>
      </c>
      <c r="K49" s="190">
        <f>SUM(K42:K48)</f>
        <v>66.432357503858753</v>
      </c>
      <c r="L49" s="190">
        <f>SUM(L42:L48)</f>
        <v>181.21553945758723</v>
      </c>
      <c r="M49" s="190">
        <f>SUM(M42:M48)</f>
        <v>2881.6719510547869</v>
      </c>
      <c r="N49" s="190">
        <f>SUM(N42:N48)</f>
        <v>3588.8040095381166</v>
      </c>
      <c r="P49" s="175" t="s">
        <v>66</v>
      </c>
      <c r="Q49" s="190">
        <f t="shared" ref="Q49:V49" si="27">SUM(Q42:Q48)</f>
        <v>273.56138077151701</v>
      </c>
      <c r="R49" s="190">
        <f t="shared" si="27"/>
        <v>273.048746381863</v>
      </c>
      <c r="S49" s="190">
        <f t="shared" si="27"/>
        <v>132.94460365258658</v>
      </c>
      <c r="T49" s="190">
        <f t="shared" si="27"/>
        <v>3084.9718434639985</v>
      </c>
      <c r="U49" s="190">
        <f t="shared" si="27"/>
        <v>34.041159246315978</v>
      </c>
      <c r="V49" s="190">
        <f t="shared" si="27"/>
        <v>3798.5677335162818</v>
      </c>
      <c r="X49" s="175" t="s">
        <v>66</v>
      </c>
      <c r="Y49" s="190">
        <f>SUM(Y42:Y48)</f>
        <v>0.87467510648548208</v>
      </c>
      <c r="Z49" s="190">
        <f>SUM(Z42:Z48)</f>
        <v>31.201769457108618</v>
      </c>
      <c r="AA49" s="190">
        <f>SUM(AA42:AA48)</f>
        <v>218.8317003424479</v>
      </c>
      <c r="AB49" s="190">
        <f>SUM(AB42:AB48)</f>
        <v>6.9113504541119131</v>
      </c>
      <c r="AC49" s="190">
        <f>SUM(AC42:AC48)</f>
        <v>257.81949536015395</v>
      </c>
    </row>
    <row r="50" spans="9:34" x14ac:dyDescent="0.2">
      <c r="I50" s="191"/>
      <c r="P50" s="191"/>
      <c r="W50" s="191"/>
    </row>
    <row r="51" spans="9:34" x14ac:dyDescent="0.2">
      <c r="J51" s="176" t="s">
        <v>174</v>
      </c>
      <c r="Q51" s="176" t="s">
        <v>174</v>
      </c>
      <c r="X51" s="176" t="s">
        <v>174</v>
      </c>
    </row>
    <row r="52" spans="9:34" ht="25.5" x14ac:dyDescent="0.2">
      <c r="I52" s="21" t="s">
        <v>809</v>
      </c>
      <c r="J52" s="192" t="s">
        <v>175</v>
      </c>
      <c r="K52" s="189" t="s">
        <v>163</v>
      </c>
      <c r="L52" s="189" t="s">
        <v>164</v>
      </c>
      <c r="M52" s="189" t="s">
        <v>165</v>
      </c>
      <c r="N52" s="189" t="s">
        <v>66</v>
      </c>
      <c r="P52" s="21" t="s">
        <v>809</v>
      </c>
      <c r="Q52" s="184" t="s">
        <v>166</v>
      </c>
      <c r="R52" s="184" t="s">
        <v>164</v>
      </c>
      <c r="S52" s="184" t="s">
        <v>167</v>
      </c>
      <c r="T52" s="184" t="s">
        <v>165</v>
      </c>
      <c r="U52" s="184" t="s">
        <v>168</v>
      </c>
      <c r="V52" s="189" t="s">
        <v>66</v>
      </c>
      <c r="X52" s="21" t="s">
        <v>809</v>
      </c>
      <c r="Y52" s="180" t="s">
        <v>169</v>
      </c>
      <c r="Z52" s="184" t="s">
        <v>170</v>
      </c>
      <c r="AA52" s="184" t="s">
        <v>171</v>
      </c>
      <c r="AB52" s="184" t="s">
        <v>172</v>
      </c>
      <c r="AC52" s="189" t="s">
        <v>66</v>
      </c>
    </row>
    <row r="53" spans="9:34" x14ac:dyDescent="0.2">
      <c r="I53" s="50" t="s">
        <v>123</v>
      </c>
      <c r="J53" s="74">
        <v>186280.73363898101</v>
      </c>
      <c r="K53" s="74">
        <v>18796.644140692399</v>
      </c>
      <c r="L53" s="74">
        <v>57625.416286148997</v>
      </c>
      <c r="M53" s="74">
        <v>1389935.7081581301</v>
      </c>
      <c r="N53" s="74">
        <f>SUM(J53:M53)</f>
        <v>1652638.5022239524</v>
      </c>
      <c r="P53" s="50" t="s">
        <v>123</v>
      </c>
      <c r="Q53" s="74">
        <v>41666.726377955601</v>
      </c>
      <c r="R53" s="74">
        <v>109523.712024387</v>
      </c>
      <c r="S53" s="74">
        <v>16994.060570470901</v>
      </c>
      <c r="T53" s="74">
        <v>1634358.8377402599</v>
      </c>
      <c r="U53" s="74">
        <v>20220.627176206501</v>
      </c>
      <c r="V53" s="74">
        <f>SUM(Q53:U53)</f>
        <v>1822763.9638892801</v>
      </c>
      <c r="X53" s="50" t="s">
        <v>123</v>
      </c>
      <c r="Y53" s="74">
        <v>381.17715014517302</v>
      </c>
      <c r="Z53" s="74">
        <v>11610.3852891894</v>
      </c>
      <c r="AA53" s="74">
        <v>133006.87549405999</v>
      </c>
      <c r="AB53" s="74">
        <v>2379.8100578682402</v>
      </c>
      <c r="AC53" s="74">
        <f>SUM(Y53:AB53)</f>
        <v>147378.24799126282</v>
      </c>
    </row>
    <row r="54" spans="9:34" x14ac:dyDescent="0.2">
      <c r="I54" s="50" t="s">
        <v>124</v>
      </c>
      <c r="J54" s="74">
        <v>20926.959985424699</v>
      </c>
      <c r="K54" s="74">
        <v>3923.19111794326</v>
      </c>
      <c r="L54" s="74">
        <v>332.16139023750998</v>
      </c>
      <c r="M54" s="74">
        <v>210264.73782082999</v>
      </c>
      <c r="N54" s="74">
        <f t="shared" ref="N54:N59" si="28">SUM(J54:M54)</f>
        <v>235447.05031443547</v>
      </c>
      <c r="P54" s="50" t="s">
        <v>124</v>
      </c>
      <c r="Q54" s="74">
        <v>107865.49586287601</v>
      </c>
      <c r="R54" s="74">
        <v>3914.4936877088599</v>
      </c>
      <c r="S54" s="74">
        <v>54832.097006095501</v>
      </c>
      <c r="T54" s="74">
        <v>369438.07653104799</v>
      </c>
      <c r="U54" s="74">
        <v>4049.2768706968</v>
      </c>
      <c r="V54" s="74">
        <f t="shared" ref="V54:V59" si="29">SUM(Q54:U54)</f>
        <v>540099.43995842524</v>
      </c>
      <c r="X54" s="50" t="s">
        <v>124</v>
      </c>
      <c r="Y54" s="74">
        <v>169.01227732095799</v>
      </c>
      <c r="Z54" s="74">
        <v>1007.0212872652299</v>
      </c>
      <c r="AA54" s="74">
        <v>5409.2119912886901</v>
      </c>
      <c r="AB54" s="74">
        <v>762.34722174517799</v>
      </c>
      <c r="AC54" s="74">
        <f t="shared" ref="AC54:AC59" si="30">SUM(Y54:AB54)</f>
        <v>7347.592777620056</v>
      </c>
    </row>
    <row r="55" spans="9:34" x14ac:dyDescent="0.2">
      <c r="I55" s="50" t="s">
        <v>648</v>
      </c>
      <c r="J55" s="74">
        <v>178173.14343123001</v>
      </c>
      <c r="K55" s="74">
        <v>16439.032423320201</v>
      </c>
      <c r="L55" s="74">
        <v>109478.150934398</v>
      </c>
      <c r="M55" s="74">
        <v>404871.382691045</v>
      </c>
      <c r="N55" s="74">
        <f t="shared" si="28"/>
        <v>708961.70947999321</v>
      </c>
      <c r="P55" s="50" t="s">
        <v>648</v>
      </c>
      <c r="Q55" s="74">
        <v>4050.7850302550901</v>
      </c>
      <c r="R55" s="74">
        <v>104950.561826277</v>
      </c>
      <c r="S55" s="74">
        <v>20670.554024123499</v>
      </c>
      <c r="T55" s="74">
        <v>495592.59072447399</v>
      </c>
      <c r="U55" s="74">
        <v>1169.8523898441299</v>
      </c>
      <c r="V55" s="74">
        <f t="shared" si="29"/>
        <v>626434.34399497369</v>
      </c>
      <c r="X55" s="50" t="s">
        <v>648</v>
      </c>
      <c r="Y55" s="74">
        <v>108.143507408909</v>
      </c>
      <c r="Z55" s="74">
        <v>9930.3013462684994</v>
      </c>
      <c r="AA55" s="74">
        <v>21926.153098786199</v>
      </c>
      <c r="AB55" s="74">
        <v>868.40731152892101</v>
      </c>
      <c r="AC55" s="74">
        <f t="shared" si="30"/>
        <v>32833.005263992527</v>
      </c>
    </row>
    <row r="56" spans="9:34" x14ac:dyDescent="0.2">
      <c r="I56" s="50" t="s">
        <v>649</v>
      </c>
      <c r="J56" s="74">
        <v>58764.059875820698</v>
      </c>
      <c r="K56" s="74">
        <v>5956.4042588509601</v>
      </c>
      <c r="L56" s="74">
        <v>14906.0702126752</v>
      </c>
      <c r="M56" s="74">
        <v>615635.92528105795</v>
      </c>
      <c r="N56" s="74">
        <f t="shared" si="28"/>
        <v>695262.45962840482</v>
      </c>
      <c r="P56" s="50" t="s">
        <v>649</v>
      </c>
      <c r="Q56" s="74">
        <v>79242.404116672406</v>
      </c>
      <c r="R56" s="74">
        <v>35186.9908194448</v>
      </c>
      <c r="S56" s="74">
        <v>8862.2532237563191</v>
      </c>
      <c r="T56" s="74">
        <v>398086.01918279898</v>
      </c>
      <c r="U56" s="74">
        <v>1880.13724181614</v>
      </c>
      <c r="V56" s="74">
        <f t="shared" si="29"/>
        <v>523257.80458448862</v>
      </c>
      <c r="X56" s="50" t="s">
        <v>649</v>
      </c>
      <c r="Y56" s="74">
        <v>219.85900950711201</v>
      </c>
      <c r="Z56" s="74">
        <v>9098.8862233143209</v>
      </c>
      <c r="AA56" s="74">
        <v>7811.6732902145004</v>
      </c>
      <c r="AB56" s="74">
        <v>1143.2425766633801</v>
      </c>
      <c r="AC56" s="74">
        <f t="shared" si="30"/>
        <v>18273.661099699311</v>
      </c>
    </row>
    <row r="57" spans="9:34" x14ac:dyDescent="0.2">
      <c r="I57" s="50" t="s">
        <v>650</v>
      </c>
      <c r="J57" s="74">
        <v>962.74155348632405</v>
      </c>
      <c r="K57" s="74">
        <v>12.366403157822701</v>
      </c>
      <c r="L57" s="74"/>
      <c r="M57" s="74">
        <v>650.00533190369595</v>
      </c>
      <c r="N57" s="74">
        <f t="shared" si="28"/>
        <v>1625.1132885478428</v>
      </c>
      <c r="P57" s="50" t="s">
        <v>650</v>
      </c>
      <c r="Q57" s="74">
        <v>47.585392933338802</v>
      </c>
      <c r="R57" s="74">
        <v>1307.8713456094199</v>
      </c>
      <c r="S57" s="74">
        <v>36.377243328839498</v>
      </c>
      <c r="T57" s="74">
        <v>194.04539075773201</v>
      </c>
      <c r="U57" s="74">
        <v>5.2057324219494996</v>
      </c>
      <c r="V57" s="74">
        <f t="shared" si="29"/>
        <v>1591.0851050512799</v>
      </c>
      <c r="X57" s="50" t="s">
        <v>650</v>
      </c>
      <c r="Y57" s="74"/>
      <c r="Z57" s="74"/>
      <c r="AA57" s="74">
        <v>2.7130196960642898</v>
      </c>
      <c r="AB57" s="74"/>
      <c r="AC57" s="74">
        <f t="shared" si="30"/>
        <v>2.7130196960642898</v>
      </c>
    </row>
    <row r="58" spans="9:34" x14ac:dyDescent="0.2">
      <c r="I58" s="50" t="s">
        <v>128</v>
      </c>
      <c r="J58" s="74">
        <v>13047.537627891599</v>
      </c>
      <c r="K58" s="74">
        <v>274.81071378942499</v>
      </c>
      <c r="L58" s="74"/>
      <c r="M58" s="74">
        <v>196716.08566395601</v>
      </c>
      <c r="N58" s="74">
        <f t="shared" si="28"/>
        <v>210038.43400563704</v>
      </c>
      <c r="P58" s="50" t="s">
        <v>128</v>
      </c>
      <c r="Q58" s="74">
        <v>37827.534259364897</v>
      </c>
      <c r="R58" s="74"/>
      <c r="S58" s="74">
        <v>28.047097491100399</v>
      </c>
      <c r="T58" s="74">
        <v>160242.78863053399</v>
      </c>
      <c r="U58" s="74">
        <v>0.57409214228391603</v>
      </c>
      <c r="V58" s="74">
        <f t="shared" si="29"/>
        <v>198098.94407953229</v>
      </c>
      <c r="X58" s="50" t="s">
        <v>128</v>
      </c>
      <c r="Y58" s="74">
        <v>16.263751683756698</v>
      </c>
      <c r="Z58" s="74">
        <v>203.95096324011601</v>
      </c>
      <c r="AA58" s="74">
        <v>32242.502393594001</v>
      </c>
      <c r="AB58" s="74">
        <v>0.16218532714992701</v>
      </c>
      <c r="AC58" s="74">
        <f t="shared" si="30"/>
        <v>32462.879293845024</v>
      </c>
    </row>
    <row r="59" spans="9:34" x14ac:dyDescent="0.2">
      <c r="I59" s="50" t="s">
        <v>129</v>
      </c>
      <c r="J59" s="74">
        <v>12356.6052855746</v>
      </c>
      <c r="K59" s="74">
        <v>22624.2850261973</v>
      </c>
      <c r="L59" s="74">
        <v>3222.9135811095998</v>
      </c>
      <c r="M59" s="74">
        <v>132758.23293317901</v>
      </c>
      <c r="N59" s="74">
        <f t="shared" si="28"/>
        <v>170962.0368260605</v>
      </c>
      <c r="P59" s="50" t="s">
        <v>129</v>
      </c>
      <c r="Q59" s="74">
        <v>9426.3228699760493</v>
      </c>
      <c r="R59" s="74">
        <v>24718.286591600601</v>
      </c>
      <c r="S59" s="74">
        <v>34711.884974982502</v>
      </c>
      <c r="T59" s="74">
        <v>101098.80950726201</v>
      </c>
      <c r="U59" s="74">
        <v>7532.47356509976</v>
      </c>
      <c r="V59" s="74">
        <f t="shared" si="29"/>
        <v>177487.77750892093</v>
      </c>
      <c r="X59" s="50" t="s">
        <v>129</v>
      </c>
      <c r="Y59" s="74">
        <v>1.2116129752248499</v>
      </c>
      <c r="Z59" s="74">
        <v>100.066814801655</v>
      </c>
      <c r="AA59" s="74">
        <v>23684.531863027201</v>
      </c>
      <c r="AB59" s="74">
        <v>1923.25351187773</v>
      </c>
      <c r="AC59" s="74">
        <f t="shared" si="30"/>
        <v>25709.063802681812</v>
      </c>
    </row>
    <row r="60" spans="9:34" x14ac:dyDescent="0.2">
      <c r="I60" s="175" t="s">
        <v>66</v>
      </c>
      <c r="J60" s="190">
        <f>SUM(J53:J59)</f>
        <v>470511.78139840899</v>
      </c>
      <c r="K60" s="190">
        <f>SUM(K53:K59)</f>
        <v>68026.734083951364</v>
      </c>
      <c r="L60" s="190">
        <f>SUM(L53:L59)</f>
        <v>185564.71240456932</v>
      </c>
      <c r="M60" s="190">
        <f>SUM(M53:M59)</f>
        <v>2950832.0778801017</v>
      </c>
      <c r="N60" s="190">
        <f>SUM(N53:N59)</f>
        <v>3674935.3057670314</v>
      </c>
      <c r="O60" s="490" t="s">
        <v>1002</v>
      </c>
      <c r="P60" s="175" t="s">
        <v>66</v>
      </c>
      <c r="Q60" s="190">
        <f t="shared" ref="Q60:V60" si="31">SUM(Q53:Q59)</f>
        <v>280126.85391003342</v>
      </c>
      <c r="R60" s="190">
        <f t="shared" si="31"/>
        <v>279601.91629502771</v>
      </c>
      <c r="S60" s="190">
        <f t="shared" si="31"/>
        <v>136135.27414024866</v>
      </c>
      <c r="T60" s="190">
        <f t="shared" si="31"/>
        <v>3159011.1677071345</v>
      </c>
      <c r="U60" s="190">
        <f t="shared" si="31"/>
        <v>34858.147068227561</v>
      </c>
      <c r="V60" s="190">
        <f t="shared" si="31"/>
        <v>3889733.3591206726</v>
      </c>
      <c r="X60" s="175" t="s">
        <v>66</v>
      </c>
      <c r="Y60" s="190">
        <f>SUM(Y53:Y59)</f>
        <v>895.66730904113365</v>
      </c>
      <c r="Z60" s="190">
        <f>SUM(Z53:Z59)</f>
        <v>31950.611924079225</v>
      </c>
      <c r="AA60" s="190">
        <f>SUM(AA53:AA59)</f>
        <v>224083.66115066665</v>
      </c>
      <c r="AB60" s="190">
        <f>SUM(AB53:AB59)</f>
        <v>7077.222865010599</v>
      </c>
      <c r="AC60" s="190">
        <f>SUM(AC53:AC59)</f>
        <v>264007.16324879765</v>
      </c>
    </row>
    <row r="61" spans="9:34" x14ac:dyDescent="0.2">
      <c r="J61" s="190"/>
      <c r="K61" s="190"/>
      <c r="L61" s="190"/>
      <c r="M61" s="190"/>
      <c r="N61" s="190"/>
      <c r="Q61" s="190"/>
      <c r="R61" s="190"/>
      <c r="S61" s="190"/>
      <c r="T61" s="190"/>
      <c r="U61" s="190"/>
      <c r="V61" s="190"/>
      <c r="Y61" s="190"/>
      <c r="Z61" s="190"/>
      <c r="AA61" s="190"/>
      <c r="AB61" s="190"/>
      <c r="AC61" s="190"/>
    </row>
    <row r="62" spans="9:34" x14ac:dyDescent="0.2">
      <c r="J62" s="190"/>
      <c r="K62" s="190"/>
      <c r="L62" s="190"/>
      <c r="M62" s="190"/>
      <c r="N62" s="190"/>
      <c r="Q62" s="190"/>
      <c r="R62" s="190"/>
      <c r="S62" s="190"/>
      <c r="T62" s="190"/>
      <c r="U62" s="190"/>
      <c r="V62" s="190"/>
      <c r="Y62" s="190"/>
      <c r="Z62" s="190"/>
      <c r="AA62" s="190"/>
      <c r="AB62" s="190"/>
      <c r="AC62" s="190"/>
    </row>
    <row r="64" spans="9:34" x14ac:dyDescent="0.2">
      <c r="J64" s="176" t="s">
        <v>176</v>
      </c>
      <c r="Q64" s="176" t="s">
        <v>176</v>
      </c>
      <c r="X64" s="176" t="s">
        <v>176</v>
      </c>
      <c r="AD64" s="820"/>
      <c r="AE64" s="821"/>
      <c r="AF64" s="821"/>
      <c r="AG64" s="821"/>
      <c r="AH64" s="821"/>
    </row>
    <row r="65" spans="9:35" ht="25.5" x14ac:dyDescent="0.2">
      <c r="I65" s="21" t="s">
        <v>813</v>
      </c>
      <c r="J65" s="192" t="s">
        <v>175</v>
      </c>
      <c r="K65" s="189" t="s">
        <v>163</v>
      </c>
      <c r="L65" s="189" t="s">
        <v>164</v>
      </c>
      <c r="M65" s="189" t="s">
        <v>165</v>
      </c>
      <c r="N65" s="535" t="s">
        <v>145</v>
      </c>
      <c r="P65" s="21" t="s">
        <v>779</v>
      </c>
      <c r="Q65" s="184" t="s">
        <v>166</v>
      </c>
      <c r="R65" s="184" t="s">
        <v>164</v>
      </c>
      <c r="S65" s="184" t="s">
        <v>167</v>
      </c>
      <c r="T65" s="184" t="s">
        <v>165</v>
      </c>
      <c r="U65" s="184" t="s">
        <v>168</v>
      </c>
      <c r="V65" s="535" t="s">
        <v>146</v>
      </c>
      <c r="X65" s="21" t="s">
        <v>813</v>
      </c>
      <c r="Y65" s="180" t="s">
        <v>169</v>
      </c>
      <c r="Z65" s="184" t="s">
        <v>170</v>
      </c>
      <c r="AA65" s="184" t="s">
        <v>171</v>
      </c>
      <c r="AB65" s="184" t="s">
        <v>172</v>
      </c>
      <c r="AC65" s="535" t="s">
        <v>147</v>
      </c>
    </row>
    <row r="66" spans="9:35" x14ac:dyDescent="0.2">
      <c r="I66" s="50" t="s">
        <v>123</v>
      </c>
      <c r="J66" s="185">
        <v>16611</v>
      </c>
      <c r="K66" s="185">
        <v>2071</v>
      </c>
      <c r="L66" s="185">
        <v>71</v>
      </c>
      <c r="M66" s="185">
        <v>202355</v>
      </c>
      <c r="N66" s="185">
        <f>SUM(J66:M66)</f>
        <v>221108</v>
      </c>
      <c r="P66" s="50" t="s">
        <v>123</v>
      </c>
      <c r="Q66" s="185">
        <v>60166</v>
      </c>
      <c r="R66" s="185">
        <v>335</v>
      </c>
      <c r="S66" s="185">
        <v>495</v>
      </c>
      <c r="T66" s="185">
        <v>243005</v>
      </c>
      <c r="U66" s="704">
        <v>123</v>
      </c>
      <c r="V66" s="185">
        <f>SUM(Q66:U66)</f>
        <v>304124</v>
      </c>
      <c r="X66" s="50" t="s">
        <v>123</v>
      </c>
      <c r="Y66" s="504">
        <v>100</v>
      </c>
      <c r="Z66" s="504">
        <v>2471</v>
      </c>
      <c r="AA66" s="504">
        <v>30029</v>
      </c>
      <c r="AB66" s="504">
        <v>65</v>
      </c>
      <c r="AC66" s="504">
        <f>SUM(Y66:AB66)</f>
        <v>32665</v>
      </c>
    </row>
    <row r="67" spans="9:35" x14ac:dyDescent="0.2">
      <c r="I67" s="50" t="s">
        <v>124</v>
      </c>
      <c r="J67" s="185">
        <v>4735</v>
      </c>
      <c r="K67" s="185">
        <v>1098</v>
      </c>
      <c r="L67" s="185">
        <v>5</v>
      </c>
      <c r="M67" s="185">
        <v>5921</v>
      </c>
      <c r="N67" s="185">
        <f t="shared" ref="N67:N72" si="32">SUM(J67:M67)</f>
        <v>11759</v>
      </c>
      <c r="P67" s="50" t="s">
        <v>124</v>
      </c>
      <c r="Q67" s="185">
        <v>7259</v>
      </c>
      <c r="R67" s="185">
        <v>34</v>
      </c>
      <c r="S67" s="185">
        <v>323</v>
      </c>
      <c r="T67" s="185">
        <v>6471</v>
      </c>
      <c r="U67" s="704">
        <v>140</v>
      </c>
      <c r="V67" s="185">
        <f t="shared" ref="V67:V72" si="33">SUM(Q67:U67)</f>
        <v>14227</v>
      </c>
      <c r="X67" s="50" t="s">
        <v>124</v>
      </c>
      <c r="Y67" s="504">
        <v>110</v>
      </c>
      <c r="Z67" s="504">
        <v>326</v>
      </c>
      <c r="AA67" s="504">
        <v>1139</v>
      </c>
      <c r="AB67" s="504">
        <v>146</v>
      </c>
      <c r="AC67" s="504">
        <f t="shared" ref="AC67:AC72" si="34">SUM(Y67:AB67)</f>
        <v>1721</v>
      </c>
    </row>
    <row r="68" spans="9:35" x14ac:dyDescent="0.2">
      <c r="I68" s="50" t="s">
        <v>648</v>
      </c>
      <c r="J68" s="185">
        <v>1084</v>
      </c>
      <c r="K68" s="185">
        <v>359</v>
      </c>
      <c r="L68" s="185">
        <v>84</v>
      </c>
      <c r="M68" s="185">
        <v>3104</v>
      </c>
      <c r="N68" s="185">
        <f t="shared" si="32"/>
        <v>4631</v>
      </c>
      <c r="P68" s="50" t="s">
        <v>648</v>
      </c>
      <c r="Q68" s="185">
        <v>4432</v>
      </c>
      <c r="R68" s="185">
        <v>336</v>
      </c>
      <c r="S68" s="185">
        <v>152</v>
      </c>
      <c r="T68" s="185">
        <v>3351</v>
      </c>
      <c r="U68" s="704">
        <v>43</v>
      </c>
      <c r="V68" s="185">
        <f t="shared" si="33"/>
        <v>8314</v>
      </c>
      <c r="X68" s="50" t="s">
        <v>648</v>
      </c>
      <c r="Y68" s="504">
        <v>5</v>
      </c>
      <c r="Z68" s="504">
        <v>114</v>
      </c>
      <c r="AA68" s="504">
        <v>608</v>
      </c>
      <c r="AB68" s="504">
        <v>43</v>
      </c>
      <c r="AC68" s="504">
        <f t="shared" si="34"/>
        <v>770</v>
      </c>
    </row>
    <row r="69" spans="9:35" x14ac:dyDescent="0.2">
      <c r="I69" s="50" t="s">
        <v>649</v>
      </c>
      <c r="J69" s="185">
        <v>806</v>
      </c>
      <c r="K69" s="185">
        <v>186</v>
      </c>
      <c r="L69" s="185">
        <v>79</v>
      </c>
      <c r="M69" s="185">
        <v>966</v>
      </c>
      <c r="N69" s="185">
        <f t="shared" si="32"/>
        <v>2037</v>
      </c>
      <c r="P69" s="50" t="s">
        <v>649</v>
      </c>
      <c r="Q69" s="185">
        <v>1299</v>
      </c>
      <c r="R69" s="185">
        <v>228</v>
      </c>
      <c r="S69" s="185">
        <v>106</v>
      </c>
      <c r="T69" s="185">
        <v>953</v>
      </c>
      <c r="U69" s="704">
        <v>58</v>
      </c>
      <c r="V69" s="185">
        <f t="shared" si="33"/>
        <v>2644</v>
      </c>
      <c r="X69" s="50" t="s">
        <v>649</v>
      </c>
      <c r="Y69" s="504">
        <v>19</v>
      </c>
      <c r="Z69" s="504">
        <v>119</v>
      </c>
      <c r="AA69" s="504">
        <v>395</v>
      </c>
      <c r="AB69" s="504">
        <v>51</v>
      </c>
      <c r="AC69" s="504">
        <f t="shared" si="34"/>
        <v>584</v>
      </c>
    </row>
    <row r="70" spans="9:35" x14ac:dyDescent="0.2">
      <c r="I70" s="50" t="s">
        <v>650</v>
      </c>
      <c r="J70" s="185">
        <v>16</v>
      </c>
      <c r="K70" s="185">
        <v>14</v>
      </c>
      <c r="L70" s="185"/>
      <c r="M70" s="185">
        <v>105</v>
      </c>
      <c r="N70" s="185">
        <f t="shared" si="32"/>
        <v>135</v>
      </c>
      <c r="P70" s="50" t="s">
        <v>650</v>
      </c>
      <c r="Q70" s="185">
        <v>134</v>
      </c>
      <c r="R70" s="185">
        <v>12</v>
      </c>
      <c r="S70" s="185">
        <v>2</v>
      </c>
      <c r="T70" s="185">
        <v>77</v>
      </c>
      <c r="U70" s="704">
        <v>1</v>
      </c>
      <c r="V70" s="185">
        <f t="shared" si="33"/>
        <v>226</v>
      </c>
      <c r="X70" s="50" t="s">
        <v>650</v>
      </c>
      <c r="Y70" s="504"/>
      <c r="Z70" s="504"/>
      <c r="AA70" s="504">
        <v>14</v>
      </c>
      <c r="AB70" s="504"/>
      <c r="AC70" s="504">
        <f t="shared" si="34"/>
        <v>14</v>
      </c>
    </row>
    <row r="71" spans="9:35" x14ac:dyDescent="0.2">
      <c r="I71" s="50" t="s">
        <v>128</v>
      </c>
      <c r="J71" s="185">
        <v>1256</v>
      </c>
      <c r="K71" s="185">
        <v>179</v>
      </c>
      <c r="L71" s="185"/>
      <c r="M71" s="185">
        <v>2990</v>
      </c>
      <c r="N71" s="185">
        <f t="shared" si="32"/>
        <v>4425</v>
      </c>
      <c r="P71" s="50" t="s">
        <v>128</v>
      </c>
      <c r="Q71" s="185">
        <v>1145</v>
      </c>
      <c r="R71" s="185"/>
      <c r="S71" s="185">
        <v>27</v>
      </c>
      <c r="T71" s="185">
        <v>3000</v>
      </c>
      <c r="U71" s="704">
        <v>2</v>
      </c>
      <c r="V71" s="185">
        <f t="shared" si="33"/>
        <v>4174</v>
      </c>
      <c r="X71" s="50" t="s">
        <v>128</v>
      </c>
      <c r="Y71" s="504">
        <v>13</v>
      </c>
      <c r="Z71" s="504">
        <v>86</v>
      </c>
      <c r="AA71" s="504">
        <v>622</v>
      </c>
      <c r="AB71" s="504">
        <v>2</v>
      </c>
      <c r="AC71" s="504">
        <f t="shared" si="34"/>
        <v>723</v>
      </c>
    </row>
    <row r="72" spans="9:35" x14ac:dyDescent="0.2">
      <c r="I72" s="50" t="s">
        <v>129</v>
      </c>
      <c r="J72" s="185">
        <v>2710</v>
      </c>
      <c r="K72" s="185">
        <v>241</v>
      </c>
      <c r="L72" s="185">
        <v>12</v>
      </c>
      <c r="M72" s="185">
        <v>4256</v>
      </c>
      <c r="N72" s="185">
        <f t="shared" si="32"/>
        <v>7219</v>
      </c>
      <c r="P72" s="50" t="s">
        <v>129</v>
      </c>
      <c r="Q72" s="185">
        <v>5274</v>
      </c>
      <c r="R72" s="185">
        <v>55</v>
      </c>
      <c r="S72" s="185">
        <v>51</v>
      </c>
      <c r="T72" s="185">
        <v>4116</v>
      </c>
      <c r="U72" s="704">
        <v>3</v>
      </c>
      <c r="V72" s="185">
        <f t="shared" si="33"/>
        <v>9499</v>
      </c>
      <c r="X72" s="50" t="s">
        <v>129</v>
      </c>
      <c r="Y72" s="504">
        <v>13</v>
      </c>
      <c r="Z72" s="504">
        <v>143</v>
      </c>
      <c r="AA72" s="504">
        <v>1060</v>
      </c>
      <c r="AB72" s="504">
        <v>3</v>
      </c>
      <c r="AC72" s="504">
        <f t="shared" si="34"/>
        <v>1219</v>
      </c>
    </row>
    <row r="73" spans="9:35" x14ac:dyDescent="0.2">
      <c r="I73" s="175" t="s">
        <v>66</v>
      </c>
      <c r="J73" s="193">
        <f>SUM(J66:J72)</f>
        <v>27218</v>
      </c>
      <c r="K73" s="193">
        <f>SUM(K66:K72)</f>
        <v>4148</v>
      </c>
      <c r="L73" s="193">
        <f>SUM(L66:L72)</f>
        <v>251</v>
      </c>
      <c r="M73" s="193">
        <f>SUM(M66:M72)</f>
        <v>219697</v>
      </c>
      <c r="N73" s="193">
        <f>SUM(N66:N72)</f>
        <v>251314</v>
      </c>
      <c r="P73" s="175" t="s">
        <v>66</v>
      </c>
      <c r="Q73" s="193">
        <f t="shared" ref="Q73:V73" si="35">SUM(Q66:Q72)</f>
        <v>79709</v>
      </c>
      <c r="R73" s="193">
        <f t="shared" si="35"/>
        <v>1000</v>
      </c>
      <c r="S73" s="193">
        <f t="shared" si="35"/>
        <v>1156</v>
      </c>
      <c r="T73" s="193">
        <f t="shared" si="35"/>
        <v>260973</v>
      </c>
      <c r="U73" s="193">
        <f t="shared" si="35"/>
        <v>370</v>
      </c>
      <c r="V73" s="193">
        <f t="shared" si="35"/>
        <v>343208</v>
      </c>
      <c r="X73" s="175" t="s">
        <v>66</v>
      </c>
      <c r="Y73" s="505">
        <f>SUM(Y66:Y72)</f>
        <v>260</v>
      </c>
      <c r="Z73" s="505">
        <f>SUM(Z66:Z72)</f>
        <v>3259</v>
      </c>
      <c r="AA73" s="505">
        <f>SUM(AA66:AA72)</f>
        <v>33867</v>
      </c>
      <c r="AB73" s="505">
        <f>SUM(AB66:AB72)</f>
        <v>310</v>
      </c>
      <c r="AC73" s="505">
        <f>SUM(AC66:AC72)</f>
        <v>37696</v>
      </c>
    </row>
    <row r="75" spans="9:35" x14ac:dyDescent="0.2">
      <c r="I75"/>
      <c r="J75"/>
      <c r="K75"/>
      <c r="L75"/>
      <c r="M75"/>
      <c r="N75"/>
      <c r="O75"/>
      <c r="P75"/>
      <c r="Q75"/>
      <c r="R75"/>
      <c r="S75"/>
      <c r="T75"/>
      <c r="U75"/>
      <c r="V75"/>
      <c r="W75"/>
      <c r="X75"/>
      <c r="Y75"/>
      <c r="Z75"/>
      <c r="AA75"/>
      <c r="AB75"/>
      <c r="AC75"/>
    </row>
    <row r="76" spans="9:35" x14ac:dyDescent="0.2">
      <c r="I76"/>
      <c r="J76"/>
      <c r="K76"/>
      <c r="L76"/>
      <c r="M76"/>
      <c r="N76"/>
      <c r="O76"/>
      <c r="P76"/>
      <c r="Q76"/>
      <c r="R76"/>
      <c r="S76"/>
      <c r="T76"/>
      <c r="U76"/>
      <c r="V76"/>
      <c r="W76"/>
      <c r="X76"/>
      <c r="Y76"/>
      <c r="Z76"/>
      <c r="AA76"/>
      <c r="AB76"/>
      <c r="AC76"/>
      <c r="AE76" s="509"/>
      <c r="AF76" s="269"/>
      <c r="AG76" s="269"/>
      <c r="AH76" s="269"/>
      <c r="AI76" s="269"/>
    </row>
    <row r="77" spans="9:35" x14ac:dyDescent="0.2">
      <c r="I77"/>
      <c r="J77"/>
      <c r="K77"/>
      <c r="L77"/>
      <c r="M77"/>
      <c r="N77"/>
      <c r="O77"/>
      <c r="P77"/>
      <c r="Q77"/>
      <c r="R77"/>
      <c r="S77"/>
      <c r="T77"/>
      <c r="U77"/>
      <c r="V77"/>
      <c r="W77"/>
      <c r="X77"/>
      <c r="Y77"/>
      <c r="Z77"/>
      <c r="AA77"/>
      <c r="AB77"/>
      <c r="AC77"/>
      <c r="AE77" s="269"/>
      <c r="AF77" s="269"/>
      <c r="AG77" s="269"/>
      <c r="AH77" s="269"/>
      <c r="AI77" s="269"/>
    </row>
    <row r="78" spans="9:35" x14ac:dyDescent="0.2">
      <c r="I78"/>
      <c r="J78"/>
      <c r="K78"/>
      <c r="L78"/>
      <c r="M78"/>
      <c r="N78"/>
      <c r="O78"/>
      <c r="P78"/>
      <c r="Q78"/>
      <c r="R78"/>
      <c r="S78"/>
      <c r="T78"/>
      <c r="U78"/>
      <c r="V78"/>
      <c r="W78"/>
      <c r="X78"/>
      <c r="Y78"/>
      <c r="Z78"/>
      <c r="AA78"/>
      <c r="AB78"/>
      <c r="AC78"/>
      <c r="AE78" s="269"/>
      <c r="AF78" s="269"/>
      <c r="AG78" s="269"/>
      <c r="AH78" s="269"/>
      <c r="AI78" s="269"/>
    </row>
    <row r="79" spans="9:35" x14ac:dyDescent="0.2">
      <c r="I79"/>
      <c r="J79"/>
      <c r="K79"/>
      <c r="L79"/>
      <c r="M79"/>
      <c r="N79"/>
      <c r="O79"/>
      <c r="P79"/>
      <c r="Q79"/>
      <c r="R79"/>
      <c r="S79"/>
      <c r="T79"/>
      <c r="U79"/>
      <c r="V79"/>
      <c r="W79"/>
      <c r="X79"/>
      <c r="Y79"/>
      <c r="Z79"/>
      <c r="AA79"/>
      <c r="AB79"/>
      <c r="AC79"/>
    </row>
    <row r="80" spans="9:35" x14ac:dyDescent="0.2">
      <c r="I80"/>
      <c r="J80"/>
      <c r="K80"/>
      <c r="L80"/>
      <c r="M80"/>
      <c r="N80"/>
      <c r="O80"/>
      <c r="P80"/>
      <c r="Q80"/>
      <c r="R80"/>
      <c r="S80"/>
      <c r="T80"/>
      <c r="U80"/>
      <c r="V80"/>
      <c r="W80"/>
      <c r="X80"/>
      <c r="Y80"/>
      <c r="Z80"/>
      <c r="AA80"/>
      <c r="AB80"/>
      <c r="AC80"/>
    </row>
    <row r="81" spans="9:29" x14ac:dyDescent="0.2">
      <c r="I81"/>
      <c r="J81"/>
      <c r="K81"/>
      <c r="L81"/>
      <c r="M81"/>
      <c r="N81"/>
      <c r="O81"/>
      <c r="P81"/>
      <c r="Q81"/>
      <c r="R81"/>
      <c r="S81"/>
      <c r="T81"/>
      <c r="U81"/>
      <c r="V81"/>
      <c r="W81"/>
      <c r="X81"/>
      <c r="Y81"/>
      <c r="Z81"/>
      <c r="AA81"/>
      <c r="AB81"/>
      <c r="AC81"/>
    </row>
    <row r="82" spans="9:29" x14ac:dyDescent="0.2">
      <c r="I82"/>
      <c r="J82"/>
      <c r="K82"/>
      <c r="L82"/>
      <c r="M82"/>
      <c r="N82"/>
      <c r="O82"/>
      <c r="P82"/>
      <c r="Q82"/>
      <c r="R82"/>
      <c r="S82"/>
      <c r="T82"/>
      <c r="U82"/>
      <c r="V82"/>
      <c r="W82"/>
      <c r="X82"/>
      <c r="Y82"/>
      <c r="Z82"/>
      <c r="AA82"/>
      <c r="AB82"/>
      <c r="AC82"/>
    </row>
    <row r="83" spans="9:29" x14ac:dyDescent="0.2">
      <c r="I83"/>
      <c r="J83"/>
      <c r="K83"/>
      <c r="L83"/>
      <c r="M83"/>
      <c r="N83"/>
      <c r="O83"/>
      <c r="P83"/>
      <c r="Q83"/>
      <c r="R83"/>
      <c r="S83"/>
      <c r="T83"/>
      <c r="U83"/>
      <c r="V83"/>
      <c r="W83"/>
      <c r="X83"/>
      <c r="Y83"/>
      <c r="Z83"/>
      <c r="AA83"/>
      <c r="AB83"/>
      <c r="AC83"/>
    </row>
    <row r="84" spans="9:29" x14ac:dyDescent="0.2">
      <c r="I84"/>
      <c r="J84"/>
      <c r="K84"/>
      <c r="L84"/>
      <c r="M84"/>
      <c r="N84"/>
      <c r="O84"/>
      <c r="P84"/>
      <c r="Q84"/>
      <c r="R84"/>
      <c r="S84"/>
      <c r="T84"/>
      <c r="U84"/>
      <c r="V84"/>
      <c r="W84"/>
      <c r="X84"/>
      <c r="Y84"/>
      <c r="Z84"/>
      <c r="AA84"/>
      <c r="AB84"/>
      <c r="AC84"/>
    </row>
    <row r="85" spans="9:29" x14ac:dyDescent="0.2">
      <c r="I85"/>
      <c r="J85"/>
      <c r="K85"/>
      <c r="L85"/>
      <c r="M85"/>
      <c r="N85"/>
      <c r="O85"/>
      <c r="P85"/>
      <c r="Q85"/>
      <c r="R85"/>
      <c r="S85"/>
      <c r="T85"/>
      <c r="U85"/>
      <c r="V85"/>
      <c r="W85"/>
      <c r="X85"/>
      <c r="Y85"/>
      <c r="Z85"/>
      <c r="AA85"/>
      <c r="AB85"/>
      <c r="AC85"/>
    </row>
    <row r="86" spans="9:29" x14ac:dyDescent="0.2">
      <c r="I86"/>
      <c r="J86"/>
      <c r="K86"/>
      <c r="L86"/>
      <c r="M86"/>
      <c r="N86"/>
      <c r="O86"/>
      <c r="P86"/>
      <c r="Q86"/>
      <c r="R86"/>
      <c r="S86"/>
      <c r="T86"/>
      <c r="U86"/>
      <c r="V86"/>
      <c r="W86"/>
      <c r="X86"/>
      <c r="Y86"/>
      <c r="Z86"/>
      <c r="AA86"/>
      <c r="AB86"/>
      <c r="AC86"/>
    </row>
  </sheetData>
  <mergeCells count="6">
    <mergeCell ref="AD64:AH64"/>
    <mergeCell ref="B1:H1"/>
    <mergeCell ref="B3:B4"/>
    <mergeCell ref="C3:E3"/>
    <mergeCell ref="F3:H3"/>
    <mergeCell ref="I3:K3"/>
  </mergeCells>
  <printOptions horizontalCentered="1"/>
  <pageMargins left="0.75" right="0.75" top="1" bottom="1" header="0.5" footer="0.5"/>
  <pageSetup scale="7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I80"/>
  <sheetViews>
    <sheetView topLeftCell="U31" zoomScale="90" zoomScaleNormal="90" workbookViewId="0">
      <selection activeCell="C65" sqref="C65"/>
    </sheetView>
  </sheetViews>
  <sheetFormatPr defaultRowHeight="12.75" x14ac:dyDescent="0.2"/>
  <cols>
    <col min="1" max="1" width="2.85546875" style="175" customWidth="1"/>
    <col min="2" max="2" width="11.28515625" style="175" customWidth="1"/>
    <col min="3" max="3" width="15.42578125" style="175" customWidth="1"/>
    <col min="4" max="4" width="15.140625" style="175" customWidth="1"/>
    <col min="5" max="5" width="14" style="175" customWidth="1"/>
    <col min="6" max="6" width="11.5703125" style="175" customWidth="1"/>
    <col min="7" max="7" width="13" style="175" customWidth="1"/>
    <col min="8" max="8" width="11.85546875" style="175" customWidth="1"/>
    <col min="9" max="9" width="12.5703125" style="175" customWidth="1"/>
    <col min="10" max="10" width="16.85546875" style="175" customWidth="1"/>
    <col min="11" max="11" width="13.140625" style="175" customWidth="1"/>
    <col min="12" max="14" width="12.7109375" style="175" customWidth="1"/>
    <col min="15" max="15" width="3.42578125" style="175" customWidth="1"/>
    <col min="16" max="16" width="11.28515625" style="175" customWidth="1"/>
    <col min="17" max="17" width="12.85546875" style="175" customWidth="1"/>
    <col min="18" max="18" width="11.7109375" style="175" customWidth="1"/>
    <col min="19" max="19" width="11.140625" style="175" customWidth="1"/>
    <col min="20" max="20" width="13.42578125" style="175" customWidth="1"/>
    <col min="21" max="21" width="10.5703125" style="175" customWidth="1"/>
    <col min="22" max="22" width="12.7109375" style="175" customWidth="1"/>
    <col min="23" max="23" width="3.28515625" style="175" customWidth="1"/>
    <col min="24" max="24" width="11.140625" style="175" customWidth="1"/>
    <col min="25" max="25" width="12.140625" style="175" customWidth="1"/>
    <col min="26" max="26" width="10" style="175" bestFit="1" customWidth="1"/>
    <col min="27" max="27" width="11.140625" style="175" bestFit="1" customWidth="1"/>
    <col min="28" max="28" width="9.28515625" style="175" bestFit="1" customWidth="1"/>
    <col min="29" max="29" width="11.28515625" style="175" customWidth="1"/>
    <col min="30" max="30" width="10.7109375" style="175" customWidth="1"/>
    <col min="31" max="35" width="9.140625" style="175"/>
    <col min="36" max="37" width="10.140625" style="175" bestFit="1" customWidth="1"/>
    <col min="38" max="38" width="9.28515625" style="175" bestFit="1" customWidth="1"/>
    <col min="39" max="39" width="11.28515625" style="175" bestFit="1" customWidth="1"/>
    <col min="40" max="40" width="10.140625" style="175" bestFit="1" customWidth="1"/>
    <col min="41" max="42" width="9.28515625" style="175" bestFit="1" customWidth="1"/>
    <col min="43" max="43" width="11.28515625" style="175" bestFit="1" customWidth="1"/>
    <col min="44" max="46" width="9.28515625" style="175" bestFit="1" customWidth="1"/>
    <col min="47" max="47" width="10.140625" style="175" bestFit="1" customWidth="1"/>
    <col min="48" max="48" width="9.28515625" style="175" bestFit="1" customWidth="1"/>
    <col min="49" max="262" width="9.140625" style="175"/>
    <col min="263" max="263" width="3.28515625" style="175" customWidth="1"/>
    <col min="264" max="264" width="11.5703125" style="175" customWidth="1"/>
    <col min="265" max="265" width="15.5703125" style="175" customWidth="1"/>
    <col min="266" max="269" width="12.7109375" style="175" customWidth="1"/>
    <col min="270" max="270" width="2.7109375" style="175" customWidth="1"/>
    <col min="271" max="518" width="9.140625" style="175"/>
    <col min="519" max="519" width="3.28515625" style="175" customWidth="1"/>
    <col min="520" max="520" width="11.5703125" style="175" customWidth="1"/>
    <col min="521" max="521" width="15.5703125" style="175" customWidth="1"/>
    <col min="522" max="525" width="12.7109375" style="175" customWidth="1"/>
    <col min="526" max="526" width="2.7109375" style="175" customWidth="1"/>
    <col min="527" max="774" width="9.140625" style="175"/>
    <col min="775" max="775" width="3.28515625" style="175" customWidth="1"/>
    <col min="776" max="776" width="11.5703125" style="175" customWidth="1"/>
    <col min="777" max="777" width="15.5703125" style="175" customWidth="1"/>
    <col min="778" max="781" width="12.7109375" style="175" customWidth="1"/>
    <col min="782" max="782" width="2.7109375" style="175" customWidth="1"/>
    <col min="783" max="1030" width="9.140625" style="175"/>
    <col min="1031" max="1031" width="3.28515625" style="175" customWidth="1"/>
    <col min="1032" max="1032" width="11.5703125" style="175" customWidth="1"/>
    <col min="1033" max="1033" width="15.5703125" style="175" customWidth="1"/>
    <col min="1034" max="1037" width="12.7109375" style="175" customWidth="1"/>
    <col min="1038" max="1038" width="2.7109375" style="175" customWidth="1"/>
    <col min="1039" max="1286" width="9.140625" style="175"/>
    <col min="1287" max="1287" width="3.28515625" style="175" customWidth="1"/>
    <col min="1288" max="1288" width="11.5703125" style="175" customWidth="1"/>
    <col min="1289" max="1289" width="15.5703125" style="175" customWidth="1"/>
    <col min="1290" max="1293" width="12.7109375" style="175" customWidth="1"/>
    <col min="1294" max="1294" width="2.7109375" style="175" customWidth="1"/>
    <col min="1295" max="1542" width="9.140625" style="175"/>
    <col min="1543" max="1543" width="3.28515625" style="175" customWidth="1"/>
    <col min="1544" max="1544" width="11.5703125" style="175" customWidth="1"/>
    <col min="1545" max="1545" width="15.5703125" style="175" customWidth="1"/>
    <col min="1546" max="1549" width="12.7109375" style="175" customWidth="1"/>
    <col min="1550" max="1550" width="2.7109375" style="175" customWidth="1"/>
    <col min="1551" max="1798" width="9.140625" style="175"/>
    <col min="1799" max="1799" width="3.28515625" style="175" customWidth="1"/>
    <col min="1800" max="1800" width="11.5703125" style="175" customWidth="1"/>
    <col min="1801" max="1801" width="15.5703125" style="175" customWidth="1"/>
    <col min="1802" max="1805" width="12.7109375" style="175" customWidth="1"/>
    <col min="1806" max="1806" width="2.7109375" style="175" customWidth="1"/>
    <col min="1807" max="2054" width="9.140625" style="175"/>
    <col min="2055" max="2055" width="3.28515625" style="175" customWidth="1"/>
    <col min="2056" max="2056" width="11.5703125" style="175" customWidth="1"/>
    <col min="2057" max="2057" width="15.5703125" style="175" customWidth="1"/>
    <col min="2058" max="2061" width="12.7109375" style="175" customWidth="1"/>
    <col min="2062" max="2062" width="2.7109375" style="175" customWidth="1"/>
    <col min="2063" max="2310" width="9.140625" style="175"/>
    <col min="2311" max="2311" width="3.28515625" style="175" customWidth="1"/>
    <col min="2312" max="2312" width="11.5703125" style="175" customWidth="1"/>
    <col min="2313" max="2313" width="15.5703125" style="175" customWidth="1"/>
    <col min="2314" max="2317" width="12.7109375" style="175" customWidth="1"/>
    <col min="2318" max="2318" width="2.7109375" style="175" customWidth="1"/>
    <col min="2319" max="2566" width="9.140625" style="175"/>
    <col min="2567" max="2567" width="3.28515625" style="175" customWidth="1"/>
    <col min="2568" max="2568" width="11.5703125" style="175" customWidth="1"/>
    <col min="2569" max="2569" width="15.5703125" style="175" customWidth="1"/>
    <col min="2570" max="2573" width="12.7109375" style="175" customWidth="1"/>
    <col min="2574" max="2574" width="2.7109375" style="175" customWidth="1"/>
    <col min="2575" max="2822" width="9.140625" style="175"/>
    <col min="2823" max="2823" width="3.28515625" style="175" customWidth="1"/>
    <col min="2824" max="2824" width="11.5703125" style="175" customWidth="1"/>
    <col min="2825" max="2825" width="15.5703125" style="175" customWidth="1"/>
    <col min="2826" max="2829" width="12.7109375" style="175" customWidth="1"/>
    <col min="2830" max="2830" width="2.7109375" style="175" customWidth="1"/>
    <col min="2831" max="3078" width="9.140625" style="175"/>
    <col min="3079" max="3079" width="3.28515625" style="175" customWidth="1"/>
    <col min="3080" max="3080" width="11.5703125" style="175" customWidth="1"/>
    <col min="3081" max="3081" width="15.5703125" style="175" customWidth="1"/>
    <col min="3082" max="3085" width="12.7109375" style="175" customWidth="1"/>
    <col min="3086" max="3086" width="2.7109375" style="175" customWidth="1"/>
    <col min="3087" max="3334" width="9.140625" style="175"/>
    <col min="3335" max="3335" width="3.28515625" style="175" customWidth="1"/>
    <col min="3336" max="3336" width="11.5703125" style="175" customWidth="1"/>
    <col min="3337" max="3337" width="15.5703125" style="175" customWidth="1"/>
    <col min="3338" max="3341" width="12.7109375" style="175" customWidth="1"/>
    <col min="3342" max="3342" width="2.7109375" style="175" customWidth="1"/>
    <col min="3343" max="3590" width="9.140625" style="175"/>
    <col min="3591" max="3591" width="3.28515625" style="175" customWidth="1"/>
    <col min="3592" max="3592" width="11.5703125" style="175" customWidth="1"/>
    <col min="3593" max="3593" width="15.5703125" style="175" customWidth="1"/>
    <col min="3594" max="3597" width="12.7109375" style="175" customWidth="1"/>
    <col min="3598" max="3598" width="2.7109375" style="175" customWidth="1"/>
    <col min="3599" max="3846" width="9.140625" style="175"/>
    <col min="3847" max="3847" width="3.28515625" style="175" customWidth="1"/>
    <col min="3848" max="3848" width="11.5703125" style="175" customWidth="1"/>
    <col min="3849" max="3849" width="15.5703125" style="175" customWidth="1"/>
    <col min="3850" max="3853" width="12.7109375" style="175" customWidth="1"/>
    <col min="3854" max="3854" width="2.7109375" style="175" customWidth="1"/>
    <col min="3855" max="4102" width="9.140625" style="175"/>
    <col min="4103" max="4103" width="3.28515625" style="175" customWidth="1"/>
    <col min="4104" max="4104" width="11.5703125" style="175" customWidth="1"/>
    <col min="4105" max="4105" width="15.5703125" style="175" customWidth="1"/>
    <col min="4106" max="4109" width="12.7109375" style="175" customWidth="1"/>
    <col min="4110" max="4110" width="2.7109375" style="175" customWidth="1"/>
    <col min="4111" max="4358" width="9.140625" style="175"/>
    <col min="4359" max="4359" width="3.28515625" style="175" customWidth="1"/>
    <col min="4360" max="4360" width="11.5703125" style="175" customWidth="1"/>
    <col min="4361" max="4361" width="15.5703125" style="175" customWidth="1"/>
    <col min="4362" max="4365" width="12.7109375" style="175" customWidth="1"/>
    <col min="4366" max="4366" width="2.7109375" style="175" customWidth="1"/>
    <col min="4367" max="4614" width="9.140625" style="175"/>
    <col min="4615" max="4615" width="3.28515625" style="175" customWidth="1"/>
    <col min="4616" max="4616" width="11.5703125" style="175" customWidth="1"/>
    <col min="4617" max="4617" width="15.5703125" style="175" customWidth="1"/>
    <col min="4618" max="4621" width="12.7109375" style="175" customWidth="1"/>
    <col min="4622" max="4622" width="2.7109375" style="175" customWidth="1"/>
    <col min="4623" max="4870" width="9.140625" style="175"/>
    <col min="4871" max="4871" width="3.28515625" style="175" customWidth="1"/>
    <col min="4872" max="4872" width="11.5703125" style="175" customWidth="1"/>
    <col min="4873" max="4873" width="15.5703125" style="175" customWidth="1"/>
    <col min="4874" max="4877" width="12.7109375" style="175" customWidth="1"/>
    <col min="4878" max="4878" width="2.7109375" style="175" customWidth="1"/>
    <col min="4879" max="5126" width="9.140625" style="175"/>
    <col min="5127" max="5127" width="3.28515625" style="175" customWidth="1"/>
    <col min="5128" max="5128" width="11.5703125" style="175" customWidth="1"/>
    <col min="5129" max="5129" width="15.5703125" style="175" customWidth="1"/>
    <col min="5130" max="5133" width="12.7109375" style="175" customWidth="1"/>
    <col min="5134" max="5134" width="2.7109375" style="175" customWidth="1"/>
    <col min="5135" max="5382" width="9.140625" style="175"/>
    <col min="5383" max="5383" width="3.28515625" style="175" customWidth="1"/>
    <col min="5384" max="5384" width="11.5703125" style="175" customWidth="1"/>
    <col min="5385" max="5385" width="15.5703125" style="175" customWidth="1"/>
    <col min="5386" max="5389" width="12.7109375" style="175" customWidth="1"/>
    <col min="5390" max="5390" width="2.7109375" style="175" customWidth="1"/>
    <col min="5391" max="5638" width="9.140625" style="175"/>
    <col min="5639" max="5639" width="3.28515625" style="175" customWidth="1"/>
    <col min="5640" max="5640" width="11.5703125" style="175" customWidth="1"/>
    <col min="5641" max="5641" width="15.5703125" style="175" customWidth="1"/>
    <col min="5642" max="5645" width="12.7109375" style="175" customWidth="1"/>
    <col min="5646" max="5646" width="2.7109375" style="175" customWidth="1"/>
    <col min="5647" max="5894" width="9.140625" style="175"/>
    <col min="5895" max="5895" width="3.28515625" style="175" customWidth="1"/>
    <col min="5896" max="5896" width="11.5703125" style="175" customWidth="1"/>
    <col min="5897" max="5897" width="15.5703125" style="175" customWidth="1"/>
    <col min="5898" max="5901" width="12.7109375" style="175" customWidth="1"/>
    <col min="5902" max="5902" width="2.7109375" style="175" customWidth="1"/>
    <col min="5903" max="6150" width="9.140625" style="175"/>
    <col min="6151" max="6151" width="3.28515625" style="175" customWidth="1"/>
    <col min="6152" max="6152" width="11.5703125" style="175" customWidth="1"/>
    <col min="6153" max="6153" width="15.5703125" style="175" customWidth="1"/>
    <col min="6154" max="6157" width="12.7109375" style="175" customWidth="1"/>
    <col min="6158" max="6158" width="2.7109375" style="175" customWidth="1"/>
    <col min="6159" max="6406" width="9.140625" style="175"/>
    <col min="6407" max="6407" width="3.28515625" style="175" customWidth="1"/>
    <col min="6408" max="6408" width="11.5703125" style="175" customWidth="1"/>
    <col min="6409" max="6409" width="15.5703125" style="175" customWidth="1"/>
    <col min="6410" max="6413" width="12.7109375" style="175" customWidth="1"/>
    <col min="6414" max="6414" width="2.7109375" style="175" customWidth="1"/>
    <col min="6415" max="6662" width="9.140625" style="175"/>
    <col min="6663" max="6663" width="3.28515625" style="175" customWidth="1"/>
    <col min="6664" max="6664" width="11.5703125" style="175" customWidth="1"/>
    <col min="6665" max="6665" width="15.5703125" style="175" customWidth="1"/>
    <col min="6666" max="6669" width="12.7109375" style="175" customWidth="1"/>
    <col min="6670" max="6670" width="2.7109375" style="175" customWidth="1"/>
    <col min="6671" max="6918" width="9.140625" style="175"/>
    <col min="6919" max="6919" width="3.28515625" style="175" customWidth="1"/>
    <col min="6920" max="6920" width="11.5703125" style="175" customWidth="1"/>
    <col min="6921" max="6921" width="15.5703125" style="175" customWidth="1"/>
    <col min="6922" max="6925" width="12.7109375" style="175" customWidth="1"/>
    <col min="6926" max="6926" width="2.7109375" style="175" customWidth="1"/>
    <col min="6927" max="7174" width="9.140625" style="175"/>
    <col min="7175" max="7175" width="3.28515625" style="175" customWidth="1"/>
    <col min="7176" max="7176" width="11.5703125" style="175" customWidth="1"/>
    <col min="7177" max="7177" width="15.5703125" style="175" customWidth="1"/>
    <col min="7178" max="7181" width="12.7109375" style="175" customWidth="1"/>
    <col min="7182" max="7182" width="2.7109375" style="175" customWidth="1"/>
    <col min="7183" max="7430" width="9.140625" style="175"/>
    <col min="7431" max="7431" width="3.28515625" style="175" customWidth="1"/>
    <col min="7432" max="7432" width="11.5703125" style="175" customWidth="1"/>
    <col min="7433" max="7433" width="15.5703125" style="175" customWidth="1"/>
    <col min="7434" max="7437" width="12.7109375" style="175" customWidth="1"/>
    <col min="7438" max="7438" width="2.7109375" style="175" customWidth="1"/>
    <col min="7439" max="7686" width="9.140625" style="175"/>
    <col min="7687" max="7687" width="3.28515625" style="175" customWidth="1"/>
    <col min="7688" max="7688" width="11.5703125" style="175" customWidth="1"/>
    <col min="7689" max="7689" width="15.5703125" style="175" customWidth="1"/>
    <col min="7690" max="7693" width="12.7109375" style="175" customWidth="1"/>
    <col min="7694" max="7694" width="2.7109375" style="175" customWidth="1"/>
    <col min="7695" max="7942" width="9.140625" style="175"/>
    <col min="7943" max="7943" width="3.28515625" style="175" customWidth="1"/>
    <col min="7944" max="7944" width="11.5703125" style="175" customWidth="1"/>
    <col min="7945" max="7945" width="15.5703125" style="175" customWidth="1"/>
    <col min="7946" max="7949" width="12.7109375" style="175" customWidth="1"/>
    <col min="7950" max="7950" width="2.7109375" style="175" customWidth="1"/>
    <col min="7951" max="8198" width="9.140625" style="175"/>
    <col min="8199" max="8199" width="3.28515625" style="175" customWidth="1"/>
    <col min="8200" max="8200" width="11.5703125" style="175" customWidth="1"/>
    <col min="8201" max="8201" width="15.5703125" style="175" customWidth="1"/>
    <col min="8202" max="8205" width="12.7109375" style="175" customWidth="1"/>
    <col min="8206" max="8206" width="2.7109375" style="175" customWidth="1"/>
    <col min="8207" max="8454" width="9.140625" style="175"/>
    <col min="8455" max="8455" width="3.28515625" style="175" customWidth="1"/>
    <col min="8456" max="8456" width="11.5703125" style="175" customWidth="1"/>
    <col min="8457" max="8457" width="15.5703125" style="175" customWidth="1"/>
    <col min="8458" max="8461" width="12.7109375" style="175" customWidth="1"/>
    <col min="8462" max="8462" width="2.7109375" style="175" customWidth="1"/>
    <col min="8463" max="8710" width="9.140625" style="175"/>
    <col min="8711" max="8711" width="3.28515625" style="175" customWidth="1"/>
    <col min="8712" max="8712" width="11.5703125" style="175" customWidth="1"/>
    <col min="8713" max="8713" width="15.5703125" style="175" customWidth="1"/>
    <col min="8714" max="8717" width="12.7109375" style="175" customWidth="1"/>
    <col min="8718" max="8718" width="2.7109375" style="175" customWidth="1"/>
    <col min="8719" max="8966" width="9.140625" style="175"/>
    <col min="8967" max="8967" width="3.28515625" style="175" customWidth="1"/>
    <col min="8968" max="8968" width="11.5703125" style="175" customWidth="1"/>
    <col min="8969" max="8969" width="15.5703125" style="175" customWidth="1"/>
    <col min="8970" max="8973" width="12.7109375" style="175" customWidth="1"/>
    <col min="8974" max="8974" width="2.7109375" style="175" customWidth="1"/>
    <col min="8975" max="9222" width="9.140625" style="175"/>
    <col min="9223" max="9223" width="3.28515625" style="175" customWidth="1"/>
    <col min="9224" max="9224" width="11.5703125" style="175" customWidth="1"/>
    <col min="9225" max="9225" width="15.5703125" style="175" customWidth="1"/>
    <col min="9226" max="9229" width="12.7109375" style="175" customWidth="1"/>
    <col min="9230" max="9230" width="2.7109375" style="175" customWidth="1"/>
    <col min="9231" max="9478" width="9.140625" style="175"/>
    <col min="9479" max="9479" width="3.28515625" style="175" customWidth="1"/>
    <col min="9480" max="9480" width="11.5703125" style="175" customWidth="1"/>
    <col min="9481" max="9481" width="15.5703125" style="175" customWidth="1"/>
    <col min="9482" max="9485" width="12.7109375" style="175" customWidth="1"/>
    <col min="9486" max="9486" width="2.7109375" style="175" customWidth="1"/>
    <col min="9487" max="9734" width="9.140625" style="175"/>
    <col min="9735" max="9735" width="3.28515625" style="175" customWidth="1"/>
    <col min="9736" max="9736" width="11.5703125" style="175" customWidth="1"/>
    <col min="9737" max="9737" width="15.5703125" style="175" customWidth="1"/>
    <col min="9738" max="9741" width="12.7109375" style="175" customWidth="1"/>
    <col min="9742" max="9742" width="2.7109375" style="175" customWidth="1"/>
    <col min="9743" max="9990" width="9.140625" style="175"/>
    <col min="9991" max="9991" width="3.28515625" style="175" customWidth="1"/>
    <col min="9992" max="9992" width="11.5703125" style="175" customWidth="1"/>
    <col min="9993" max="9993" width="15.5703125" style="175" customWidth="1"/>
    <col min="9994" max="9997" width="12.7109375" style="175" customWidth="1"/>
    <col min="9998" max="9998" width="2.7109375" style="175" customWidth="1"/>
    <col min="9999" max="10246" width="9.140625" style="175"/>
    <col min="10247" max="10247" width="3.28515625" style="175" customWidth="1"/>
    <col min="10248" max="10248" width="11.5703125" style="175" customWidth="1"/>
    <col min="10249" max="10249" width="15.5703125" style="175" customWidth="1"/>
    <col min="10250" max="10253" width="12.7109375" style="175" customWidth="1"/>
    <col min="10254" max="10254" width="2.7109375" style="175" customWidth="1"/>
    <col min="10255" max="10502" width="9.140625" style="175"/>
    <col min="10503" max="10503" width="3.28515625" style="175" customWidth="1"/>
    <col min="10504" max="10504" width="11.5703125" style="175" customWidth="1"/>
    <col min="10505" max="10505" width="15.5703125" style="175" customWidth="1"/>
    <col min="10506" max="10509" width="12.7109375" style="175" customWidth="1"/>
    <col min="10510" max="10510" width="2.7109375" style="175" customWidth="1"/>
    <col min="10511" max="10758" width="9.140625" style="175"/>
    <col min="10759" max="10759" width="3.28515625" style="175" customWidth="1"/>
    <col min="10760" max="10760" width="11.5703125" style="175" customWidth="1"/>
    <col min="10761" max="10761" width="15.5703125" style="175" customWidth="1"/>
    <col min="10762" max="10765" width="12.7109375" style="175" customWidth="1"/>
    <col min="10766" max="10766" width="2.7109375" style="175" customWidth="1"/>
    <col min="10767" max="11014" width="9.140625" style="175"/>
    <col min="11015" max="11015" width="3.28515625" style="175" customWidth="1"/>
    <col min="11016" max="11016" width="11.5703125" style="175" customWidth="1"/>
    <col min="11017" max="11017" width="15.5703125" style="175" customWidth="1"/>
    <col min="11018" max="11021" width="12.7109375" style="175" customWidth="1"/>
    <col min="11022" max="11022" width="2.7109375" style="175" customWidth="1"/>
    <col min="11023" max="11270" width="9.140625" style="175"/>
    <col min="11271" max="11271" width="3.28515625" style="175" customWidth="1"/>
    <col min="11272" max="11272" width="11.5703125" style="175" customWidth="1"/>
    <col min="11273" max="11273" width="15.5703125" style="175" customWidth="1"/>
    <col min="11274" max="11277" width="12.7109375" style="175" customWidth="1"/>
    <col min="11278" max="11278" width="2.7109375" style="175" customWidth="1"/>
    <col min="11279" max="11526" width="9.140625" style="175"/>
    <col min="11527" max="11527" width="3.28515625" style="175" customWidth="1"/>
    <col min="11528" max="11528" width="11.5703125" style="175" customWidth="1"/>
    <col min="11529" max="11529" width="15.5703125" style="175" customWidth="1"/>
    <col min="11530" max="11533" width="12.7109375" style="175" customWidth="1"/>
    <col min="11534" max="11534" width="2.7109375" style="175" customWidth="1"/>
    <col min="11535" max="11782" width="9.140625" style="175"/>
    <col min="11783" max="11783" width="3.28515625" style="175" customWidth="1"/>
    <col min="11784" max="11784" width="11.5703125" style="175" customWidth="1"/>
    <col min="11785" max="11785" width="15.5703125" style="175" customWidth="1"/>
    <col min="11786" max="11789" width="12.7109375" style="175" customWidth="1"/>
    <col min="11790" max="11790" width="2.7109375" style="175" customWidth="1"/>
    <col min="11791" max="12038" width="9.140625" style="175"/>
    <col min="12039" max="12039" width="3.28515625" style="175" customWidth="1"/>
    <col min="12040" max="12040" width="11.5703125" style="175" customWidth="1"/>
    <col min="12041" max="12041" width="15.5703125" style="175" customWidth="1"/>
    <col min="12042" max="12045" width="12.7109375" style="175" customWidth="1"/>
    <col min="12046" max="12046" width="2.7109375" style="175" customWidth="1"/>
    <col min="12047" max="12294" width="9.140625" style="175"/>
    <col min="12295" max="12295" width="3.28515625" style="175" customWidth="1"/>
    <col min="12296" max="12296" width="11.5703125" style="175" customWidth="1"/>
    <col min="12297" max="12297" width="15.5703125" style="175" customWidth="1"/>
    <col min="12298" max="12301" width="12.7109375" style="175" customWidth="1"/>
    <col min="12302" max="12302" width="2.7109375" style="175" customWidth="1"/>
    <col min="12303" max="12550" width="9.140625" style="175"/>
    <col min="12551" max="12551" width="3.28515625" style="175" customWidth="1"/>
    <col min="12552" max="12552" width="11.5703125" style="175" customWidth="1"/>
    <col min="12553" max="12553" width="15.5703125" style="175" customWidth="1"/>
    <col min="12554" max="12557" width="12.7109375" style="175" customWidth="1"/>
    <col min="12558" max="12558" width="2.7109375" style="175" customWidth="1"/>
    <col min="12559" max="12806" width="9.140625" style="175"/>
    <col min="12807" max="12807" width="3.28515625" style="175" customWidth="1"/>
    <col min="12808" max="12808" width="11.5703125" style="175" customWidth="1"/>
    <col min="12809" max="12809" width="15.5703125" style="175" customWidth="1"/>
    <col min="12810" max="12813" width="12.7109375" style="175" customWidth="1"/>
    <col min="12814" max="12814" width="2.7109375" style="175" customWidth="1"/>
    <col min="12815" max="13062" width="9.140625" style="175"/>
    <col min="13063" max="13063" width="3.28515625" style="175" customWidth="1"/>
    <col min="13064" max="13064" width="11.5703125" style="175" customWidth="1"/>
    <col min="13065" max="13065" width="15.5703125" style="175" customWidth="1"/>
    <col min="13066" max="13069" width="12.7109375" style="175" customWidth="1"/>
    <col min="13070" max="13070" width="2.7109375" style="175" customWidth="1"/>
    <col min="13071" max="13318" width="9.140625" style="175"/>
    <col min="13319" max="13319" width="3.28515625" style="175" customWidth="1"/>
    <col min="13320" max="13320" width="11.5703125" style="175" customWidth="1"/>
    <col min="13321" max="13321" width="15.5703125" style="175" customWidth="1"/>
    <col min="13322" max="13325" width="12.7109375" style="175" customWidth="1"/>
    <col min="13326" max="13326" width="2.7109375" style="175" customWidth="1"/>
    <col min="13327" max="13574" width="9.140625" style="175"/>
    <col min="13575" max="13575" width="3.28515625" style="175" customWidth="1"/>
    <col min="13576" max="13576" width="11.5703125" style="175" customWidth="1"/>
    <col min="13577" max="13577" width="15.5703125" style="175" customWidth="1"/>
    <col min="13578" max="13581" width="12.7109375" style="175" customWidth="1"/>
    <col min="13582" max="13582" width="2.7109375" style="175" customWidth="1"/>
    <col min="13583" max="13830" width="9.140625" style="175"/>
    <col min="13831" max="13831" width="3.28515625" style="175" customWidth="1"/>
    <col min="13832" max="13832" width="11.5703125" style="175" customWidth="1"/>
    <col min="13833" max="13833" width="15.5703125" style="175" customWidth="1"/>
    <col min="13834" max="13837" width="12.7109375" style="175" customWidth="1"/>
    <col min="13838" max="13838" width="2.7109375" style="175" customWidth="1"/>
    <col min="13839" max="14086" width="9.140625" style="175"/>
    <col min="14087" max="14087" width="3.28515625" style="175" customWidth="1"/>
    <col min="14088" max="14088" width="11.5703125" style="175" customWidth="1"/>
    <col min="14089" max="14089" width="15.5703125" style="175" customWidth="1"/>
    <col min="14090" max="14093" width="12.7109375" style="175" customWidth="1"/>
    <col min="14094" max="14094" width="2.7109375" style="175" customWidth="1"/>
    <col min="14095" max="14342" width="9.140625" style="175"/>
    <col min="14343" max="14343" width="3.28515625" style="175" customWidth="1"/>
    <col min="14344" max="14344" width="11.5703125" style="175" customWidth="1"/>
    <col min="14345" max="14345" width="15.5703125" style="175" customWidth="1"/>
    <col min="14346" max="14349" width="12.7109375" style="175" customWidth="1"/>
    <col min="14350" max="14350" width="2.7109375" style="175" customWidth="1"/>
    <col min="14351" max="14598" width="9.140625" style="175"/>
    <col min="14599" max="14599" width="3.28515625" style="175" customWidth="1"/>
    <col min="14600" max="14600" width="11.5703125" style="175" customWidth="1"/>
    <col min="14601" max="14601" width="15.5703125" style="175" customWidth="1"/>
    <col min="14602" max="14605" width="12.7109375" style="175" customWidth="1"/>
    <col min="14606" max="14606" width="2.7109375" style="175" customWidth="1"/>
    <col min="14607" max="14854" width="9.140625" style="175"/>
    <col min="14855" max="14855" width="3.28515625" style="175" customWidth="1"/>
    <col min="14856" max="14856" width="11.5703125" style="175" customWidth="1"/>
    <col min="14857" max="14857" width="15.5703125" style="175" customWidth="1"/>
    <col min="14858" max="14861" width="12.7109375" style="175" customWidth="1"/>
    <col min="14862" max="14862" width="2.7109375" style="175" customWidth="1"/>
    <col min="14863" max="15110" width="9.140625" style="175"/>
    <col min="15111" max="15111" width="3.28515625" style="175" customWidth="1"/>
    <col min="15112" max="15112" width="11.5703125" style="175" customWidth="1"/>
    <col min="15113" max="15113" width="15.5703125" style="175" customWidth="1"/>
    <col min="15114" max="15117" width="12.7109375" style="175" customWidth="1"/>
    <col min="15118" max="15118" width="2.7109375" style="175" customWidth="1"/>
    <col min="15119" max="15366" width="9.140625" style="175"/>
    <col min="15367" max="15367" width="3.28515625" style="175" customWidth="1"/>
    <col min="15368" max="15368" width="11.5703125" style="175" customWidth="1"/>
    <col min="15369" max="15369" width="15.5703125" style="175" customWidth="1"/>
    <col min="15370" max="15373" width="12.7109375" style="175" customWidth="1"/>
    <col min="15374" max="15374" width="2.7109375" style="175" customWidth="1"/>
    <col min="15375" max="15622" width="9.140625" style="175"/>
    <col min="15623" max="15623" width="3.28515625" style="175" customWidth="1"/>
    <col min="15624" max="15624" width="11.5703125" style="175" customWidth="1"/>
    <col min="15625" max="15625" width="15.5703125" style="175" customWidth="1"/>
    <col min="15626" max="15629" width="12.7109375" style="175" customWidth="1"/>
    <col min="15630" max="15630" width="2.7109375" style="175" customWidth="1"/>
    <col min="15631" max="15878" width="9.140625" style="175"/>
    <col min="15879" max="15879" width="3.28515625" style="175" customWidth="1"/>
    <col min="15880" max="15880" width="11.5703125" style="175" customWidth="1"/>
    <col min="15881" max="15881" width="15.5703125" style="175" customWidth="1"/>
    <col min="15882" max="15885" width="12.7109375" style="175" customWidth="1"/>
    <col min="15886" max="15886" width="2.7109375" style="175" customWidth="1"/>
    <col min="15887" max="16134" width="9.140625" style="175"/>
    <col min="16135" max="16135" width="3.28515625" style="175" customWidth="1"/>
    <col min="16136" max="16136" width="11.5703125" style="175" customWidth="1"/>
    <col min="16137" max="16137" width="15.5703125" style="175" customWidth="1"/>
    <col min="16138" max="16141" width="12.7109375" style="175" customWidth="1"/>
    <col min="16142" max="16142" width="2.7109375" style="175" customWidth="1"/>
    <col min="16143" max="16384" width="9.140625" style="175"/>
  </cols>
  <sheetData>
    <row r="1" spans="2:29" ht="41.25" customHeight="1" x14ac:dyDescent="0.2">
      <c r="B1" s="822" t="s">
        <v>909</v>
      </c>
      <c r="C1" s="823"/>
      <c r="D1" s="823"/>
      <c r="E1" s="823"/>
      <c r="F1" s="823"/>
      <c r="G1" s="823"/>
      <c r="H1" s="823"/>
    </row>
    <row r="2" spans="2:29" ht="14.25" customHeight="1" x14ac:dyDescent="0.2">
      <c r="B2" s="642"/>
      <c r="C2" s="642"/>
      <c r="D2" s="642"/>
      <c r="E2" s="642"/>
      <c r="F2" s="642"/>
      <c r="G2" s="642"/>
      <c r="H2" s="642"/>
    </row>
    <row r="3" spans="2:29" x14ac:dyDescent="0.2">
      <c r="B3" s="829" t="s">
        <v>814</v>
      </c>
      <c r="C3" s="824" t="s">
        <v>780</v>
      </c>
      <c r="D3" s="825"/>
      <c r="E3" s="826"/>
      <c r="F3" s="824" t="s">
        <v>781</v>
      </c>
      <c r="G3" s="827"/>
      <c r="H3" s="828"/>
      <c r="I3" s="824" t="s">
        <v>782</v>
      </c>
      <c r="J3" s="825"/>
      <c r="K3" s="826"/>
    </row>
    <row r="4" spans="2:29" x14ac:dyDescent="0.2">
      <c r="B4" s="809"/>
      <c r="C4" s="507" t="s">
        <v>145</v>
      </c>
      <c r="D4" s="507" t="s">
        <v>146</v>
      </c>
      <c r="E4" s="507" t="s">
        <v>147</v>
      </c>
      <c r="F4" s="507" t="s">
        <v>145</v>
      </c>
      <c r="G4" s="507" t="s">
        <v>146</v>
      </c>
      <c r="H4" s="507" t="s">
        <v>147</v>
      </c>
      <c r="I4" s="507" t="s">
        <v>145</v>
      </c>
      <c r="J4" s="507" t="s">
        <v>146</v>
      </c>
      <c r="K4" s="507" t="s">
        <v>147</v>
      </c>
    </row>
    <row r="5" spans="2:29" x14ac:dyDescent="0.2">
      <c r="B5" s="252" t="s">
        <v>137</v>
      </c>
      <c r="C5" s="536">
        <f t="shared" ref="C5:C10" si="0">N27</f>
        <v>220612</v>
      </c>
      <c r="D5" s="536">
        <f t="shared" ref="D5:D10" si="1">V27</f>
        <v>916235</v>
      </c>
      <c r="E5" s="536">
        <f t="shared" ref="E5:E10" si="2">AC27</f>
        <v>81495</v>
      </c>
      <c r="F5" s="502">
        <f t="shared" ref="F5:F10" si="3">N39</f>
        <v>39.334694145906646</v>
      </c>
      <c r="G5" s="502">
        <f t="shared" ref="G5:G10" si="4">V39</f>
        <v>75.963457428221673</v>
      </c>
      <c r="H5" s="502">
        <f t="shared" ref="H5:H10" si="5">AC39</f>
        <v>0.6128942996001554</v>
      </c>
      <c r="I5" s="538">
        <f t="shared" ref="I5:I10" si="6">N61</f>
        <v>1775</v>
      </c>
      <c r="J5" s="504">
        <f t="shared" ref="J5:J10" si="7">V61</f>
        <v>1091</v>
      </c>
      <c r="K5" s="504">
        <f t="shared" ref="K5:K10" si="8">AC61</f>
        <v>5</v>
      </c>
    </row>
    <row r="6" spans="2:29" x14ac:dyDescent="0.2">
      <c r="B6" s="252" t="s">
        <v>138</v>
      </c>
      <c r="C6" s="536">
        <f t="shared" si="0"/>
        <v>43009608</v>
      </c>
      <c r="D6" s="536">
        <f t="shared" si="1"/>
        <v>29983280</v>
      </c>
      <c r="E6" s="536">
        <f t="shared" si="2"/>
        <v>597709</v>
      </c>
      <c r="F6" s="502">
        <f t="shared" si="3"/>
        <v>1244.5599184216953</v>
      </c>
      <c r="G6" s="502">
        <f t="shared" si="4"/>
        <v>1184.0189597257117</v>
      </c>
      <c r="H6" s="502">
        <f t="shared" si="5"/>
        <v>115.21715078468142</v>
      </c>
      <c r="I6" s="538">
        <f t="shared" si="6"/>
        <v>27699</v>
      </c>
      <c r="J6" s="504">
        <f t="shared" si="7"/>
        <v>60276</v>
      </c>
      <c r="K6" s="504">
        <f t="shared" si="8"/>
        <v>510</v>
      </c>
    </row>
    <row r="7" spans="2:29" x14ac:dyDescent="0.2">
      <c r="B7" s="252" t="s">
        <v>139</v>
      </c>
      <c r="C7" s="536">
        <f t="shared" si="0"/>
        <v>147014760</v>
      </c>
      <c r="D7" s="536">
        <f t="shared" si="1"/>
        <v>97952671</v>
      </c>
      <c r="E7" s="536">
        <f t="shared" si="2"/>
        <v>11106141</v>
      </c>
      <c r="F7" s="502">
        <f t="shared" si="3"/>
        <v>1322.7891420167789</v>
      </c>
      <c r="G7" s="502">
        <f t="shared" si="4"/>
        <v>1360.1365359277504</v>
      </c>
      <c r="H7" s="502">
        <f t="shared" si="5"/>
        <v>134.5094324752888</v>
      </c>
      <c r="I7" s="538">
        <f t="shared" si="6"/>
        <v>108602</v>
      </c>
      <c r="J7" s="504">
        <f t="shared" si="7"/>
        <v>85092</v>
      </c>
      <c r="K7" s="504">
        <f t="shared" si="8"/>
        <v>30845</v>
      </c>
    </row>
    <row r="8" spans="2:29" x14ac:dyDescent="0.2">
      <c r="B8" s="252" t="s">
        <v>140</v>
      </c>
      <c r="C8" s="536">
        <f t="shared" si="0"/>
        <v>93020084</v>
      </c>
      <c r="D8" s="536">
        <f t="shared" si="1"/>
        <v>105628013</v>
      </c>
      <c r="E8" s="536">
        <f t="shared" si="2"/>
        <v>2350000</v>
      </c>
      <c r="F8" s="502">
        <f t="shared" si="3"/>
        <v>955.21721074998356</v>
      </c>
      <c r="G8" s="502">
        <f t="shared" si="4"/>
        <v>1147.4255840682281</v>
      </c>
      <c r="H8" s="502">
        <f t="shared" si="5"/>
        <v>7.479337684691016</v>
      </c>
      <c r="I8" s="538">
        <f t="shared" si="6"/>
        <v>137679</v>
      </c>
      <c r="J8" s="504">
        <f t="shared" si="7"/>
        <v>218359</v>
      </c>
      <c r="K8" s="504">
        <f t="shared" si="8"/>
        <v>9405</v>
      </c>
    </row>
    <row r="9" spans="2:29" x14ac:dyDescent="0.2">
      <c r="B9" s="252" t="s">
        <v>141</v>
      </c>
      <c r="C9" s="536">
        <f t="shared" si="0"/>
        <v>18903889</v>
      </c>
      <c r="D9" s="536">
        <f t="shared" si="1"/>
        <v>15974174</v>
      </c>
      <c r="E9" s="536">
        <f t="shared" si="2"/>
        <v>0</v>
      </c>
      <c r="F9" s="502">
        <f t="shared" si="3"/>
        <v>26.899569682568568</v>
      </c>
      <c r="G9" s="502">
        <f t="shared" si="4"/>
        <v>29.949796065625293</v>
      </c>
      <c r="H9" s="502">
        <f t="shared" si="5"/>
        <v>0</v>
      </c>
      <c r="I9" s="538">
        <f t="shared" si="6"/>
        <v>5425</v>
      </c>
      <c r="J9" s="504">
        <f t="shared" si="7"/>
        <v>18090</v>
      </c>
      <c r="K9" s="504">
        <f t="shared" si="8"/>
        <v>0</v>
      </c>
    </row>
    <row r="10" spans="2:29" x14ac:dyDescent="0.2">
      <c r="B10" s="184" t="s">
        <v>969</v>
      </c>
      <c r="C10" s="536">
        <f t="shared" si="0"/>
        <v>18013</v>
      </c>
      <c r="D10" s="536">
        <f t="shared" si="1"/>
        <v>534012</v>
      </c>
      <c r="E10" s="536">
        <f t="shared" si="2"/>
        <v>1570</v>
      </c>
      <c r="F10" s="502">
        <f t="shared" si="3"/>
        <v>3.4745211842164255E-3</v>
      </c>
      <c r="G10" s="502">
        <f t="shared" si="4"/>
        <v>1.0734003007437356</v>
      </c>
      <c r="H10" s="502">
        <f t="shared" si="5"/>
        <v>6.8011589246452732E-4</v>
      </c>
      <c r="I10" s="538">
        <f t="shared" si="6"/>
        <v>543</v>
      </c>
      <c r="J10" s="504">
        <f t="shared" si="7"/>
        <v>278</v>
      </c>
      <c r="K10" s="504">
        <f t="shared" si="8"/>
        <v>4</v>
      </c>
    </row>
    <row r="11" spans="2:29" x14ac:dyDescent="0.2">
      <c r="B11" s="510" t="s">
        <v>66</v>
      </c>
      <c r="C11" s="536">
        <f t="shared" ref="C11:K11" si="9">SUM(C5:C10)</f>
        <v>302186966</v>
      </c>
      <c r="D11" s="537">
        <f t="shared" si="9"/>
        <v>250988385</v>
      </c>
      <c r="E11" s="537">
        <f t="shared" si="9"/>
        <v>14136915</v>
      </c>
      <c r="F11" s="503">
        <f t="shared" si="9"/>
        <v>3588.8040095381175</v>
      </c>
      <c r="G11" s="503">
        <f t="shared" si="9"/>
        <v>3798.5677335162809</v>
      </c>
      <c r="H11" s="503">
        <f t="shared" si="9"/>
        <v>257.81949536015384</v>
      </c>
      <c r="I11" s="505">
        <f t="shared" si="9"/>
        <v>281723</v>
      </c>
      <c r="J11" s="505">
        <f t="shared" si="9"/>
        <v>383186</v>
      </c>
      <c r="K11" s="505">
        <f t="shared" si="9"/>
        <v>40769</v>
      </c>
    </row>
    <row r="12" spans="2:29" x14ac:dyDescent="0.2">
      <c r="B12" s="491"/>
      <c r="C12" s="190"/>
      <c r="D12" s="193"/>
      <c r="E12" s="193"/>
    </row>
    <row r="13" spans="2:29" x14ac:dyDescent="0.2">
      <c r="B13" s="490" t="s">
        <v>816</v>
      </c>
    </row>
    <row r="14" spans="2:29" ht="15.75" x14ac:dyDescent="0.25">
      <c r="J14" s="519" t="s">
        <v>787</v>
      </c>
      <c r="Q14" s="519" t="s">
        <v>788</v>
      </c>
      <c r="X14" s="176"/>
      <c r="Y14" s="176" t="s">
        <v>147</v>
      </c>
    </row>
    <row r="15" spans="2:29" x14ac:dyDescent="0.2">
      <c r="I15" s="177"/>
      <c r="J15" s="176" t="s">
        <v>148</v>
      </c>
      <c r="P15" s="177"/>
      <c r="Q15" s="176" t="s">
        <v>148</v>
      </c>
    </row>
    <row r="16" spans="2:29" ht="25.5" x14ac:dyDescent="0.2">
      <c r="I16" s="21" t="s">
        <v>810</v>
      </c>
      <c r="J16" s="178" t="s">
        <v>149</v>
      </c>
      <c r="K16" s="179" t="s">
        <v>150</v>
      </c>
      <c r="L16" s="179" t="s">
        <v>151</v>
      </c>
      <c r="M16" s="179" t="s">
        <v>152</v>
      </c>
      <c r="N16" s="515" t="s">
        <v>145</v>
      </c>
      <c r="P16" s="21" t="s">
        <v>810</v>
      </c>
      <c r="Q16" s="180" t="s">
        <v>153</v>
      </c>
      <c r="R16" s="180" t="s">
        <v>154</v>
      </c>
      <c r="S16" s="180" t="s">
        <v>155</v>
      </c>
      <c r="T16" s="180" t="s">
        <v>156</v>
      </c>
      <c r="U16" s="180" t="s">
        <v>157</v>
      </c>
      <c r="V16" s="515" t="s">
        <v>146</v>
      </c>
      <c r="X16" s="21" t="s">
        <v>810</v>
      </c>
      <c r="Y16" s="180" t="s">
        <v>158</v>
      </c>
      <c r="Z16" s="180" t="s">
        <v>159</v>
      </c>
      <c r="AA16" s="180" t="s">
        <v>160</v>
      </c>
      <c r="AB16" s="180" t="s">
        <v>161</v>
      </c>
      <c r="AC16" s="515" t="s">
        <v>147</v>
      </c>
    </row>
    <row r="17" spans="8:29" x14ac:dyDescent="0.2">
      <c r="I17" s="252" t="s">
        <v>137</v>
      </c>
      <c r="J17" s="74">
        <f t="shared" ref="J17:M22" si="10">J27/1000000</f>
        <v>3.9683999999999997E-2</v>
      </c>
      <c r="K17" s="74">
        <f t="shared" si="10"/>
        <v>3.6900000000000002E-4</v>
      </c>
      <c r="L17" s="74">
        <f t="shared" si="10"/>
        <v>0</v>
      </c>
      <c r="M17" s="74">
        <f t="shared" si="10"/>
        <v>0.180559</v>
      </c>
      <c r="N17" s="74">
        <f>SUM(J17:M17)</f>
        <v>0.220612</v>
      </c>
      <c r="P17" s="252" t="s">
        <v>137</v>
      </c>
      <c r="Q17" s="74">
        <f t="shared" ref="Q17:U22" si="11">Q27/1000000</f>
        <v>0</v>
      </c>
      <c r="R17" s="74">
        <f t="shared" si="11"/>
        <v>0</v>
      </c>
      <c r="S17" s="74">
        <f t="shared" si="11"/>
        <v>0</v>
      </c>
      <c r="T17" s="74">
        <f t="shared" si="11"/>
        <v>0.91623500000000002</v>
      </c>
      <c r="U17" s="74">
        <f t="shared" si="11"/>
        <v>0</v>
      </c>
      <c r="V17" s="74">
        <f>SUM(Q17:U17)</f>
        <v>0.91623500000000002</v>
      </c>
      <c r="X17" s="252" t="s">
        <v>137</v>
      </c>
      <c r="Y17" s="74">
        <f t="shared" ref="Y17:AB22" si="12">Y27/1000000</f>
        <v>8.8540000000000008E-3</v>
      </c>
      <c r="Z17" s="74">
        <f t="shared" si="12"/>
        <v>3.5418999999999999E-2</v>
      </c>
      <c r="AA17" s="74">
        <f t="shared" si="12"/>
        <v>3.7221999999999998E-2</v>
      </c>
      <c r="AB17" s="74">
        <f t="shared" si="12"/>
        <v>0</v>
      </c>
      <c r="AC17" s="74">
        <f>SUM(Y17:AB17)</f>
        <v>8.1494999999999998E-2</v>
      </c>
    </row>
    <row r="18" spans="8:29" x14ac:dyDescent="0.2">
      <c r="I18" s="252" t="s">
        <v>138</v>
      </c>
      <c r="J18" s="74">
        <f t="shared" si="10"/>
        <v>18.177707000000002</v>
      </c>
      <c r="K18" s="74">
        <f t="shared" si="10"/>
        <v>5.3300000000000005E-4</v>
      </c>
      <c r="L18" s="74">
        <f t="shared" si="10"/>
        <v>2.31E-4</v>
      </c>
      <c r="M18" s="74">
        <f t="shared" si="10"/>
        <v>24.831136999999998</v>
      </c>
      <c r="N18" s="74">
        <f t="shared" ref="N18:N22" si="13">SUM(J18:M18)</f>
        <v>43.009608</v>
      </c>
      <c r="P18" s="252" t="s">
        <v>138</v>
      </c>
      <c r="Q18" s="74">
        <f t="shared" si="11"/>
        <v>4.8563619999999998</v>
      </c>
      <c r="R18" s="74">
        <f t="shared" si="11"/>
        <v>7.0150000000000004E-3</v>
      </c>
      <c r="S18" s="74">
        <f t="shared" si="11"/>
        <v>0.51769200000000004</v>
      </c>
      <c r="T18" s="74">
        <f t="shared" si="11"/>
        <v>24.593610000000002</v>
      </c>
      <c r="U18" s="74">
        <f t="shared" si="11"/>
        <v>8.6009999999999993E-3</v>
      </c>
      <c r="V18" s="74">
        <f t="shared" ref="V18:V22" si="14">SUM(Q18:U18)</f>
        <v>29.983280000000001</v>
      </c>
      <c r="X18" s="252" t="s">
        <v>138</v>
      </c>
      <c r="Y18" s="74">
        <f t="shared" si="12"/>
        <v>0</v>
      </c>
      <c r="Z18" s="74">
        <f t="shared" si="12"/>
        <v>3.0766999999999999E-2</v>
      </c>
      <c r="AA18" s="74">
        <f t="shared" si="12"/>
        <v>0.56278300000000003</v>
      </c>
      <c r="AB18" s="74">
        <f t="shared" si="12"/>
        <v>4.1590000000000004E-3</v>
      </c>
      <c r="AC18" s="74">
        <f t="shared" ref="AC18:AC22" si="15">SUM(Y18:AB18)</f>
        <v>0.59770900000000005</v>
      </c>
    </row>
    <row r="19" spans="8:29" x14ac:dyDescent="0.2">
      <c r="I19" s="252" t="s">
        <v>139</v>
      </c>
      <c r="J19" s="74">
        <f t="shared" si="10"/>
        <v>46.740141000000001</v>
      </c>
      <c r="K19" s="74">
        <f t="shared" si="10"/>
        <v>2.9905149999999998</v>
      </c>
      <c r="L19" s="74">
        <f t="shared" si="10"/>
        <v>3.580085</v>
      </c>
      <c r="M19" s="74">
        <f t="shared" si="10"/>
        <v>93.704019000000002</v>
      </c>
      <c r="N19" s="74">
        <f t="shared" si="13"/>
        <v>147.01476</v>
      </c>
      <c r="P19" s="252" t="s">
        <v>139</v>
      </c>
      <c r="Q19" s="74">
        <f t="shared" si="11"/>
        <v>0</v>
      </c>
      <c r="R19" s="74">
        <f t="shared" si="11"/>
        <v>2.1310129999999998</v>
      </c>
      <c r="S19" s="74">
        <f t="shared" si="11"/>
        <v>0.59647499999999998</v>
      </c>
      <c r="T19" s="74">
        <f t="shared" si="11"/>
        <v>95.004690999999994</v>
      </c>
      <c r="U19" s="74">
        <f t="shared" si="11"/>
        <v>0.22049199999999999</v>
      </c>
      <c r="V19" s="74">
        <f t="shared" si="14"/>
        <v>97.952670999999981</v>
      </c>
      <c r="X19" s="252" t="s">
        <v>139</v>
      </c>
      <c r="Y19" s="74">
        <f t="shared" si="12"/>
        <v>5.1399999999999996E-3</v>
      </c>
      <c r="Z19" s="74">
        <f t="shared" si="12"/>
        <v>3.843982</v>
      </c>
      <c r="AA19" s="74">
        <f t="shared" si="12"/>
        <v>7.133724</v>
      </c>
      <c r="AB19" s="74">
        <f t="shared" si="12"/>
        <v>0.123295</v>
      </c>
      <c r="AC19" s="74">
        <f t="shared" si="15"/>
        <v>11.106141000000001</v>
      </c>
    </row>
    <row r="20" spans="8:29" x14ac:dyDescent="0.2">
      <c r="I20" s="252" t="s">
        <v>140</v>
      </c>
      <c r="J20" s="74">
        <f t="shared" si="10"/>
        <v>1.4515929999999999</v>
      </c>
      <c r="K20" s="74">
        <f t="shared" si="10"/>
        <v>3.607402</v>
      </c>
      <c r="L20" s="74">
        <f t="shared" si="10"/>
        <v>1.3974E-2</v>
      </c>
      <c r="M20" s="74">
        <f t="shared" si="10"/>
        <v>87.947114999999997</v>
      </c>
      <c r="N20" s="74">
        <f t="shared" si="13"/>
        <v>93.020083999999997</v>
      </c>
      <c r="P20" s="252" t="s">
        <v>140</v>
      </c>
      <c r="Q20" s="74">
        <f t="shared" si="11"/>
        <v>3.1962549999999998</v>
      </c>
      <c r="R20" s="74">
        <f t="shared" si="11"/>
        <v>0.619112</v>
      </c>
      <c r="S20" s="74">
        <f t="shared" si="11"/>
        <v>0.26911000000000002</v>
      </c>
      <c r="T20" s="74">
        <f t="shared" si="11"/>
        <v>101.408855</v>
      </c>
      <c r="U20" s="74">
        <f t="shared" si="11"/>
        <v>0.134681</v>
      </c>
      <c r="V20" s="74">
        <f t="shared" si="14"/>
        <v>105.62801300000001</v>
      </c>
      <c r="X20" s="252" t="s">
        <v>140</v>
      </c>
      <c r="Y20" s="74">
        <f t="shared" si="12"/>
        <v>2.6400000000000002E-4</v>
      </c>
      <c r="Z20" s="74">
        <f t="shared" si="12"/>
        <v>7.0109999999999999E-3</v>
      </c>
      <c r="AA20" s="74">
        <f t="shared" si="12"/>
        <v>2.2417039999999999</v>
      </c>
      <c r="AB20" s="74">
        <f t="shared" si="12"/>
        <v>0.101021</v>
      </c>
      <c r="AC20" s="74">
        <f t="shared" si="15"/>
        <v>2.3499999999999996</v>
      </c>
    </row>
    <row r="21" spans="8:29" x14ac:dyDescent="0.2">
      <c r="I21" s="252" t="s">
        <v>141</v>
      </c>
      <c r="J21" s="74">
        <f t="shared" si="10"/>
        <v>0</v>
      </c>
      <c r="K21" s="74">
        <f t="shared" si="10"/>
        <v>1.8E-5</v>
      </c>
      <c r="L21" s="74">
        <f t="shared" si="10"/>
        <v>0</v>
      </c>
      <c r="M21" s="74">
        <f t="shared" si="10"/>
        <v>18.903870999999999</v>
      </c>
      <c r="N21" s="74">
        <f t="shared" si="13"/>
        <v>18.903888999999999</v>
      </c>
      <c r="P21" s="252" t="s">
        <v>141</v>
      </c>
      <c r="Q21" s="74">
        <f t="shared" si="11"/>
        <v>0</v>
      </c>
      <c r="R21" s="74">
        <f t="shared" si="11"/>
        <v>0</v>
      </c>
      <c r="S21" s="74">
        <f t="shared" si="11"/>
        <v>0</v>
      </c>
      <c r="T21" s="74">
        <f t="shared" si="11"/>
        <v>15.974174</v>
      </c>
      <c r="U21" s="74">
        <f t="shared" si="11"/>
        <v>0</v>
      </c>
      <c r="V21" s="74">
        <f t="shared" si="14"/>
        <v>15.974174</v>
      </c>
      <c r="X21" s="252" t="s">
        <v>141</v>
      </c>
      <c r="Y21" s="74">
        <f t="shared" si="12"/>
        <v>0</v>
      </c>
      <c r="Z21" s="74">
        <f t="shared" si="12"/>
        <v>0</v>
      </c>
      <c r="AA21" s="74">
        <f t="shared" si="12"/>
        <v>0</v>
      </c>
      <c r="AB21" s="74">
        <f t="shared" si="12"/>
        <v>0</v>
      </c>
      <c r="AC21" s="74">
        <f t="shared" si="15"/>
        <v>0</v>
      </c>
    </row>
    <row r="22" spans="8:29" x14ac:dyDescent="0.2">
      <c r="I22" s="252" t="s">
        <v>969</v>
      </c>
      <c r="J22" s="74">
        <f t="shared" si="10"/>
        <v>2.5100000000000001E-3</v>
      </c>
      <c r="K22" s="74">
        <f t="shared" si="10"/>
        <v>3.6900000000000002E-4</v>
      </c>
      <c r="L22" s="74">
        <f t="shared" si="10"/>
        <v>0</v>
      </c>
      <c r="M22" s="74">
        <f t="shared" si="10"/>
        <v>1.5134E-2</v>
      </c>
      <c r="N22" s="74">
        <f t="shared" si="13"/>
        <v>1.8013000000000001E-2</v>
      </c>
      <c r="P22" s="252" t="s">
        <v>969</v>
      </c>
      <c r="Q22" s="74">
        <f t="shared" si="11"/>
        <v>4.64E-4</v>
      </c>
      <c r="R22" s="74">
        <f t="shared" si="11"/>
        <v>0</v>
      </c>
      <c r="S22" s="74">
        <f t="shared" si="11"/>
        <v>0.53353799999999996</v>
      </c>
      <c r="T22" s="74">
        <f t="shared" si="11"/>
        <v>9.0000000000000002E-6</v>
      </c>
      <c r="U22" s="74">
        <f t="shared" si="11"/>
        <v>9.9999999999999995E-7</v>
      </c>
      <c r="V22" s="74">
        <f t="shared" si="14"/>
        <v>0.53401200000000004</v>
      </c>
      <c r="X22" s="252" t="s">
        <v>969</v>
      </c>
      <c r="Y22" s="74">
        <f t="shared" si="12"/>
        <v>0</v>
      </c>
      <c r="Z22" s="74">
        <f t="shared" si="12"/>
        <v>1.57E-3</v>
      </c>
      <c r="AA22" s="74">
        <f t="shared" si="12"/>
        <v>0</v>
      </c>
      <c r="AB22" s="74">
        <f t="shared" si="12"/>
        <v>0</v>
      </c>
      <c r="AC22" s="74">
        <f t="shared" si="15"/>
        <v>1.57E-3</v>
      </c>
    </row>
    <row r="23" spans="8:29" x14ac:dyDescent="0.2">
      <c r="I23" s="182" t="s">
        <v>66</v>
      </c>
      <c r="J23" s="183">
        <f>SUM(J17:J22)</f>
        <v>66.411635000000004</v>
      </c>
      <c r="K23" s="183">
        <f>SUM(K17:K22)</f>
        <v>6.5992059999999997</v>
      </c>
      <c r="L23" s="183">
        <f>SUM(L17:L22)</f>
        <v>3.59429</v>
      </c>
      <c r="M23" s="183">
        <f>SUM(M17:M22)</f>
        <v>225.58183499999998</v>
      </c>
      <c r="N23" s="183">
        <f>SUM(N17:N22)</f>
        <v>302.18696599999998</v>
      </c>
      <c r="P23" s="182" t="s">
        <v>66</v>
      </c>
      <c r="Q23" s="183">
        <f t="shared" ref="Q23:V23" si="16">SUM(Q17:Q22)</f>
        <v>8.0530809999999988</v>
      </c>
      <c r="R23" s="183">
        <f t="shared" si="16"/>
        <v>2.7571399999999997</v>
      </c>
      <c r="S23" s="183">
        <f t="shared" si="16"/>
        <v>1.9168150000000002</v>
      </c>
      <c r="T23" s="183">
        <f t="shared" si="16"/>
        <v>237.89757399999999</v>
      </c>
      <c r="U23" s="183">
        <f t="shared" si="16"/>
        <v>0.36377499999999996</v>
      </c>
      <c r="V23" s="183">
        <f t="shared" si="16"/>
        <v>250.98838499999999</v>
      </c>
      <c r="X23" s="182" t="s">
        <v>66</v>
      </c>
      <c r="Y23" s="183">
        <f>SUM(Y17:Y22)</f>
        <v>1.4258E-2</v>
      </c>
      <c r="Z23" s="183">
        <f>SUM(Z17:Z22)</f>
        <v>3.918749</v>
      </c>
      <c r="AA23" s="183">
        <f>SUM(AA17:AA22)</f>
        <v>9.9754330000000007</v>
      </c>
      <c r="AB23" s="183">
        <f>SUM(AB17:AB22)</f>
        <v>0.22847500000000001</v>
      </c>
      <c r="AC23" s="183">
        <f>SUM(AC17:AC22)</f>
        <v>14.136915</v>
      </c>
    </row>
    <row r="24" spans="8:29" x14ac:dyDescent="0.2">
      <c r="H24" s="181"/>
      <c r="J24" s="176"/>
      <c r="Q24" s="176"/>
      <c r="X24" s="176"/>
    </row>
    <row r="25" spans="8:29" x14ac:dyDescent="0.2">
      <c r="H25" s="181"/>
      <c r="J25" s="176" t="s">
        <v>162</v>
      </c>
      <c r="Q25" s="176" t="s">
        <v>162</v>
      </c>
      <c r="X25" s="176" t="s">
        <v>162</v>
      </c>
    </row>
    <row r="26" spans="8:29" ht="25.5" x14ac:dyDescent="0.2">
      <c r="H26" s="181"/>
      <c r="I26" s="21" t="s">
        <v>810</v>
      </c>
      <c r="J26" s="178" t="s">
        <v>175</v>
      </c>
      <c r="K26" s="179" t="s">
        <v>163</v>
      </c>
      <c r="L26" s="179" t="s">
        <v>164</v>
      </c>
      <c r="M26" s="179" t="s">
        <v>165</v>
      </c>
      <c r="N26" s="179" t="s">
        <v>66</v>
      </c>
      <c r="P26" s="21" t="s">
        <v>810</v>
      </c>
      <c r="Q26" s="184" t="s">
        <v>166</v>
      </c>
      <c r="R26" s="184" t="s">
        <v>164</v>
      </c>
      <c r="S26" s="184" t="s">
        <v>167</v>
      </c>
      <c r="T26" s="184" t="s">
        <v>165</v>
      </c>
      <c r="U26" s="184" t="s">
        <v>168</v>
      </c>
      <c r="V26" s="179" t="s">
        <v>66</v>
      </c>
      <c r="X26" s="21" t="s">
        <v>810</v>
      </c>
      <c r="Y26" s="180" t="s">
        <v>169</v>
      </c>
      <c r="Z26" s="184" t="s">
        <v>170</v>
      </c>
      <c r="AA26" s="184" t="s">
        <v>171</v>
      </c>
      <c r="AB26" s="184" t="s">
        <v>172</v>
      </c>
      <c r="AC26" s="179" t="s">
        <v>66</v>
      </c>
    </row>
    <row r="27" spans="8:29" x14ac:dyDescent="0.2">
      <c r="H27" s="181"/>
      <c r="I27" s="252" t="s">
        <v>137</v>
      </c>
      <c r="J27" s="185">
        <v>39684</v>
      </c>
      <c r="K27" s="185">
        <v>369</v>
      </c>
      <c r="L27" s="185"/>
      <c r="M27" s="185">
        <v>180559</v>
      </c>
      <c r="N27" s="185">
        <f>SUM(J27:M27)</f>
        <v>220612</v>
      </c>
      <c r="P27" s="252" t="s">
        <v>137</v>
      </c>
      <c r="Q27" s="185"/>
      <c r="R27" s="185"/>
      <c r="S27" s="185"/>
      <c r="T27" s="185">
        <v>916235</v>
      </c>
      <c r="U27" s="185"/>
      <c r="V27" s="185">
        <f t="shared" ref="V27:V32" si="17">SUM(Q27:U27)</f>
        <v>916235</v>
      </c>
      <c r="X27" s="252" t="s">
        <v>137</v>
      </c>
      <c r="Y27" s="185">
        <v>8854</v>
      </c>
      <c r="Z27" s="185">
        <v>35419</v>
      </c>
      <c r="AA27" s="185">
        <v>37222</v>
      </c>
      <c r="AB27" s="185"/>
      <c r="AC27" s="185">
        <f>SUM(Y27:AB27)</f>
        <v>81495</v>
      </c>
    </row>
    <row r="28" spans="8:29" x14ac:dyDescent="0.2">
      <c r="I28" s="252" t="s">
        <v>138</v>
      </c>
      <c r="J28" s="185">
        <v>18177707</v>
      </c>
      <c r="K28" s="185">
        <v>533</v>
      </c>
      <c r="L28" s="185">
        <v>231</v>
      </c>
      <c r="M28" s="185">
        <v>24831137</v>
      </c>
      <c r="N28" s="185">
        <f t="shared" ref="N28:N32" si="18">SUM(J28:M28)</f>
        <v>43009608</v>
      </c>
      <c r="P28" s="252" t="s">
        <v>138</v>
      </c>
      <c r="Q28" s="185">
        <v>4856362</v>
      </c>
      <c r="R28" s="185">
        <v>7015</v>
      </c>
      <c r="S28" s="185">
        <v>517692</v>
      </c>
      <c r="T28" s="185">
        <v>24593610</v>
      </c>
      <c r="U28" s="185">
        <v>8601</v>
      </c>
      <c r="V28" s="185">
        <f t="shared" si="17"/>
        <v>29983280</v>
      </c>
      <c r="X28" s="252" t="s">
        <v>138</v>
      </c>
      <c r="Y28" s="185"/>
      <c r="Z28" s="185">
        <v>30767</v>
      </c>
      <c r="AA28" s="185">
        <v>562783</v>
      </c>
      <c r="AB28" s="185">
        <v>4159</v>
      </c>
      <c r="AC28" s="185">
        <f t="shared" ref="AC28:AC32" si="19">SUM(Y28:AB28)</f>
        <v>597709</v>
      </c>
    </row>
    <row r="29" spans="8:29" x14ac:dyDescent="0.2">
      <c r="I29" s="252" t="s">
        <v>139</v>
      </c>
      <c r="J29" s="185">
        <v>46740141</v>
      </c>
      <c r="K29" s="185">
        <v>2990515</v>
      </c>
      <c r="L29" s="185">
        <v>3580085</v>
      </c>
      <c r="M29" s="185">
        <v>93704019</v>
      </c>
      <c r="N29" s="185">
        <f t="shared" si="18"/>
        <v>147014760</v>
      </c>
      <c r="P29" s="252" t="s">
        <v>139</v>
      </c>
      <c r="Q29" s="185"/>
      <c r="R29" s="185">
        <v>2131013</v>
      </c>
      <c r="S29" s="185">
        <v>596475</v>
      </c>
      <c r="T29" s="185">
        <v>95004691</v>
      </c>
      <c r="U29" s="185">
        <v>220492</v>
      </c>
      <c r="V29" s="185">
        <f t="shared" si="17"/>
        <v>97952671</v>
      </c>
      <c r="X29" s="252" t="s">
        <v>139</v>
      </c>
      <c r="Y29" s="185">
        <v>5140</v>
      </c>
      <c r="Z29" s="185">
        <v>3843982</v>
      </c>
      <c r="AA29" s="185">
        <v>7133724</v>
      </c>
      <c r="AB29" s="185">
        <v>123295</v>
      </c>
      <c r="AC29" s="185">
        <f t="shared" si="19"/>
        <v>11106141</v>
      </c>
    </row>
    <row r="30" spans="8:29" x14ac:dyDescent="0.2">
      <c r="I30" s="252" t="s">
        <v>140</v>
      </c>
      <c r="J30" s="185">
        <v>1451593</v>
      </c>
      <c r="K30" s="185">
        <v>3607402</v>
      </c>
      <c r="L30" s="185">
        <v>13974</v>
      </c>
      <c r="M30" s="185">
        <v>87947115</v>
      </c>
      <c r="N30" s="185">
        <f t="shared" si="18"/>
        <v>93020084</v>
      </c>
      <c r="P30" s="252" t="s">
        <v>140</v>
      </c>
      <c r="Q30" s="185">
        <v>3196255</v>
      </c>
      <c r="R30" s="185">
        <v>619112</v>
      </c>
      <c r="S30" s="185">
        <v>269110</v>
      </c>
      <c r="T30" s="185">
        <v>101408855</v>
      </c>
      <c r="U30" s="185">
        <v>134681</v>
      </c>
      <c r="V30" s="185">
        <f t="shared" si="17"/>
        <v>105628013</v>
      </c>
      <c r="X30" s="252" t="s">
        <v>140</v>
      </c>
      <c r="Y30" s="185">
        <v>264</v>
      </c>
      <c r="Z30" s="185">
        <v>7011</v>
      </c>
      <c r="AA30" s="185">
        <v>2241704</v>
      </c>
      <c r="AB30" s="185">
        <v>101021</v>
      </c>
      <c r="AC30" s="185">
        <f t="shared" si="19"/>
        <v>2350000</v>
      </c>
    </row>
    <row r="31" spans="8:29" x14ac:dyDescent="0.2">
      <c r="I31" s="252" t="s">
        <v>141</v>
      </c>
      <c r="J31" s="185"/>
      <c r="K31" s="185">
        <v>18</v>
      </c>
      <c r="L31" s="185"/>
      <c r="M31" s="185">
        <v>18903871</v>
      </c>
      <c r="N31" s="185">
        <f t="shared" si="18"/>
        <v>18903889</v>
      </c>
      <c r="P31" s="252" t="s">
        <v>141</v>
      </c>
      <c r="Q31" s="185"/>
      <c r="R31" s="185"/>
      <c r="S31" s="185"/>
      <c r="T31" s="185">
        <v>15974174</v>
      </c>
      <c r="U31" s="185"/>
      <c r="V31" s="185">
        <f t="shared" si="17"/>
        <v>15974174</v>
      </c>
      <c r="X31" s="252" t="s">
        <v>141</v>
      </c>
      <c r="Y31" s="185"/>
      <c r="Z31" s="185"/>
      <c r="AA31" s="185"/>
      <c r="AB31" s="185"/>
      <c r="AC31" s="185">
        <f t="shared" si="19"/>
        <v>0</v>
      </c>
    </row>
    <row r="32" spans="8:29" x14ac:dyDescent="0.2">
      <c r="I32" s="252" t="s">
        <v>969</v>
      </c>
      <c r="J32" s="185">
        <v>2510</v>
      </c>
      <c r="K32" s="185">
        <v>369</v>
      </c>
      <c r="L32" s="185"/>
      <c r="M32" s="185">
        <v>15134</v>
      </c>
      <c r="N32" s="185">
        <f t="shared" si="18"/>
        <v>18013</v>
      </c>
      <c r="P32" s="252" t="s">
        <v>969</v>
      </c>
      <c r="Q32" s="185">
        <v>464</v>
      </c>
      <c r="R32" s="185"/>
      <c r="S32" s="185">
        <v>533538</v>
      </c>
      <c r="T32" s="185">
        <v>9</v>
      </c>
      <c r="U32" s="185">
        <v>1</v>
      </c>
      <c r="V32" s="185">
        <f t="shared" si="17"/>
        <v>534012</v>
      </c>
      <c r="X32" s="252" t="s">
        <v>969</v>
      </c>
      <c r="Y32" s="185"/>
      <c r="Z32" s="185">
        <v>1570</v>
      </c>
      <c r="AA32" s="185"/>
      <c r="AB32" s="185"/>
      <c r="AC32" s="185">
        <f t="shared" si="19"/>
        <v>1570</v>
      </c>
    </row>
    <row r="33" spans="9:29" x14ac:dyDescent="0.2">
      <c r="I33" s="182" t="s">
        <v>66</v>
      </c>
      <c r="J33" s="186">
        <f>SUM(J27:J32)</f>
        <v>66411635</v>
      </c>
      <c r="K33" s="186">
        <f>SUM(K27:K32)</f>
        <v>6599206</v>
      </c>
      <c r="L33" s="186">
        <f>SUM(L27:L32)</f>
        <v>3594290</v>
      </c>
      <c r="M33" s="186">
        <f>SUM(M27:M32)</f>
        <v>225581835</v>
      </c>
      <c r="N33" s="186">
        <f>SUM(N27:N32)</f>
        <v>302186966</v>
      </c>
      <c r="P33" s="182" t="s">
        <v>66</v>
      </c>
      <c r="Q33" s="186">
        <f t="shared" ref="Q33:V33" si="20">SUM(Q27:Q32)</f>
        <v>8053081</v>
      </c>
      <c r="R33" s="186">
        <f t="shared" si="20"/>
        <v>2757140</v>
      </c>
      <c r="S33" s="186">
        <f t="shared" si="20"/>
        <v>1916815</v>
      </c>
      <c r="T33" s="186">
        <f t="shared" si="20"/>
        <v>237897574</v>
      </c>
      <c r="U33" s="186">
        <f t="shared" si="20"/>
        <v>363775</v>
      </c>
      <c r="V33" s="186">
        <f t="shared" si="20"/>
        <v>250988385</v>
      </c>
      <c r="X33" s="182" t="s">
        <v>66</v>
      </c>
      <c r="Y33" s="186">
        <f>SUM(Y27:Y32)</f>
        <v>14258</v>
      </c>
      <c r="Z33" s="186">
        <f>SUM(Z27:Z32)</f>
        <v>3918749</v>
      </c>
      <c r="AA33" s="186">
        <f>SUM(AA27:AA32)</f>
        <v>9975433</v>
      </c>
      <c r="AB33" s="186">
        <f>SUM(AB27:AB32)</f>
        <v>228475</v>
      </c>
      <c r="AC33" s="186">
        <f>SUM(AC27:AC32)</f>
        <v>14136915</v>
      </c>
    </row>
    <row r="34" spans="9:29" x14ac:dyDescent="0.2">
      <c r="I34" s="187"/>
      <c r="J34" s="188"/>
      <c r="K34" s="188"/>
      <c r="L34" s="188"/>
      <c r="M34" s="188"/>
      <c r="N34" s="188"/>
    </row>
    <row r="35" spans="9:29" x14ac:dyDescent="0.2">
      <c r="I35" s="187"/>
      <c r="J35" s="188"/>
      <c r="K35" s="188"/>
      <c r="L35" s="188"/>
      <c r="M35" s="188"/>
      <c r="N35" s="188"/>
    </row>
    <row r="36" spans="9:29" x14ac:dyDescent="0.2">
      <c r="I36" s="177"/>
    </row>
    <row r="37" spans="9:29" x14ac:dyDescent="0.2">
      <c r="J37" s="176" t="s">
        <v>173</v>
      </c>
      <c r="Q37" s="176" t="s">
        <v>173</v>
      </c>
      <c r="X37" s="176" t="s">
        <v>173</v>
      </c>
    </row>
    <row r="38" spans="9:29" ht="25.5" x14ac:dyDescent="0.2">
      <c r="I38" s="21" t="s">
        <v>811</v>
      </c>
      <c r="J38" s="178" t="s">
        <v>149</v>
      </c>
      <c r="K38" s="179" t="s">
        <v>150</v>
      </c>
      <c r="L38" s="179" t="s">
        <v>151</v>
      </c>
      <c r="M38" s="179" t="s">
        <v>152</v>
      </c>
      <c r="N38" s="535" t="s">
        <v>145</v>
      </c>
      <c r="P38" s="21" t="s">
        <v>811</v>
      </c>
      <c r="Q38" s="180" t="s">
        <v>153</v>
      </c>
      <c r="R38" s="180" t="s">
        <v>154</v>
      </c>
      <c r="S38" s="180" t="s">
        <v>155</v>
      </c>
      <c r="T38" s="180" t="s">
        <v>156</v>
      </c>
      <c r="U38" s="180" t="s">
        <v>157</v>
      </c>
      <c r="V38" s="535" t="s">
        <v>146</v>
      </c>
      <c r="X38" s="21" t="s">
        <v>811</v>
      </c>
      <c r="Y38" s="180" t="s">
        <v>158</v>
      </c>
      <c r="Z38" s="180" t="s">
        <v>159</v>
      </c>
      <c r="AA38" s="180" t="s">
        <v>160</v>
      </c>
      <c r="AB38" s="180" t="s">
        <v>161</v>
      </c>
      <c r="AC38" s="535" t="s">
        <v>147</v>
      </c>
    </row>
    <row r="39" spans="9:29" x14ac:dyDescent="0.2">
      <c r="I39" s="252" t="s">
        <v>137</v>
      </c>
      <c r="J39" s="74">
        <f t="shared" ref="J39:M44" si="21">J49/1024</f>
        <v>4.5527139713922171</v>
      </c>
      <c r="K39" s="74">
        <f t="shared" si="21"/>
        <v>3.1576108085573631E-5</v>
      </c>
      <c r="L39" s="74">
        <f t="shared" si="21"/>
        <v>0</v>
      </c>
      <c r="M39" s="74">
        <f t="shared" si="21"/>
        <v>34.781948598406345</v>
      </c>
      <c r="N39" s="74">
        <f>SUM(J39:M39)</f>
        <v>39.334694145906646</v>
      </c>
      <c r="P39" s="252" t="s">
        <v>137</v>
      </c>
      <c r="Q39" s="74">
        <f t="shared" ref="Q39:U44" si="22">Q49/1024</f>
        <v>0</v>
      </c>
      <c r="R39" s="74">
        <f t="shared" si="22"/>
        <v>0</v>
      </c>
      <c r="S39" s="74">
        <f t="shared" si="22"/>
        <v>0</v>
      </c>
      <c r="T39" s="74">
        <f t="shared" si="22"/>
        <v>75.963457428221673</v>
      </c>
      <c r="U39" s="74">
        <f t="shared" si="22"/>
        <v>0</v>
      </c>
      <c r="V39" s="74">
        <f>SUM(Q39:U39)</f>
        <v>75.963457428221673</v>
      </c>
      <c r="X39" s="252" t="s">
        <v>137</v>
      </c>
      <c r="Y39" s="74">
        <f>Y49/1024</f>
        <v>0.24586805760918554</v>
      </c>
      <c r="Z39" s="74">
        <f t="shared" ref="Z39:AB39" si="23">Z49/1024</f>
        <v>0.35620478887722068</v>
      </c>
      <c r="AA39" s="74">
        <f t="shared" si="23"/>
        <v>1.0821453113749121E-2</v>
      </c>
      <c r="AB39" s="74">
        <f t="shared" si="23"/>
        <v>0</v>
      </c>
      <c r="AC39" s="74">
        <f>SUM(Y39:AB39)</f>
        <v>0.6128942996001554</v>
      </c>
    </row>
    <row r="40" spans="9:29" x14ac:dyDescent="0.2">
      <c r="I40" s="252" t="s">
        <v>138</v>
      </c>
      <c r="J40" s="74">
        <f t="shared" si="21"/>
        <v>300.60677060982033</v>
      </c>
      <c r="K40" s="74">
        <f t="shared" si="21"/>
        <v>1.9085589803580567E-2</v>
      </c>
      <c r="L40" s="74">
        <f t="shared" si="21"/>
        <v>0.13683437350209668</v>
      </c>
      <c r="M40" s="74">
        <f t="shared" si="21"/>
        <v>943.79722784856938</v>
      </c>
      <c r="N40" s="74">
        <f t="shared" ref="N40:N44" si="24">SUM(J40:M40)</f>
        <v>1244.5599184216953</v>
      </c>
      <c r="P40" s="252" t="s">
        <v>138</v>
      </c>
      <c r="Q40" s="74">
        <f t="shared" si="22"/>
        <v>232.08313741739454</v>
      </c>
      <c r="R40" s="74">
        <f t="shared" si="22"/>
        <v>4.0956605011206149</v>
      </c>
      <c r="S40" s="74">
        <f t="shared" si="22"/>
        <v>75.584613692929395</v>
      </c>
      <c r="T40" s="74">
        <f t="shared" si="22"/>
        <v>870.97319506798237</v>
      </c>
      <c r="U40" s="74">
        <f t="shared" si="22"/>
        <v>1.2823530462846973</v>
      </c>
      <c r="V40" s="74">
        <f t="shared" ref="V40:V44" si="25">SUM(Q40:U40)</f>
        <v>1184.0189597257117</v>
      </c>
      <c r="X40" s="252" t="s">
        <v>138</v>
      </c>
      <c r="Y40" s="74">
        <f t="shared" ref="Y40:AB44" si="26">Y50/1024</f>
        <v>0</v>
      </c>
      <c r="Z40" s="74">
        <f t="shared" si="26"/>
        <v>18.078041745052342</v>
      </c>
      <c r="AA40" s="74">
        <f t="shared" si="26"/>
        <v>96.646885479741215</v>
      </c>
      <c r="AB40" s="74">
        <f t="shared" si="26"/>
        <v>0.49222355988786132</v>
      </c>
      <c r="AC40" s="74">
        <f t="shared" ref="AC40:AC44" si="27">SUM(Y40:AB40)</f>
        <v>115.21715078468142</v>
      </c>
    </row>
    <row r="41" spans="9:29" x14ac:dyDescent="0.2">
      <c r="I41" s="252" t="s">
        <v>139</v>
      </c>
      <c r="J41" s="74">
        <f t="shared" si="21"/>
        <v>62.11885504596826</v>
      </c>
      <c r="K41" s="74">
        <f t="shared" si="21"/>
        <v>48.201811547107326</v>
      </c>
      <c r="L41" s="74">
        <f t="shared" si="21"/>
        <v>178.42650733224804</v>
      </c>
      <c r="M41" s="74">
        <f t="shared" si="21"/>
        <v>1034.0419680914551</v>
      </c>
      <c r="N41" s="74">
        <f t="shared" si="24"/>
        <v>1322.7891420167789</v>
      </c>
      <c r="P41" s="252" t="s">
        <v>139</v>
      </c>
      <c r="Q41" s="74">
        <f t="shared" si="22"/>
        <v>0</v>
      </c>
      <c r="R41" s="74">
        <f t="shared" si="22"/>
        <v>107.43548386228419</v>
      </c>
      <c r="S41" s="74">
        <f t="shared" si="22"/>
        <v>24.568526502081056</v>
      </c>
      <c r="T41" s="74">
        <f t="shared" si="22"/>
        <v>1197.1830507235059</v>
      </c>
      <c r="U41" s="74">
        <f t="shared" si="22"/>
        <v>30.949474839879198</v>
      </c>
      <c r="V41" s="74">
        <f t="shared" si="25"/>
        <v>1360.1365359277504</v>
      </c>
      <c r="X41" s="252" t="s">
        <v>139</v>
      </c>
      <c r="Y41" s="74">
        <f t="shared" si="26"/>
        <v>0.2334296899680332</v>
      </c>
      <c r="Z41" s="74">
        <f t="shared" si="26"/>
        <v>12.76662756064248</v>
      </c>
      <c r="AA41" s="74">
        <f t="shared" si="26"/>
        <v>115.12908757744825</v>
      </c>
      <c r="AB41" s="74">
        <f t="shared" si="26"/>
        <v>6.3802876472300296</v>
      </c>
      <c r="AC41" s="74">
        <f t="shared" si="27"/>
        <v>134.5094324752888</v>
      </c>
    </row>
    <row r="42" spans="9:29" x14ac:dyDescent="0.2">
      <c r="I42" s="252" t="s">
        <v>140</v>
      </c>
      <c r="J42" s="74">
        <f t="shared" si="21"/>
        <v>92.205599620027826</v>
      </c>
      <c r="K42" s="74">
        <f t="shared" si="21"/>
        <v>18.208178399277053</v>
      </c>
      <c r="L42" s="74">
        <f t="shared" si="21"/>
        <v>2.6521977518368653</v>
      </c>
      <c r="M42" s="74">
        <f t="shared" si="21"/>
        <v>842.15123497884179</v>
      </c>
      <c r="N42" s="74">
        <f t="shared" si="24"/>
        <v>955.21721074998356</v>
      </c>
      <c r="P42" s="252" t="s">
        <v>140</v>
      </c>
      <c r="Q42" s="74">
        <f t="shared" si="22"/>
        <v>41.478240907785157</v>
      </c>
      <c r="R42" s="74">
        <f t="shared" si="22"/>
        <v>161.51760201845897</v>
      </c>
      <c r="S42" s="74">
        <f t="shared" si="22"/>
        <v>31.718706169175586</v>
      </c>
      <c r="T42" s="74">
        <f t="shared" si="22"/>
        <v>910.90233979234858</v>
      </c>
      <c r="U42" s="74">
        <f t="shared" si="22"/>
        <v>1.8086951804598339</v>
      </c>
      <c r="V42" s="74">
        <f t="shared" si="25"/>
        <v>1147.4255840682281</v>
      </c>
      <c r="X42" s="252" t="s">
        <v>140</v>
      </c>
      <c r="Y42" s="74">
        <f t="shared" si="26"/>
        <v>0.3953773589082627</v>
      </c>
      <c r="Z42" s="74">
        <f t="shared" si="26"/>
        <v>2.1524664407479493E-4</v>
      </c>
      <c r="AA42" s="74">
        <f t="shared" si="26"/>
        <v>7.0449058321446483</v>
      </c>
      <c r="AB42" s="74">
        <f t="shared" si="26"/>
        <v>3.883924699402988E-2</v>
      </c>
      <c r="AC42" s="74">
        <f t="shared" si="27"/>
        <v>7.479337684691016</v>
      </c>
    </row>
    <row r="43" spans="9:29" x14ac:dyDescent="0.2">
      <c r="I43" s="252" t="s">
        <v>141</v>
      </c>
      <c r="J43" s="74">
        <f t="shared" si="21"/>
        <v>0</v>
      </c>
      <c r="K43" s="74">
        <f t="shared" si="21"/>
        <v>4.1090970626100881E-9</v>
      </c>
      <c r="L43" s="74">
        <f t="shared" si="21"/>
        <v>0</v>
      </c>
      <c r="M43" s="74">
        <f t="shared" si="21"/>
        <v>26.899569678459471</v>
      </c>
      <c r="N43" s="74">
        <f t="shared" si="24"/>
        <v>26.899569682568568</v>
      </c>
      <c r="P43" s="252" t="s">
        <v>141</v>
      </c>
      <c r="Q43" s="74">
        <f t="shared" si="22"/>
        <v>0</v>
      </c>
      <c r="R43" s="74">
        <f t="shared" si="22"/>
        <v>0</v>
      </c>
      <c r="S43" s="74">
        <f t="shared" si="22"/>
        <v>0</v>
      </c>
      <c r="T43" s="74">
        <f t="shared" si="22"/>
        <v>29.949796065625293</v>
      </c>
      <c r="U43" s="74">
        <f t="shared" si="22"/>
        <v>0</v>
      </c>
      <c r="V43" s="74">
        <f t="shared" si="25"/>
        <v>29.949796065625293</v>
      </c>
      <c r="X43" s="252" t="s">
        <v>141</v>
      </c>
      <c r="Y43" s="74">
        <f t="shared" si="26"/>
        <v>0</v>
      </c>
      <c r="Z43" s="74">
        <f t="shared" si="26"/>
        <v>0</v>
      </c>
      <c r="AA43" s="74">
        <f t="shared" si="26"/>
        <v>0</v>
      </c>
      <c r="AB43" s="74">
        <f t="shared" si="26"/>
        <v>0</v>
      </c>
      <c r="AC43" s="74">
        <f t="shared" si="27"/>
        <v>0</v>
      </c>
    </row>
    <row r="44" spans="9:29" x14ac:dyDescent="0.2">
      <c r="I44" s="252" t="s">
        <v>969</v>
      </c>
      <c r="J44" s="74">
        <f t="shared" si="21"/>
        <v>2.2227467525226465E-4</v>
      </c>
      <c r="K44" s="74">
        <f t="shared" si="21"/>
        <v>3.2503874535905176E-3</v>
      </c>
      <c r="L44" s="74">
        <f t="shared" si="21"/>
        <v>0</v>
      </c>
      <c r="M44" s="74">
        <f t="shared" si="21"/>
        <v>1.8590553736430567E-6</v>
      </c>
      <c r="N44" s="74">
        <f t="shared" si="24"/>
        <v>3.4745211842164255E-3</v>
      </c>
      <c r="P44" s="252" t="s">
        <v>969</v>
      </c>
      <c r="Q44" s="74">
        <f t="shared" si="22"/>
        <v>2.4463370209559764E-6</v>
      </c>
      <c r="R44" s="74">
        <f t="shared" si="22"/>
        <v>0</v>
      </c>
      <c r="S44" s="74">
        <f t="shared" si="22"/>
        <v>1.0727572884006737</v>
      </c>
      <c r="T44" s="74">
        <f t="shared" si="22"/>
        <v>4.3863137761945802E-6</v>
      </c>
      <c r="U44" s="74">
        <f t="shared" si="22"/>
        <v>6.3617969226470407E-4</v>
      </c>
      <c r="V44" s="74">
        <f t="shared" si="25"/>
        <v>1.0734003007437356</v>
      </c>
      <c r="X44" s="252" t="s">
        <v>969</v>
      </c>
      <c r="Y44" s="74">
        <f t="shared" si="26"/>
        <v>0</v>
      </c>
      <c r="Z44" s="74">
        <f t="shared" si="26"/>
        <v>6.8011589246452732E-4</v>
      </c>
      <c r="AA44" s="74">
        <f t="shared" si="26"/>
        <v>0</v>
      </c>
      <c r="AB44" s="74">
        <f t="shared" si="26"/>
        <v>0</v>
      </c>
      <c r="AC44" s="74">
        <f t="shared" si="27"/>
        <v>6.8011589246452732E-4</v>
      </c>
    </row>
    <row r="45" spans="9:29" x14ac:dyDescent="0.2">
      <c r="I45" s="175" t="s">
        <v>66</v>
      </c>
      <c r="J45" s="190">
        <f>SUM(J39:J44)</f>
        <v>459.48416152188389</v>
      </c>
      <c r="K45" s="190">
        <f>SUM(K39:K44)</f>
        <v>66.432357503858725</v>
      </c>
      <c r="L45" s="190">
        <f>SUM(L39:L44)</f>
        <v>181.215539457587</v>
      </c>
      <c r="M45" s="190">
        <f>SUM(M39:M44)</f>
        <v>2881.6719510547873</v>
      </c>
      <c r="N45" s="190">
        <f>SUM(N39:N44)</f>
        <v>3588.8040095381175</v>
      </c>
      <c r="P45" s="175" t="s">
        <v>66</v>
      </c>
      <c r="Q45" s="190">
        <f t="shared" ref="Q45:V45" si="28">SUM(Q39:Q44)</f>
        <v>273.56138077151672</v>
      </c>
      <c r="R45" s="190">
        <f t="shared" si="28"/>
        <v>273.04874638186379</v>
      </c>
      <c r="S45" s="190">
        <f t="shared" si="28"/>
        <v>132.94460365258672</v>
      </c>
      <c r="T45" s="190">
        <f t="shared" si="28"/>
        <v>3084.9718434639972</v>
      </c>
      <c r="U45" s="190">
        <f t="shared" si="28"/>
        <v>34.041159246315992</v>
      </c>
      <c r="V45" s="190">
        <f t="shared" si="28"/>
        <v>3798.5677335162809</v>
      </c>
      <c r="X45" s="175" t="s">
        <v>66</v>
      </c>
      <c r="Y45" s="190">
        <f>SUM(Y39:Y44)</f>
        <v>0.87467510648548141</v>
      </c>
      <c r="Z45" s="190">
        <f>SUM(Z39:Z44)</f>
        <v>31.201769457108583</v>
      </c>
      <c r="AA45" s="190">
        <f>SUM(AA39:AA44)</f>
        <v>218.83170034244785</v>
      </c>
      <c r="AB45" s="190">
        <f>SUM(AB39:AB44)</f>
        <v>6.9113504541119211</v>
      </c>
      <c r="AC45" s="190">
        <f>SUM(AC39:AC44)</f>
        <v>257.81949536015384</v>
      </c>
    </row>
    <row r="46" spans="9:29" x14ac:dyDescent="0.2">
      <c r="I46" s="191"/>
      <c r="P46" s="191"/>
      <c r="W46" s="191"/>
    </row>
    <row r="47" spans="9:29" x14ac:dyDescent="0.2">
      <c r="J47" s="176" t="s">
        <v>174</v>
      </c>
      <c r="Q47" s="176" t="s">
        <v>174</v>
      </c>
      <c r="X47" s="176" t="s">
        <v>174</v>
      </c>
    </row>
    <row r="48" spans="9:29" ht="25.5" x14ac:dyDescent="0.2">
      <c r="I48" s="21" t="s">
        <v>811</v>
      </c>
      <c r="J48" s="178" t="s">
        <v>175</v>
      </c>
      <c r="K48" s="179" t="s">
        <v>163</v>
      </c>
      <c r="L48" s="179" t="s">
        <v>164</v>
      </c>
      <c r="M48" s="179" t="s">
        <v>165</v>
      </c>
      <c r="N48" s="179" t="s">
        <v>66</v>
      </c>
      <c r="P48" s="21" t="s">
        <v>811</v>
      </c>
      <c r="Q48" s="184" t="s">
        <v>166</v>
      </c>
      <c r="R48" s="184" t="s">
        <v>164</v>
      </c>
      <c r="S48" s="184" t="s">
        <v>167</v>
      </c>
      <c r="T48" s="184" t="s">
        <v>165</v>
      </c>
      <c r="U48" s="184" t="s">
        <v>168</v>
      </c>
      <c r="V48" s="189" t="s">
        <v>66</v>
      </c>
      <c r="X48" s="21" t="s">
        <v>811</v>
      </c>
      <c r="Y48" s="180" t="s">
        <v>169</v>
      </c>
      <c r="Z48" s="184" t="s">
        <v>170</v>
      </c>
      <c r="AA48" s="184" t="s">
        <v>171</v>
      </c>
      <c r="AB48" s="184" t="s">
        <v>172</v>
      </c>
      <c r="AC48" s="189" t="s">
        <v>66</v>
      </c>
    </row>
    <row r="49" spans="9:34" x14ac:dyDescent="0.2">
      <c r="I49" s="252" t="s">
        <v>137</v>
      </c>
      <c r="J49" s="74">
        <v>4661.9791067056303</v>
      </c>
      <c r="K49" s="74">
        <v>3.2333934679627398E-2</v>
      </c>
      <c r="L49" s="74"/>
      <c r="M49" s="74">
        <v>35616.715364768097</v>
      </c>
      <c r="N49" s="74">
        <f>SUM(J49:M49)</f>
        <v>40278.726805408405</v>
      </c>
      <c r="P49" s="252" t="s">
        <v>137</v>
      </c>
      <c r="Q49" s="74"/>
      <c r="R49" s="74"/>
      <c r="S49" s="74"/>
      <c r="T49" s="74">
        <v>77786.580406498993</v>
      </c>
      <c r="U49" s="74"/>
      <c r="V49" s="74">
        <f>SUM(Q49:U49)</f>
        <v>77786.580406498993</v>
      </c>
      <c r="X49" s="252" t="s">
        <v>137</v>
      </c>
      <c r="Y49" s="74">
        <v>251.76889099180599</v>
      </c>
      <c r="Z49" s="74">
        <v>364.75370381027398</v>
      </c>
      <c r="AA49" s="74">
        <v>11.0811679884791</v>
      </c>
      <c r="AB49" s="74"/>
      <c r="AC49" s="74">
        <f>SUM(Y49:AB49)</f>
        <v>627.60376279055913</v>
      </c>
    </row>
    <row r="50" spans="9:34" x14ac:dyDescent="0.2">
      <c r="I50" s="252" t="s">
        <v>138</v>
      </c>
      <c r="J50" s="74">
        <v>307821.33310445602</v>
      </c>
      <c r="K50" s="74">
        <v>19.5436439588665</v>
      </c>
      <c r="L50" s="74">
        <v>140.118398466147</v>
      </c>
      <c r="M50" s="74">
        <v>966448.36131693504</v>
      </c>
      <c r="N50" s="74">
        <f t="shared" ref="N50:N54" si="29">SUM(J50:M50)</f>
        <v>1274429.356463816</v>
      </c>
      <c r="P50" s="252" t="s">
        <v>138</v>
      </c>
      <c r="Q50" s="74">
        <v>237653.13271541201</v>
      </c>
      <c r="R50" s="74">
        <v>4193.9563531475096</v>
      </c>
      <c r="S50" s="74">
        <v>77398.6444215597</v>
      </c>
      <c r="T50" s="74">
        <v>891876.55174961395</v>
      </c>
      <c r="U50" s="74">
        <v>1313.12951939553</v>
      </c>
      <c r="V50" s="74">
        <f t="shared" ref="V50:V54" si="30">SUM(Q50:U50)</f>
        <v>1212435.4147591288</v>
      </c>
      <c r="X50" s="252" t="s">
        <v>138</v>
      </c>
      <c r="Y50" s="74"/>
      <c r="Z50" s="74">
        <v>18511.914746933599</v>
      </c>
      <c r="AA50" s="74">
        <v>98966.410731255004</v>
      </c>
      <c r="AB50" s="74">
        <v>504.03692532516999</v>
      </c>
      <c r="AC50" s="74">
        <f t="shared" ref="AC50:AC54" si="31">SUM(Y50:AB50)</f>
        <v>117982.36240351378</v>
      </c>
    </row>
    <row r="51" spans="9:34" x14ac:dyDescent="0.2">
      <c r="I51" s="252" t="s">
        <v>139</v>
      </c>
      <c r="J51" s="74">
        <v>63609.707567071498</v>
      </c>
      <c r="K51" s="74">
        <v>49358.655024237902</v>
      </c>
      <c r="L51" s="74">
        <v>182708.74350822199</v>
      </c>
      <c r="M51" s="74">
        <v>1058858.9753256501</v>
      </c>
      <c r="N51" s="74">
        <f t="shared" si="29"/>
        <v>1354536.0814251816</v>
      </c>
      <c r="P51" s="252" t="s">
        <v>139</v>
      </c>
      <c r="Q51" s="74"/>
      <c r="R51" s="74">
        <v>110013.93547497901</v>
      </c>
      <c r="S51" s="74">
        <v>25158.171138131001</v>
      </c>
      <c r="T51" s="74">
        <v>1225915.44394087</v>
      </c>
      <c r="U51" s="74">
        <v>31692.262236036298</v>
      </c>
      <c r="V51" s="74">
        <f t="shared" si="30"/>
        <v>1392779.8127900164</v>
      </c>
      <c r="X51" s="252" t="s">
        <v>139</v>
      </c>
      <c r="Y51" s="74">
        <v>239.032002527266</v>
      </c>
      <c r="Z51" s="74">
        <v>13073.026622097899</v>
      </c>
      <c r="AA51" s="74">
        <v>117892.185679307</v>
      </c>
      <c r="AB51" s="74">
        <v>6533.4145507635503</v>
      </c>
      <c r="AC51" s="74">
        <f t="shared" si="31"/>
        <v>137737.65885469574</v>
      </c>
    </row>
    <row r="52" spans="9:34" x14ac:dyDescent="0.2">
      <c r="I52" s="252" t="s">
        <v>140</v>
      </c>
      <c r="J52" s="74">
        <v>94418.534010908494</v>
      </c>
      <c r="K52" s="74">
        <v>18645.174680859702</v>
      </c>
      <c r="L52" s="74">
        <v>2715.8504978809501</v>
      </c>
      <c r="M52" s="74">
        <v>862362.86461833399</v>
      </c>
      <c r="N52" s="74">
        <f t="shared" si="29"/>
        <v>978142.42380798317</v>
      </c>
      <c r="P52" s="252" t="s">
        <v>140</v>
      </c>
      <c r="Q52" s="74">
        <v>42473.718689572001</v>
      </c>
      <c r="R52" s="74">
        <v>165394.02446690199</v>
      </c>
      <c r="S52" s="74">
        <v>32479.955117235801</v>
      </c>
      <c r="T52" s="74">
        <v>932763.99594736495</v>
      </c>
      <c r="U52" s="74">
        <v>1852.1038647908699</v>
      </c>
      <c r="V52" s="74">
        <f t="shared" si="30"/>
        <v>1174963.7980858656</v>
      </c>
      <c r="X52" s="252" t="s">
        <v>140</v>
      </c>
      <c r="Y52" s="74">
        <v>404.866415522061</v>
      </c>
      <c r="Z52" s="74">
        <v>0.22041256353259001</v>
      </c>
      <c r="AA52" s="74">
        <v>7213.9835721161198</v>
      </c>
      <c r="AB52" s="74">
        <v>39.771388921886597</v>
      </c>
      <c r="AC52" s="74">
        <f t="shared" si="31"/>
        <v>7658.8417891236004</v>
      </c>
    </row>
    <row r="53" spans="9:34" x14ac:dyDescent="0.2">
      <c r="I53" s="252" t="s">
        <v>141</v>
      </c>
      <c r="J53" s="74"/>
      <c r="K53" s="74">
        <v>4.2077153921127302E-6</v>
      </c>
      <c r="L53" s="74"/>
      <c r="M53" s="74">
        <v>27545.159350742499</v>
      </c>
      <c r="N53" s="74">
        <f t="shared" si="29"/>
        <v>27545.159354950214</v>
      </c>
      <c r="P53" s="252" t="s">
        <v>141</v>
      </c>
      <c r="Q53" s="74"/>
      <c r="R53" s="74"/>
      <c r="S53" s="74"/>
      <c r="T53" s="74">
        <v>30668.5911712003</v>
      </c>
      <c r="U53" s="74"/>
      <c r="V53" s="74">
        <f t="shared" si="30"/>
        <v>30668.5911712003</v>
      </c>
      <c r="X53" s="252" t="s">
        <v>141</v>
      </c>
      <c r="Y53" s="74"/>
      <c r="Z53" s="74"/>
      <c r="AA53" s="74"/>
      <c r="AB53" s="74"/>
      <c r="AC53" s="74">
        <f t="shared" si="31"/>
        <v>0</v>
      </c>
    </row>
    <row r="54" spans="9:34" x14ac:dyDescent="0.2">
      <c r="I54" s="252" t="s">
        <v>815</v>
      </c>
      <c r="J54" s="74">
        <v>0.227609267458319</v>
      </c>
      <c r="K54" s="74">
        <v>3.32839675247669</v>
      </c>
      <c r="L54" s="74"/>
      <c r="M54" s="74">
        <v>1.9036727026104901E-3</v>
      </c>
      <c r="N54" s="74">
        <f t="shared" si="29"/>
        <v>3.5579096926376197</v>
      </c>
      <c r="P54" s="252" t="s">
        <v>969</v>
      </c>
      <c r="Q54" s="74">
        <v>2.5050491094589199E-3</v>
      </c>
      <c r="R54" s="74"/>
      <c r="S54" s="74">
        <v>1098.5034633222899</v>
      </c>
      <c r="T54" s="74">
        <v>4.4915853068232502E-3</v>
      </c>
      <c r="U54" s="74">
        <v>0.65144800487905696</v>
      </c>
      <c r="V54" s="74">
        <f t="shared" si="30"/>
        <v>1099.1619079615853</v>
      </c>
      <c r="X54" s="252" t="s">
        <v>969</v>
      </c>
      <c r="Y54" s="74"/>
      <c r="Z54" s="74">
        <v>0.69643867388367597</v>
      </c>
      <c r="AA54" s="74"/>
      <c r="AB54" s="74"/>
      <c r="AC54" s="74">
        <f t="shared" si="31"/>
        <v>0.69643867388367597</v>
      </c>
    </row>
    <row r="55" spans="9:34" x14ac:dyDescent="0.2">
      <c r="I55" s="175" t="s">
        <v>66</v>
      </c>
      <c r="J55" s="190">
        <f>SUM(J49:J54)</f>
        <v>470511.7813984091</v>
      </c>
      <c r="K55" s="190">
        <f>SUM(K49:K54)</f>
        <v>68026.734083951334</v>
      </c>
      <c r="L55" s="190">
        <f>SUM(L49:L54)</f>
        <v>185564.71240456909</v>
      </c>
      <c r="M55" s="190">
        <f>SUM(M49:M54)</f>
        <v>2950832.0778801022</v>
      </c>
      <c r="N55" s="190">
        <f>SUM(N49:N54)</f>
        <v>3674935.3057670323</v>
      </c>
      <c r="P55" s="175" t="s">
        <v>66</v>
      </c>
      <c r="Q55" s="190">
        <f t="shared" ref="Q55:V55" si="32">SUM(Q49:Q54)</f>
        <v>280126.85391003313</v>
      </c>
      <c r="R55" s="190">
        <f t="shared" si="32"/>
        <v>279601.91629502852</v>
      </c>
      <c r="S55" s="190">
        <f t="shared" si="32"/>
        <v>136135.2741402488</v>
      </c>
      <c r="T55" s="190">
        <f t="shared" si="32"/>
        <v>3159011.1677071331</v>
      </c>
      <c r="U55" s="190">
        <f t="shared" si="32"/>
        <v>34858.147068227576</v>
      </c>
      <c r="V55" s="190">
        <f t="shared" si="32"/>
        <v>3889733.3591206716</v>
      </c>
      <c r="X55" s="175" t="s">
        <v>66</v>
      </c>
      <c r="Y55" s="190">
        <f>SUM(Y49:Y54)</f>
        <v>895.66730904113297</v>
      </c>
      <c r="Z55" s="190">
        <f>SUM(Z49:Z54)</f>
        <v>31950.611924079189</v>
      </c>
      <c r="AA55" s="190">
        <f>SUM(AA49:AA54)</f>
        <v>224083.66115066659</v>
      </c>
      <c r="AB55" s="190">
        <f>SUM(AB49:AB54)</f>
        <v>7077.2228650106072</v>
      </c>
      <c r="AC55" s="190">
        <f>SUM(AC49:AC54)</f>
        <v>264007.16324879753</v>
      </c>
    </row>
    <row r="56" spans="9:34" x14ac:dyDescent="0.2">
      <c r="J56" s="190"/>
      <c r="K56" s="190"/>
      <c r="L56" s="190"/>
      <c r="M56" s="190"/>
      <c r="N56" s="190"/>
      <c r="Q56" s="190"/>
      <c r="R56" s="190"/>
      <c r="S56" s="190"/>
      <c r="T56" s="190"/>
      <c r="U56" s="190"/>
      <c r="V56" s="190"/>
      <c r="Y56" s="190"/>
      <c r="Z56" s="190"/>
      <c r="AA56" s="190"/>
      <c r="AB56" s="190"/>
      <c r="AC56" s="190"/>
    </row>
    <row r="57" spans="9:34" x14ac:dyDescent="0.2">
      <c r="J57" s="190"/>
      <c r="K57" s="190"/>
      <c r="L57" s="190"/>
      <c r="M57" s="190"/>
      <c r="N57" s="190"/>
      <c r="Q57" s="190"/>
      <c r="R57" s="190"/>
      <c r="S57" s="190"/>
      <c r="T57" s="190"/>
      <c r="U57" s="190"/>
      <c r="V57" s="190"/>
      <c r="Y57" s="190"/>
      <c r="Z57" s="190"/>
      <c r="AA57" s="190"/>
      <c r="AB57" s="190"/>
      <c r="AC57" s="190"/>
    </row>
    <row r="59" spans="9:34" x14ac:dyDescent="0.2">
      <c r="J59" s="176" t="s">
        <v>176</v>
      </c>
      <c r="Q59" s="176" t="s">
        <v>176</v>
      </c>
      <c r="X59" s="176" t="s">
        <v>176</v>
      </c>
    </row>
    <row r="60" spans="9:34" ht="25.5" x14ac:dyDescent="0.2">
      <c r="I60" s="21" t="s">
        <v>812</v>
      </c>
      <c r="J60" s="192" t="s">
        <v>175</v>
      </c>
      <c r="K60" s="189" t="s">
        <v>163</v>
      </c>
      <c r="L60" s="189" t="s">
        <v>164</v>
      </c>
      <c r="M60" s="189" t="s">
        <v>165</v>
      </c>
      <c r="N60" s="535" t="s">
        <v>145</v>
      </c>
      <c r="P60" s="21" t="s">
        <v>812</v>
      </c>
      <c r="Q60" s="184" t="s">
        <v>166</v>
      </c>
      <c r="R60" s="184" t="s">
        <v>164</v>
      </c>
      <c r="S60" s="184" t="s">
        <v>167</v>
      </c>
      <c r="T60" s="184" t="s">
        <v>165</v>
      </c>
      <c r="U60" s="184" t="s">
        <v>168</v>
      </c>
      <c r="V60" s="535" t="s">
        <v>146</v>
      </c>
      <c r="X60" s="21" t="s">
        <v>812</v>
      </c>
      <c r="Y60" s="180" t="s">
        <v>169</v>
      </c>
      <c r="Z60" s="184" t="s">
        <v>170</v>
      </c>
      <c r="AA60" s="184" t="s">
        <v>171</v>
      </c>
      <c r="AB60" s="184" t="s">
        <v>172</v>
      </c>
      <c r="AC60" s="535" t="s">
        <v>147</v>
      </c>
    </row>
    <row r="61" spans="9:34" x14ac:dyDescent="0.2">
      <c r="I61" s="252" t="s">
        <v>137</v>
      </c>
      <c r="J61" s="185">
        <v>2</v>
      </c>
      <c r="K61" s="185">
        <v>3</v>
      </c>
      <c r="L61" s="185"/>
      <c r="M61" s="185">
        <v>1770</v>
      </c>
      <c r="N61" s="185">
        <f>SUM(J61:M61)</f>
        <v>1775</v>
      </c>
      <c r="P61" s="252" t="s">
        <v>137</v>
      </c>
      <c r="Q61" s="185"/>
      <c r="R61" s="185"/>
      <c r="S61" s="185"/>
      <c r="T61" s="185">
        <v>1091</v>
      </c>
      <c r="U61" s="185"/>
      <c r="V61" s="185">
        <f>SUM(Q61:U61)</f>
        <v>1091</v>
      </c>
      <c r="X61" s="252" t="s">
        <v>137</v>
      </c>
      <c r="Y61" s="504">
        <v>1</v>
      </c>
      <c r="Z61" s="504">
        <v>2</v>
      </c>
      <c r="AA61" s="504">
        <v>2</v>
      </c>
      <c r="AB61" s="504"/>
      <c r="AC61" s="504">
        <f>SUM(Y61:AB61)</f>
        <v>5</v>
      </c>
    </row>
    <row r="62" spans="9:34" x14ac:dyDescent="0.2">
      <c r="I62" s="252" t="s">
        <v>138</v>
      </c>
      <c r="J62" s="185">
        <v>14418</v>
      </c>
      <c r="K62" s="185">
        <v>19</v>
      </c>
      <c r="L62" s="185">
        <v>7</v>
      </c>
      <c r="M62" s="185">
        <v>13255</v>
      </c>
      <c r="N62" s="185">
        <f t="shared" ref="N62:N66" si="33">SUM(J62:M62)</f>
        <v>27699</v>
      </c>
      <c r="P62" s="252" t="s">
        <v>138</v>
      </c>
      <c r="Q62" s="185">
        <v>16229</v>
      </c>
      <c r="R62" s="185">
        <v>4</v>
      </c>
      <c r="S62" s="185">
        <v>303</v>
      </c>
      <c r="T62" s="185">
        <v>43662</v>
      </c>
      <c r="U62" s="185">
        <v>78</v>
      </c>
      <c r="V62" s="185">
        <f t="shared" ref="V62:V66" si="34">SUM(Q62:U62)</f>
        <v>60276</v>
      </c>
      <c r="X62" s="252" t="s">
        <v>138</v>
      </c>
      <c r="Y62" s="504"/>
      <c r="Z62" s="504">
        <v>52</v>
      </c>
      <c r="AA62" s="504">
        <v>390</v>
      </c>
      <c r="AB62" s="504">
        <v>68</v>
      </c>
      <c r="AC62" s="504">
        <f t="shared" ref="AC62:AC66" si="35">SUM(Y62:AB62)</f>
        <v>510</v>
      </c>
    </row>
    <row r="63" spans="9:34" x14ac:dyDescent="0.2">
      <c r="I63" s="252" t="s">
        <v>139</v>
      </c>
      <c r="J63" s="185">
        <v>8723</v>
      </c>
      <c r="K63" s="185">
        <v>2092</v>
      </c>
      <c r="L63" s="185">
        <v>197</v>
      </c>
      <c r="M63" s="185">
        <v>97590</v>
      </c>
      <c r="N63" s="185">
        <f t="shared" si="33"/>
        <v>108602</v>
      </c>
      <c r="P63" s="252" t="s">
        <v>139</v>
      </c>
      <c r="Q63" s="185"/>
      <c r="R63" s="185">
        <v>112</v>
      </c>
      <c r="S63" s="185">
        <v>367</v>
      </c>
      <c r="T63" s="185">
        <v>84396</v>
      </c>
      <c r="U63" s="185">
        <v>217</v>
      </c>
      <c r="V63" s="185">
        <f t="shared" si="34"/>
        <v>85092</v>
      </c>
      <c r="X63" s="252" t="s">
        <v>139</v>
      </c>
      <c r="Y63" s="504">
        <v>103</v>
      </c>
      <c r="Z63" s="504">
        <v>3206</v>
      </c>
      <c r="AA63" s="504">
        <v>27296</v>
      </c>
      <c r="AB63" s="504">
        <v>240</v>
      </c>
      <c r="AC63" s="504">
        <f t="shared" si="35"/>
        <v>30845</v>
      </c>
      <c r="AD63" s="820"/>
      <c r="AE63" s="821"/>
      <c r="AF63" s="821"/>
      <c r="AG63" s="821"/>
      <c r="AH63" s="821"/>
    </row>
    <row r="64" spans="9:34" x14ac:dyDescent="0.2">
      <c r="I64" s="252" t="s">
        <v>140</v>
      </c>
      <c r="J64" s="185">
        <v>9620</v>
      </c>
      <c r="K64" s="185">
        <v>3385</v>
      </c>
      <c r="L64" s="185">
        <v>62</v>
      </c>
      <c r="M64" s="185">
        <v>124612</v>
      </c>
      <c r="N64" s="185">
        <f t="shared" si="33"/>
        <v>137679</v>
      </c>
      <c r="P64" s="252" t="s">
        <v>140</v>
      </c>
      <c r="Q64" s="185">
        <v>64757</v>
      </c>
      <c r="R64" s="185">
        <v>931</v>
      </c>
      <c r="S64" s="185">
        <v>797</v>
      </c>
      <c r="T64" s="185">
        <v>151639</v>
      </c>
      <c r="U64" s="185">
        <v>235</v>
      </c>
      <c r="V64" s="185">
        <f t="shared" si="34"/>
        <v>218359</v>
      </c>
      <c r="X64" s="252" t="s">
        <v>140</v>
      </c>
      <c r="Y64" s="504">
        <v>195</v>
      </c>
      <c r="Z64" s="504">
        <v>166</v>
      </c>
      <c r="AA64" s="504">
        <v>8895</v>
      </c>
      <c r="AB64" s="504">
        <v>149</v>
      </c>
      <c r="AC64" s="504">
        <f t="shared" si="35"/>
        <v>9405</v>
      </c>
    </row>
    <row r="65" spans="9:35" x14ac:dyDescent="0.2">
      <c r="I65" s="252" t="s">
        <v>141</v>
      </c>
      <c r="J65" s="185"/>
      <c r="K65" s="185">
        <v>3</v>
      </c>
      <c r="L65" s="185"/>
      <c r="M65" s="185">
        <v>5422</v>
      </c>
      <c r="N65" s="185">
        <f t="shared" si="33"/>
        <v>5425</v>
      </c>
      <c r="P65" s="252" t="s">
        <v>141</v>
      </c>
      <c r="Q65" s="185"/>
      <c r="R65" s="185"/>
      <c r="S65" s="185"/>
      <c r="T65" s="185">
        <v>18090</v>
      </c>
      <c r="U65" s="185"/>
      <c r="V65" s="185">
        <f t="shared" si="34"/>
        <v>18090</v>
      </c>
      <c r="X65" s="252" t="s">
        <v>141</v>
      </c>
      <c r="Y65" s="504"/>
      <c r="Z65" s="504"/>
      <c r="AA65" s="504"/>
      <c r="AB65" s="504"/>
      <c r="AC65" s="504">
        <f t="shared" si="35"/>
        <v>0</v>
      </c>
    </row>
    <row r="66" spans="9:35" x14ac:dyDescent="0.2">
      <c r="I66" s="252" t="s">
        <v>969</v>
      </c>
      <c r="J66" s="185">
        <v>86</v>
      </c>
      <c r="K66" s="185">
        <v>1</v>
      </c>
      <c r="L66" s="185"/>
      <c r="M66" s="185">
        <v>456</v>
      </c>
      <c r="N66" s="185">
        <f t="shared" si="33"/>
        <v>543</v>
      </c>
      <c r="P66" s="252" t="s">
        <v>969</v>
      </c>
      <c r="Q66" s="185">
        <v>1</v>
      </c>
      <c r="R66" s="185"/>
      <c r="S66" s="185">
        <v>267</v>
      </c>
      <c r="T66" s="185">
        <v>9</v>
      </c>
      <c r="U66" s="185">
        <v>1</v>
      </c>
      <c r="V66" s="185">
        <f t="shared" si="34"/>
        <v>278</v>
      </c>
      <c r="X66" s="252" t="s">
        <v>969</v>
      </c>
      <c r="Y66" s="504"/>
      <c r="Z66" s="504">
        <v>4</v>
      </c>
      <c r="AA66" s="504"/>
      <c r="AB66" s="504"/>
      <c r="AC66" s="504">
        <f t="shared" si="35"/>
        <v>4</v>
      </c>
    </row>
    <row r="67" spans="9:35" x14ac:dyDescent="0.2">
      <c r="I67" s="175" t="s">
        <v>66</v>
      </c>
      <c r="J67" s="193">
        <f>SUM(J61:J66)</f>
        <v>32849</v>
      </c>
      <c r="K67" s="193">
        <f>SUM(K61:K66)</f>
        <v>5503</v>
      </c>
      <c r="L67" s="193">
        <f>SUM(L61:L66)</f>
        <v>266</v>
      </c>
      <c r="M67" s="193">
        <f>SUM(M61:M66)</f>
        <v>243105</v>
      </c>
      <c r="N67" s="193">
        <f>SUM(N61:N66)</f>
        <v>281723</v>
      </c>
      <c r="P67" s="175" t="s">
        <v>66</v>
      </c>
      <c r="Q67" s="193">
        <f t="shared" ref="Q67:V67" si="36">SUM(Q61:Q66)</f>
        <v>80987</v>
      </c>
      <c r="R67" s="193">
        <f t="shared" si="36"/>
        <v>1047</v>
      </c>
      <c r="S67" s="193">
        <f t="shared" si="36"/>
        <v>1734</v>
      </c>
      <c r="T67" s="193">
        <f t="shared" si="36"/>
        <v>298887</v>
      </c>
      <c r="U67" s="193">
        <f t="shared" si="36"/>
        <v>531</v>
      </c>
      <c r="V67" s="193">
        <f t="shared" si="36"/>
        <v>383186</v>
      </c>
      <c r="X67" s="175" t="s">
        <v>66</v>
      </c>
      <c r="Y67" s="505">
        <f>SUM(Y61:Y66)</f>
        <v>299</v>
      </c>
      <c r="Z67" s="505">
        <f>SUM(Z61:Z66)</f>
        <v>3430</v>
      </c>
      <c r="AA67" s="505">
        <f>SUM(AA61:AA66)</f>
        <v>36583</v>
      </c>
      <c r="AB67" s="505">
        <f>SUM(AB61:AB66)</f>
        <v>457</v>
      </c>
      <c r="AC67" s="505">
        <f>SUM(AC61:AC66)</f>
        <v>40769</v>
      </c>
    </row>
    <row r="69" spans="9:35" x14ac:dyDescent="0.2">
      <c r="I69"/>
      <c r="J69"/>
      <c r="K69"/>
      <c r="L69"/>
      <c r="M69"/>
      <c r="N69"/>
      <c r="O69"/>
      <c r="P69"/>
      <c r="Q69"/>
      <c r="R69"/>
      <c r="S69"/>
      <c r="T69"/>
      <c r="U69"/>
      <c r="V69"/>
      <c r="W69"/>
      <c r="X69"/>
      <c r="Y69"/>
      <c r="Z69"/>
      <c r="AA69"/>
      <c r="AB69"/>
      <c r="AC69"/>
    </row>
    <row r="70" spans="9:35" x14ac:dyDescent="0.2">
      <c r="I70"/>
      <c r="J70"/>
      <c r="K70"/>
      <c r="L70"/>
      <c r="M70"/>
      <c r="N70"/>
      <c r="O70"/>
      <c r="P70"/>
      <c r="Q70"/>
      <c r="R70"/>
      <c r="S70"/>
      <c r="T70"/>
      <c r="U70"/>
      <c r="V70"/>
      <c r="W70"/>
      <c r="X70"/>
      <c r="Y70"/>
      <c r="Z70"/>
      <c r="AA70"/>
      <c r="AB70"/>
      <c r="AC70"/>
    </row>
    <row r="71" spans="9:35" x14ac:dyDescent="0.2">
      <c r="I71"/>
      <c r="J71"/>
      <c r="K71"/>
      <c r="L71"/>
      <c r="M71"/>
      <c r="N71"/>
      <c r="O71"/>
      <c r="P71"/>
      <c r="Q71"/>
      <c r="R71"/>
      <c r="S71"/>
      <c r="T71"/>
      <c r="U71"/>
      <c r="V71"/>
      <c r="W71"/>
      <c r="X71"/>
      <c r="Y71"/>
      <c r="Z71"/>
      <c r="AA71"/>
      <c r="AB71"/>
      <c r="AC71"/>
    </row>
    <row r="72" spans="9:35" x14ac:dyDescent="0.2">
      <c r="I72"/>
      <c r="J72"/>
      <c r="K72"/>
      <c r="L72"/>
      <c r="M72"/>
      <c r="N72"/>
      <c r="O72"/>
      <c r="P72"/>
      <c r="Q72"/>
      <c r="R72"/>
      <c r="S72"/>
      <c r="T72"/>
      <c r="U72"/>
      <c r="V72"/>
      <c r="W72"/>
      <c r="X72"/>
      <c r="Y72"/>
      <c r="Z72"/>
      <c r="AA72"/>
      <c r="AB72"/>
      <c r="AC72"/>
    </row>
    <row r="73" spans="9:35" x14ac:dyDescent="0.2">
      <c r="I73"/>
      <c r="J73"/>
      <c r="K73"/>
      <c r="L73"/>
      <c r="M73"/>
      <c r="N73"/>
      <c r="O73"/>
      <c r="P73"/>
      <c r="Q73"/>
      <c r="R73"/>
      <c r="S73"/>
      <c r="T73"/>
      <c r="U73"/>
      <c r="V73"/>
      <c r="W73"/>
      <c r="X73"/>
      <c r="Y73"/>
      <c r="Z73"/>
      <c r="AA73"/>
      <c r="AB73"/>
      <c r="AC73"/>
    </row>
    <row r="74" spans="9:35" x14ac:dyDescent="0.2">
      <c r="I74"/>
      <c r="J74"/>
      <c r="K74"/>
      <c r="L74"/>
      <c r="M74"/>
      <c r="N74"/>
      <c r="O74"/>
      <c r="P74"/>
      <c r="Q74"/>
      <c r="R74"/>
      <c r="S74"/>
      <c r="T74"/>
      <c r="U74"/>
      <c r="V74"/>
      <c r="W74"/>
      <c r="X74"/>
      <c r="Y74"/>
      <c r="Z74"/>
      <c r="AA74"/>
      <c r="AB74"/>
      <c r="AC74"/>
    </row>
    <row r="75" spans="9:35" x14ac:dyDescent="0.2">
      <c r="I75"/>
      <c r="J75"/>
      <c r="K75"/>
      <c r="L75"/>
      <c r="M75"/>
      <c r="N75"/>
      <c r="O75"/>
      <c r="P75"/>
      <c r="Q75"/>
      <c r="R75"/>
      <c r="S75"/>
      <c r="T75"/>
      <c r="U75"/>
      <c r="V75"/>
      <c r="W75"/>
      <c r="X75"/>
      <c r="Y75"/>
      <c r="Z75"/>
      <c r="AA75"/>
      <c r="AB75"/>
      <c r="AC75"/>
      <c r="AE75" s="509"/>
      <c r="AF75" s="269"/>
      <c r="AG75" s="269"/>
      <c r="AH75" s="269"/>
      <c r="AI75" s="269"/>
    </row>
    <row r="76" spans="9:35" x14ac:dyDescent="0.2">
      <c r="I76"/>
      <c r="J76"/>
      <c r="K76"/>
      <c r="L76"/>
      <c r="M76"/>
      <c r="N76"/>
      <c r="O76"/>
      <c r="P76"/>
      <c r="Q76"/>
      <c r="R76"/>
      <c r="S76"/>
      <c r="T76"/>
      <c r="U76"/>
      <c r="V76"/>
      <c r="W76"/>
      <c r="X76"/>
      <c r="Y76"/>
      <c r="Z76"/>
      <c r="AA76"/>
      <c r="AB76"/>
      <c r="AC76"/>
      <c r="AE76" s="269"/>
      <c r="AF76" s="269"/>
      <c r="AG76" s="269"/>
      <c r="AH76" s="269"/>
      <c r="AI76" s="269"/>
    </row>
    <row r="77" spans="9:35" x14ac:dyDescent="0.2">
      <c r="I77"/>
      <c r="J77"/>
      <c r="K77"/>
      <c r="L77"/>
      <c r="M77"/>
      <c r="N77"/>
      <c r="O77"/>
      <c r="P77"/>
      <c r="Q77"/>
      <c r="R77"/>
      <c r="S77"/>
      <c r="T77"/>
      <c r="U77"/>
      <c r="V77"/>
      <c r="W77"/>
      <c r="X77"/>
      <c r="Y77"/>
      <c r="Z77"/>
      <c r="AA77"/>
      <c r="AB77"/>
      <c r="AC77"/>
      <c r="AE77" s="269"/>
      <c r="AF77" s="269"/>
      <c r="AG77" s="269"/>
      <c r="AH77" s="269"/>
      <c r="AI77" s="269"/>
    </row>
    <row r="78" spans="9:35" x14ac:dyDescent="0.2">
      <c r="I78"/>
      <c r="J78"/>
      <c r="K78"/>
      <c r="L78"/>
      <c r="M78"/>
      <c r="N78"/>
      <c r="O78"/>
      <c r="P78"/>
      <c r="Q78"/>
      <c r="R78"/>
      <c r="S78"/>
      <c r="T78"/>
      <c r="U78"/>
      <c r="V78"/>
      <c r="W78"/>
      <c r="X78"/>
      <c r="Y78"/>
      <c r="Z78"/>
      <c r="AA78"/>
      <c r="AB78"/>
      <c r="AC78"/>
    </row>
    <row r="79" spans="9:35" x14ac:dyDescent="0.2">
      <c r="I79"/>
      <c r="J79"/>
      <c r="K79"/>
      <c r="L79"/>
      <c r="M79"/>
      <c r="N79"/>
      <c r="O79"/>
      <c r="P79"/>
      <c r="Q79"/>
      <c r="R79"/>
      <c r="S79"/>
      <c r="T79"/>
      <c r="U79"/>
      <c r="V79"/>
      <c r="W79"/>
      <c r="X79"/>
      <c r="Y79"/>
      <c r="Z79"/>
      <c r="AA79"/>
      <c r="AB79"/>
      <c r="AC79"/>
    </row>
    <row r="80" spans="9:35" x14ac:dyDescent="0.2">
      <c r="I80"/>
      <c r="J80"/>
      <c r="K80"/>
      <c r="L80"/>
      <c r="M80"/>
      <c r="N80"/>
      <c r="O80"/>
      <c r="P80"/>
      <c r="Q80"/>
      <c r="R80"/>
      <c r="S80"/>
      <c r="T80"/>
      <c r="U80"/>
      <c r="V80"/>
      <c r="W80"/>
      <c r="X80"/>
      <c r="Y80"/>
      <c r="Z80"/>
      <c r="AA80"/>
      <c r="AB80"/>
      <c r="AC80"/>
    </row>
  </sheetData>
  <mergeCells count="6">
    <mergeCell ref="AD63:AH63"/>
    <mergeCell ref="B1:H1"/>
    <mergeCell ref="B3:B4"/>
    <mergeCell ref="C3:E3"/>
    <mergeCell ref="F3:H3"/>
    <mergeCell ref="I3:K3"/>
  </mergeCells>
  <printOptions horizontalCentered="1"/>
  <pageMargins left="0.75" right="0.75" top="1" bottom="1" header="0.5" footer="0.5"/>
  <pageSetup scale="7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T31"/>
  <sheetViews>
    <sheetView zoomScale="84" zoomScaleNormal="84" workbookViewId="0">
      <selection activeCell="H19" sqref="H19"/>
    </sheetView>
  </sheetViews>
  <sheetFormatPr defaultRowHeight="12.75" x14ac:dyDescent="0.2"/>
  <cols>
    <col min="1" max="1" width="13.42578125" customWidth="1"/>
    <col min="2" max="2" width="13.42578125" style="79" customWidth="1"/>
    <col min="3" max="7" width="13.42578125" customWidth="1"/>
    <col min="8" max="8" width="14.85546875" customWidth="1"/>
    <col min="9" max="10" width="13.42578125" customWidth="1"/>
    <col min="11" max="11" width="15.42578125" customWidth="1"/>
    <col min="12" max="19" width="13.42578125" customWidth="1"/>
  </cols>
  <sheetData>
    <row r="1" spans="1:8" s="250" customFormat="1" ht="27" customHeight="1" x14ac:dyDescent="0.2">
      <c r="A1" s="830" t="s">
        <v>908</v>
      </c>
      <c r="B1" s="831"/>
      <c r="C1" s="831"/>
      <c r="D1" s="831"/>
      <c r="E1" s="831"/>
      <c r="F1" s="831"/>
      <c r="G1" s="831"/>
      <c r="H1" s="831"/>
    </row>
    <row r="2" spans="1:8" x14ac:dyDescent="0.2">
      <c r="A2" s="27"/>
    </row>
    <row r="24" spans="1:20" x14ac:dyDescent="0.2">
      <c r="A24" t="s">
        <v>68</v>
      </c>
    </row>
    <row r="25" spans="1:20" s="251" customFormat="1" x14ac:dyDescent="0.2">
      <c r="A25" s="112" t="s">
        <v>55</v>
      </c>
      <c r="B25" s="112" t="s">
        <v>56</v>
      </c>
      <c r="C25" s="112" t="s">
        <v>57</v>
      </c>
      <c r="D25" s="112" t="s">
        <v>58</v>
      </c>
      <c r="E25" s="112" t="s">
        <v>59</v>
      </c>
      <c r="F25" s="52" t="s">
        <v>106</v>
      </c>
      <c r="G25" s="52" t="s">
        <v>61</v>
      </c>
      <c r="H25" s="52" t="s">
        <v>62</v>
      </c>
      <c r="I25" s="52" t="s">
        <v>767</v>
      </c>
      <c r="J25" s="52" t="s">
        <v>63</v>
      </c>
      <c r="K25" s="52" t="s">
        <v>103</v>
      </c>
      <c r="L25" s="52" t="s">
        <v>65</v>
      </c>
      <c r="M25" s="52" t="s">
        <v>66</v>
      </c>
    </row>
    <row r="26" spans="1:20" s="251" customFormat="1" x14ac:dyDescent="0.2">
      <c r="A26" s="252">
        <f>E31+F31+G31+H31</f>
        <v>1003</v>
      </c>
      <c r="B26" s="252">
        <f>A31</f>
        <v>97</v>
      </c>
      <c r="C26" s="252">
        <f>B31</f>
        <v>231</v>
      </c>
      <c r="D26" s="252">
        <f>C31</f>
        <v>2794</v>
      </c>
      <c r="E26" s="252">
        <f>D31</f>
        <v>307</v>
      </c>
      <c r="F26" s="252">
        <f>I31+J31+K31+L31</f>
        <v>497</v>
      </c>
      <c r="G26" s="252">
        <f>M31</f>
        <v>1521</v>
      </c>
      <c r="H26" s="252">
        <f>N31+O31+P31</f>
        <v>644</v>
      </c>
      <c r="I26" s="252">
        <f>Q31</f>
        <v>172</v>
      </c>
      <c r="J26" s="252">
        <f>R31</f>
        <v>1243</v>
      </c>
      <c r="K26" s="252">
        <f>S31</f>
        <v>2026</v>
      </c>
      <c r="L26" s="252">
        <f>T31</f>
        <v>253</v>
      </c>
      <c r="M26" s="252">
        <f>SUM(A26:L26)</f>
        <v>10788</v>
      </c>
    </row>
    <row r="29" spans="1:20" x14ac:dyDescent="0.2">
      <c r="A29" t="s">
        <v>76</v>
      </c>
    </row>
    <row r="30" spans="1:20" s="253" customFormat="1" ht="25.5" x14ac:dyDescent="0.2">
      <c r="A30" s="127" t="s">
        <v>56</v>
      </c>
      <c r="B30" s="28" t="s">
        <v>57</v>
      </c>
      <c r="C30" s="127" t="s">
        <v>58</v>
      </c>
      <c r="D30" s="127" t="s">
        <v>59</v>
      </c>
      <c r="E30" s="127" t="s">
        <v>108</v>
      </c>
      <c r="F30" s="127" t="s">
        <v>109</v>
      </c>
      <c r="G30" s="127" t="s">
        <v>110</v>
      </c>
      <c r="H30" s="28" t="s">
        <v>111</v>
      </c>
      <c r="I30" s="127" t="s">
        <v>60</v>
      </c>
      <c r="J30" s="127" t="s">
        <v>112</v>
      </c>
      <c r="K30" s="127" t="s">
        <v>113</v>
      </c>
      <c r="L30" s="28" t="s">
        <v>114</v>
      </c>
      <c r="M30" s="127" t="s">
        <v>61</v>
      </c>
      <c r="N30" s="127" t="s">
        <v>62</v>
      </c>
      <c r="O30" s="127" t="s">
        <v>115</v>
      </c>
      <c r="P30" s="127" t="s">
        <v>99</v>
      </c>
      <c r="Q30" s="39" t="s">
        <v>767</v>
      </c>
      <c r="R30" s="127" t="s">
        <v>63</v>
      </c>
      <c r="S30" s="127" t="s">
        <v>82</v>
      </c>
      <c r="T30" s="39" t="s">
        <v>65</v>
      </c>
    </row>
    <row r="31" spans="1:20" s="79" customFormat="1" x14ac:dyDescent="0.2">
      <c r="A31" s="668">
        <v>97</v>
      </c>
      <c r="B31" s="668">
        <v>231</v>
      </c>
      <c r="C31" s="668">
        <v>2794</v>
      </c>
      <c r="D31" s="668">
        <v>307</v>
      </c>
      <c r="E31" s="668">
        <v>197</v>
      </c>
      <c r="F31" s="668">
        <v>374</v>
      </c>
      <c r="G31" s="668">
        <v>259</v>
      </c>
      <c r="H31" s="668">
        <v>173</v>
      </c>
      <c r="I31" s="668">
        <v>358</v>
      </c>
      <c r="J31" s="668">
        <v>31</v>
      </c>
      <c r="K31" s="668">
        <v>1</v>
      </c>
      <c r="L31" s="668">
        <v>107</v>
      </c>
      <c r="M31" s="668">
        <v>1521</v>
      </c>
      <c r="N31" s="668">
        <v>377</v>
      </c>
      <c r="O31" s="668">
        <v>11</v>
      </c>
      <c r="P31" s="668">
        <v>256</v>
      </c>
      <c r="Q31" s="668">
        <v>172</v>
      </c>
      <c r="R31" s="668">
        <v>1243</v>
      </c>
      <c r="S31" s="668">
        <v>2026</v>
      </c>
      <c r="T31" s="668">
        <v>253</v>
      </c>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FD249"/>
  <sheetViews>
    <sheetView topLeftCell="A40" zoomScale="80" zoomScaleNormal="80" workbookViewId="0">
      <selection activeCell="I93" sqref="I93"/>
    </sheetView>
  </sheetViews>
  <sheetFormatPr defaultColWidth="9.140625" defaultRowHeight="12.75" x14ac:dyDescent="0.2"/>
  <cols>
    <col min="1" max="1" width="28.85546875" style="175" customWidth="1"/>
    <col min="2" max="2" width="21.85546875" style="175" customWidth="1"/>
    <col min="3" max="3" width="16.28515625" style="193" customWidth="1"/>
    <col min="4" max="4" width="14.7109375" style="190" customWidth="1"/>
    <col min="5" max="7" width="14.7109375" style="175" customWidth="1"/>
    <col min="8" max="8" width="15.140625" style="175" customWidth="1"/>
    <col min="9" max="15" width="14.7109375" style="175" customWidth="1"/>
    <col min="16" max="16" width="13.28515625" style="175" customWidth="1"/>
    <col min="17" max="17" width="13.42578125" style="175" customWidth="1"/>
    <col min="18" max="20" width="9.140625" style="175"/>
    <col min="21" max="21" width="16" style="175" customWidth="1"/>
    <col min="22" max="16384" width="9.140625" style="175"/>
  </cols>
  <sheetData>
    <row r="1" spans="1:18" ht="35.25" customHeight="1" x14ac:dyDescent="0.2">
      <c r="A1" s="835" t="s">
        <v>177</v>
      </c>
      <c r="B1" s="835"/>
      <c r="C1" s="835"/>
      <c r="D1" s="835"/>
      <c r="E1" s="835"/>
      <c r="F1" s="835"/>
      <c r="G1" s="835"/>
      <c r="H1" s="835"/>
      <c r="I1" s="835"/>
      <c r="J1" s="835"/>
      <c r="K1" s="194"/>
      <c r="L1" s="194"/>
      <c r="M1" s="194"/>
      <c r="N1" s="194"/>
      <c r="O1" s="194"/>
    </row>
    <row r="2" spans="1:18" x14ac:dyDescent="0.2">
      <c r="A2" s="195"/>
      <c r="K2"/>
      <c r="L2"/>
      <c r="M2"/>
      <c r="N2"/>
      <c r="O2"/>
      <c r="P2"/>
      <c r="Q2"/>
      <c r="R2"/>
    </row>
    <row r="3" spans="1:18" s="195" customFormat="1" x14ac:dyDescent="0.2">
      <c r="A3" s="669" t="s">
        <v>911</v>
      </c>
      <c r="B3" s="197"/>
      <c r="C3" s="197"/>
      <c r="D3" s="197"/>
      <c r="E3" s="197"/>
      <c r="F3" s="197"/>
      <c r="G3" s="197"/>
      <c r="H3" s="197"/>
      <c r="I3" s="197"/>
      <c r="J3" s="197"/>
      <c r="K3"/>
      <c r="L3"/>
      <c r="M3"/>
      <c r="N3"/>
      <c r="O3"/>
      <c r="P3"/>
      <c r="Q3"/>
      <c r="R3"/>
    </row>
    <row r="4" spans="1:18" s="195" customFormat="1" x14ac:dyDescent="0.2">
      <c r="A4" s="647"/>
      <c r="B4" s="197"/>
      <c r="C4" s="197"/>
      <c r="D4" s="197"/>
      <c r="E4" s="197"/>
      <c r="F4" s="197"/>
      <c r="G4" s="197"/>
      <c r="H4" s="197"/>
      <c r="I4" s="197"/>
      <c r="J4" s="197"/>
      <c r="K4"/>
      <c r="L4"/>
      <c r="M4"/>
      <c r="N4"/>
      <c r="O4"/>
      <c r="P4"/>
      <c r="Q4"/>
      <c r="R4"/>
    </row>
    <row r="5" spans="1:18" s="195" customFormat="1" x14ac:dyDescent="0.2">
      <c r="A5" s="196"/>
      <c r="B5" s="198"/>
      <c r="C5" s="175"/>
      <c r="D5" s="199" t="s">
        <v>90</v>
      </c>
      <c r="E5" s="200"/>
      <c r="F5" s="200"/>
      <c r="G5" s="197"/>
      <c r="H5" s="197"/>
      <c r="I5" s="197"/>
      <c r="J5" s="197"/>
      <c r="K5"/>
      <c r="L5"/>
      <c r="M5"/>
      <c r="N5"/>
      <c r="O5"/>
      <c r="P5"/>
      <c r="Q5"/>
      <c r="R5"/>
    </row>
    <row r="6" spans="1:18" s="195" customFormat="1" x14ac:dyDescent="0.2">
      <c r="A6" s="201" t="s">
        <v>178</v>
      </c>
      <c r="B6" s="201" t="s">
        <v>179</v>
      </c>
      <c r="C6" s="202" t="s">
        <v>180</v>
      </c>
      <c r="D6" s="202" t="s">
        <v>54</v>
      </c>
      <c r="E6" s="197"/>
      <c r="F6" s="197"/>
      <c r="G6" s="197"/>
      <c r="H6" s="197"/>
      <c r="I6" s="197"/>
      <c r="J6" s="197"/>
      <c r="K6"/>
      <c r="L6"/>
      <c r="M6"/>
      <c r="N6"/>
      <c r="O6"/>
      <c r="P6"/>
      <c r="Q6"/>
      <c r="R6"/>
    </row>
    <row r="7" spans="1:18" s="195" customFormat="1" x14ac:dyDescent="0.2">
      <c r="A7" s="94" t="s">
        <v>928</v>
      </c>
      <c r="B7" s="203" t="s">
        <v>913</v>
      </c>
      <c r="C7" s="204">
        <v>1.69</v>
      </c>
      <c r="D7" s="204">
        <v>0.03</v>
      </c>
      <c r="E7" s="197"/>
      <c r="F7" s="197"/>
      <c r="G7" s="197"/>
      <c r="H7" s="197"/>
      <c r="I7" s="197"/>
      <c r="J7" s="197"/>
      <c r="K7"/>
      <c r="L7"/>
      <c r="M7"/>
      <c r="N7"/>
      <c r="O7"/>
      <c r="P7"/>
      <c r="Q7"/>
      <c r="R7"/>
    </row>
    <row r="8" spans="1:18" s="195" customFormat="1" x14ac:dyDescent="0.2">
      <c r="A8" s="94" t="s">
        <v>181</v>
      </c>
      <c r="B8" s="203" t="s">
        <v>182</v>
      </c>
      <c r="C8" s="204">
        <v>31.4</v>
      </c>
      <c r="D8" s="204">
        <v>2.7958799999999999</v>
      </c>
      <c r="E8" s="197"/>
      <c r="F8" s="197"/>
      <c r="G8" s="197"/>
      <c r="H8" s="197"/>
      <c r="I8" s="197"/>
      <c r="J8" s="197"/>
      <c r="K8"/>
      <c r="L8"/>
      <c r="M8"/>
      <c r="N8"/>
      <c r="O8"/>
      <c r="P8"/>
      <c r="Q8"/>
      <c r="R8"/>
    </row>
    <row r="9" spans="1:18" s="195" customFormat="1" x14ac:dyDescent="0.2">
      <c r="A9" s="94" t="s">
        <v>181</v>
      </c>
      <c r="B9" s="203" t="s">
        <v>170</v>
      </c>
      <c r="C9" s="204">
        <v>0.47848403655552796</v>
      </c>
      <c r="D9" s="204">
        <v>0.76289099999999999</v>
      </c>
      <c r="E9" s="197"/>
      <c r="F9" s="197"/>
      <c r="G9" s="197"/>
      <c r="H9" s="197"/>
      <c r="I9" s="197"/>
      <c r="J9" s="197"/>
      <c r="K9"/>
      <c r="L9"/>
      <c r="M9"/>
      <c r="N9"/>
      <c r="O9"/>
      <c r="P9"/>
      <c r="Q9"/>
      <c r="R9"/>
    </row>
    <row r="10" spans="1:18" s="195" customFormat="1" x14ac:dyDescent="0.2">
      <c r="A10" s="94" t="s">
        <v>929</v>
      </c>
      <c r="B10" s="203" t="s">
        <v>930</v>
      </c>
      <c r="C10" s="204">
        <v>33.42</v>
      </c>
      <c r="D10" s="204">
        <v>0.69</v>
      </c>
      <c r="E10" s="197"/>
      <c r="F10" s="197"/>
      <c r="G10" s="197"/>
      <c r="H10" s="197"/>
      <c r="I10" s="197"/>
      <c r="J10" s="197"/>
      <c r="K10"/>
      <c r="L10"/>
      <c r="M10"/>
      <c r="N10"/>
      <c r="O10"/>
      <c r="P10"/>
      <c r="Q10"/>
      <c r="R10"/>
    </row>
    <row r="11" spans="1:18" s="195" customFormat="1" x14ac:dyDescent="0.2">
      <c r="A11" s="94" t="s">
        <v>931</v>
      </c>
      <c r="B11" s="203" t="s">
        <v>183</v>
      </c>
      <c r="C11" s="204">
        <v>468.57</v>
      </c>
      <c r="D11" s="204">
        <v>8.3800000000000008</v>
      </c>
      <c r="E11" s="197"/>
      <c r="F11" s="197"/>
      <c r="G11" s="197"/>
      <c r="H11" s="197"/>
      <c r="I11" s="197"/>
      <c r="J11" s="197"/>
      <c r="K11"/>
      <c r="L11"/>
      <c r="M11"/>
      <c r="N11"/>
      <c r="O11"/>
      <c r="P11"/>
      <c r="Q11"/>
      <c r="R11"/>
    </row>
    <row r="12" spans="1:18" s="195" customFormat="1" x14ac:dyDescent="0.2">
      <c r="A12" s="94" t="s">
        <v>931</v>
      </c>
      <c r="B12" s="203" t="s">
        <v>184</v>
      </c>
      <c r="C12" s="204">
        <v>532.27</v>
      </c>
      <c r="D12" s="204">
        <v>9.7100000000000009</v>
      </c>
      <c r="E12" s="197"/>
      <c r="F12" s="197"/>
      <c r="G12" s="197"/>
      <c r="H12" s="197"/>
      <c r="I12" s="197"/>
      <c r="J12" s="197"/>
      <c r="K12"/>
      <c r="L12"/>
      <c r="M12"/>
      <c r="N12"/>
      <c r="O12"/>
      <c r="P12"/>
      <c r="Q12"/>
      <c r="R12"/>
    </row>
    <row r="13" spans="1:18" s="195" customFormat="1" x14ac:dyDescent="0.2">
      <c r="A13" s="94" t="s">
        <v>932</v>
      </c>
      <c r="B13" s="203" t="s">
        <v>933</v>
      </c>
      <c r="C13" s="204">
        <v>4.01</v>
      </c>
      <c r="D13" s="204">
        <v>0.04</v>
      </c>
      <c r="E13" s="197"/>
      <c r="F13" s="197"/>
      <c r="G13" s="197"/>
      <c r="H13" s="197"/>
      <c r="I13" s="197"/>
      <c r="J13" s="197"/>
      <c r="K13"/>
      <c r="L13"/>
      <c r="M13"/>
      <c r="N13"/>
      <c r="O13"/>
      <c r="P13"/>
      <c r="Q13"/>
      <c r="R13"/>
    </row>
    <row r="14" spans="1:18" s="195" customFormat="1" x14ac:dyDescent="0.2">
      <c r="A14" s="94" t="s">
        <v>185</v>
      </c>
      <c r="B14" s="205" t="s">
        <v>171</v>
      </c>
      <c r="C14" s="204">
        <v>7.71</v>
      </c>
      <c r="D14" s="204">
        <v>0.09</v>
      </c>
      <c r="E14" s="197"/>
      <c r="F14" s="197"/>
      <c r="G14" s="197"/>
      <c r="H14" s="197"/>
      <c r="I14" s="197"/>
      <c r="J14" s="197"/>
      <c r="K14"/>
      <c r="L14"/>
      <c r="M14"/>
      <c r="N14"/>
      <c r="O14"/>
      <c r="P14"/>
      <c r="Q14"/>
      <c r="R14"/>
    </row>
    <row r="15" spans="1:18" s="195" customFormat="1" x14ac:dyDescent="0.2">
      <c r="A15" s="94" t="s">
        <v>66</v>
      </c>
      <c r="B15" s="206"/>
      <c r="C15" s="204">
        <f>SUM(C7:C14)</f>
        <v>1079.5484840365555</v>
      </c>
      <c r="D15" s="204">
        <f>SUM(D7:D14)</f>
        <v>22.498771000000001</v>
      </c>
      <c r="E15" s="197"/>
      <c r="F15" s="197">
        <f>C15/1024</f>
        <v>1.0542465664419487</v>
      </c>
      <c r="G15" s="197"/>
      <c r="H15" s="197"/>
      <c r="I15" s="197"/>
      <c r="J15" s="197"/>
      <c r="K15"/>
      <c r="L15"/>
      <c r="M15"/>
      <c r="N15"/>
      <c r="O15"/>
      <c r="P15"/>
      <c r="Q15"/>
      <c r="R15"/>
    </row>
    <row r="16" spans="1:18" s="195" customFormat="1" x14ac:dyDescent="0.2">
      <c r="A16" s="647" t="s">
        <v>87</v>
      </c>
      <c r="B16" s="197"/>
      <c r="C16" s="207">
        <f>C15/365</f>
        <v>2.9576670795522069</v>
      </c>
      <c r="D16" s="207"/>
      <c r="E16"/>
      <c r="F16" s="207"/>
      <c r="G16" s="197"/>
      <c r="H16" s="197"/>
      <c r="I16" s="197"/>
      <c r="J16" s="197"/>
      <c r="K16" s="197"/>
      <c r="L16" s="197"/>
      <c r="M16" s="197"/>
      <c r="N16" s="197"/>
      <c r="O16" s="197"/>
    </row>
    <row r="17" spans="1:15" s="195" customFormat="1" x14ac:dyDescent="0.2">
      <c r="A17" s="647"/>
      <c r="B17" s="197"/>
      <c r="C17" s="197"/>
      <c r="D17" s="207"/>
      <c r="E17" s="207"/>
      <c r="F17" s="207"/>
      <c r="G17" s="197"/>
      <c r="H17" s="197"/>
      <c r="I17" s="197"/>
      <c r="J17" s="197"/>
      <c r="K17" s="197"/>
      <c r="L17" s="197"/>
      <c r="M17" s="197"/>
      <c r="N17" s="197"/>
      <c r="O17" s="197"/>
    </row>
    <row r="18" spans="1:15" s="195" customFormat="1" x14ac:dyDescent="0.2">
      <c r="A18" s="647"/>
      <c r="B18" s="197"/>
      <c r="C18" s="197"/>
      <c r="D18" s="207"/>
      <c r="E18" s="207"/>
      <c r="F18" s="207"/>
      <c r="G18" s="197"/>
      <c r="H18" s="197"/>
      <c r="I18" s="197"/>
      <c r="J18" s="197"/>
      <c r="K18" s="197"/>
      <c r="L18" s="197"/>
      <c r="M18" s="197"/>
      <c r="N18" s="197"/>
      <c r="O18" s="197"/>
    </row>
    <row r="19" spans="1:15" s="195" customFormat="1" x14ac:dyDescent="0.2">
      <c r="A19" s="647"/>
      <c r="B19" s="197"/>
      <c r="C19" s="197"/>
      <c r="D19" s="207"/>
      <c r="E19" s="207"/>
      <c r="F19" s="207"/>
      <c r="G19" s="197"/>
      <c r="H19" s="197"/>
      <c r="I19" s="197"/>
      <c r="J19" s="197"/>
      <c r="K19" s="197"/>
      <c r="L19" s="197"/>
      <c r="M19" s="197"/>
      <c r="N19" s="197"/>
      <c r="O19" s="197"/>
    </row>
    <row r="20" spans="1:15" s="195" customFormat="1" x14ac:dyDescent="0.2">
      <c r="A20" s="647"/>
      <c r="B20" s="197"/>
      <c r="C20" s="197"/>
      <c r="D20" s="207"/>
      <c r="E20" s="207"/>
      <c r="F20" s="207"/>
      <c r="G20" s="197"/>
      <c r="H20" s="197"/>
      <c r="I20" s="197"/>
      <c r="J20" s="197"/>
      <c r="K20" s="197"/>
      <c r="L20" s="197"/>
      <c r="M20" s="197"/>
      <c r="N20" s="197"/>
      <c r="O20" s="197"/>
    </row>
    <row r="21" spans="1:15" s="195" customFormat="1" x14ac:dyDescent="0.2">
      <c r="A21" s="647"/>
      <c r="B21" s="197"/>
      <c r="C21" s="197"/>
      <c r="D21" s="207"/>
      <c r="E21" s="207"/>
      <c r="F21" s="207"/>
      <c r="G21" s="197"/>
      <c r="H21" s="197"/>
      <c r="I21" s="197"/>
      <c r="J21" s="197"/>
      <c r="K21" s="197"/>
      <c r="L21" s="197"/>
      <c r="M21" s="197"/>
      <c r="N21" s="197"/>
      <c r="O21" s="197"/>
    </row>
    <row r="22" spans="1:15" s="195" customFormat="1" x14ac:dyDescent="0.2">
      <c r="A22" s="647"/>
      <c r="B22" s="197"/>
      <c r="C22" s="197"/>
      <c r="D22" s="207"/>
      <c r="E22" s="207"/>
      <c r="F22" s="207"/>
      <c r="G22" s="197"/>
      <c r="H22" s="197"/>
      <c r="I22" s="197"/>
      <c r="J22" s="197"/>
      <c r="K22" s="197"/>
      <c r="L22" s="197"/>
      <c r="M22" s="197"/>
      <c r="N22" s="197"/>
      <c r="O22" s="197"/>
    </row>
    <row r="23" spans="1:15" s="195" customFormat="1" x14ac:dyDescent="0.2">
      <c r="A23" s="647"/>
      <c r="B23" s="197"/>
      <c r="C23" s="197"/>
      <c r="D23" s="207"/>
      <c r="E23" s="207"/>
      <c r="F23" s="207"/>
      <c r="G23" s="197"/>
      <c r="H23" s="197"/>
      <c r="I23" s="197"/>
      <c r="J23" s="197"/>
      <c r="K23" s="197"/>
      <c r="L23" s="197"/>
      <c r="M23" s="197"/>
      <c r="N23" s="197"/>
      <c r="O23" s="197"/>
    </row>
    <row r="24" spans="1:15" s="195" customFormat="1" x14ac:dyDescent="0.2">
      <c r="A24" s="647"/>
      <c r="B24" s="197"/>
      <c r="C24" s="197"/>
      <c r="D24" s="207"/>
      <c r="E24" s="207"/>
      <c r="F24" s="207"/>
      <c r="G24" s="197"/>
      <c r="H24" s="197"/>
      <c r="I24" s="197"/>
      <c r="J24" s="197"/>
      <c r="K24" s="197"/>
      <c r="L24" s="197"/>
      <c r="M24" s="197"/>
      <c r="N24" s="197"/>
      <c r="O24" s="197"/>
    </row>
    <row r="25" spans="1:15" s="195" customFormat="1" x14ac:dyDescent="0.2">
      <c r="A25" s="647"/>
      <c r="B25" s="197"/>
      <c r="C25" s="197"/>
      <c r="D25" s="207"/>
      <c r="E25" s="207"/>
      <c r="F25" s="207"/>
      <c r="G25" s="197"/>
      <c r="H25" s="197"/>
      <c r="I25" s="197"/>
      <c r="J25" s="197"/>
      <c r="K25" s="197"/>
      <c r="L25" s="197"/>
      <c r="M25" s="197"/>
      <c r="N25" s="197"/>
      <c r="O25" s="197"/>
    </row>
    <row r="26" spans="1:15" s="195" customFormat="1" x14ac:dyDescent="0.2">
      <c r="A26" s="647"/>
      <c r="B26" s="197"/>
      <c r="C26" s="197"/>
      <c r="D26" s="207"/>
      <c r="E26" s="207"/>
      <c r="F26" s="207"/>
      <c r="G26" s="197"/>
      <c r="H26" s="197"/>
      <c r="I26" s="197"/>
      <c r="J26" s="197"/>
      <c r="K26" s="197"/>
      <c r="L26" s="197"/>
      <c r="M26" s="197"/>
      <c r="N26" s="197"/>
      <c r="O26" s="197"/>
    </row>
    <row r="27" spans="1:15" s="195" customFormat="1" x14ac:dyDescent="0.2">
      <c r="A27" s="647"/>
      <c r="B27" s="197"/>
      <c r="C27" s="197"/>
      <c r="D27" s="207"/>
      <c r="E27" s="207"/>
      <c r="F27" s="207"/>
      <c r="G27" s="197"/>
      <c r="H27" s="197"/>
      <c r="I27" s="197"/>
      <c r="J27" s="197"/>
      <c r="K27" s="197"/>
      <c r="L27" s="197"/>
      <c r="M27" s="197"/>
      <c r="N27" s="197"/>
      <c r="O27" s="197"/>
    </row>
    <row r="28" spans="1:15" s="195" customFormat="1" x14ac:dyDescent="0.2">
      <c r="A28" s="647"/>
      <c r="B28" s="197"/>
      <c r="C28" s="197"/>
      <c r="D28" s="207"/>
      <c r="E28" s="207"/>
      <c r="F28" s="207"/>
      <c r="G28" s="197"/>
      <c r="H28" s="197"/>
      <c r="I28" s="197"/>
      <c r="J28" s="197"/>
      <c r="K28" s="197"/>
      <c r="L28" s="197"/>
      <c r="M28" s="197"/>
      <c r="N28" s="197"/>
      <c r="O28" s="197"/>
    </row>
    <row r="29" spans="1:15" s="195" customFormat="1" x14ac:dyDescent="0.2">
      <c r="A29" s="647"/>
      <c r="B29" s="197"/>
      <c r="C29" s="197"/>
      <c r="D29" s="207"/>
      <c r="E29" s="207"/>
      <c r="F29" s="207"/>
      <c r="G29" s="197"/>
      <c r="H29" s="197"/>
      <c r="I29" s="197"/>
      <c r="J29" s="197"/>
      <c r="K29" s="197"/>
      <c r="L29" s="197"/>
      <c r="M29" s="197"/>
      <c r="N29" s="197"/>
      <c r="O29" s="197"/>
    </row>
    <row r="30" spans="1:15" s="195" customFormat="1" x14ac:dyDescent="0.2">
      <c r="A30" s="647"/>
      <c r="B30" s="197"/>
      <c r="C30" s="197"/>
      <c r="D30" s="207"/>
      <c r="E30" s="207"/>
      <c r="F30" s="207"/>
      <c r="G30" s="197"/>
      <c r="H30" s="197"/>
      <c r="I30" s="197"/>
      <c r="J30" s="197"/>
      <c r="K30" s="197"/>
      <c r="L30" s="197"/>
      <c r="M30" s="197"/>
      <c r="N30" s="197"/>
      <c r="O30" s="197"/>
    </row>
    <row r="31" spans="1:15" s="195" customFormat="1" x14ac:dyDescent="0.2">
      <c r="A31" s="647"/>
      <c r="B31" s="197"/>
      <c r="C31" s="197"/>
      <c r="D31" s="207"/>
      <c r="E31" s="207"/>
      <c r="F31" s="207"/>
      <c r="G31" s="197"/>
      <c r="H31" s="197"/>
      <c r="I31" s="197"/>
      <c r="J31" s="197"/>
      <c r="K31" s="197"/>
      <c r="L31" s="197"/>
      <c r="M31" s="197"/>
      <c r="N31" s="197"/>
      <c r="O31" s="197"/>
    </row>
    <row r="32" spans="1:15" s="195" customFormat="1" x14ac:dyDescent="0.2">
      <c r="A32" s="647"/>
      <c r="B32" s="197"/>
      <c r="C32" s="197"/>
      <c r="D32" s="207"/>
      <c r="E32" s="207"/>
      <c r="F32" s="207"/>
      <c r="G32" s="197"/>
      <c r="H32" s="197"/>
      <c r="I32" s="197"/>
      <c r="J32" s="197"/>
      <c r="K32" s="197"/>
      <c r="L32" s="197"/>
      <c r="M32" s="197"/>
      <c r="N32" s="197"/>
      <c r="O32" s="197"/>
    </row>
    <row r="33" spans="1:21" s="195" customFormat="1" x14ac:dyDescent="0.2">
      <c r="A33" s="647"/>
      <c r="B33" s="197"/>
      <c r="C33" s="197"/>
      <c r="D33" s="207"/>
      <c r="E33" s="207"/>
      <c r="F33" s="207"/>
      <c r="G33" s="197"/>
      <c r="H33" s="197"/>
      <c r="I33" s="197"/>
      <c r="J33" s="197"/>
      <c r="K33" s="197"/>
      <c r="L33" s="197"/>
      <c r="M33" s="197"/>
      <c r="N33" s="197"/>
      <c r="O33" s="197"/>
    </row>
    <row r="34" spans="1:21" s="195" customFormat="1" x14ac:dyDescent="0.2">
      <c r="A34" s="647"/>
      <c r="B34" s="197"/>
      <c r="C34" s="197"/>
      <c r="D34" s="207"/>
      <c r="E34" s="207"/>
      <c r="F34" s="207"/>
      <c r="G34" s="197"/>
      <c r="H34" s="197"/>
      <c r="I34" s="197"/>
      <c r="J34" s="197"/>
      <c r="K34" s="197"/>
      <c r="L34" s="197"/>
      <c r="M34" s="197"/>
      <c r="N34" s="197"/>
      <c r="O34" s="197"/>
    </row>
    <row r="35" spans="1:21" s="195" customFormat="1" x14ac:dyDescent="0.2">
      <c r="A35" s="647"/>
      <c r="B35" s="197"/>
      <c r="C35" s="197"/>
      <c r="D35" s="207"/>
      <c r="E35" s="207"/>
      <c r="F35" s="207"/>
      <c r="G35" s="197"/>
      <c r="H35" s="197"/>
      <c r="I35" s="197"/>
      <c r="J35" s="197"/>
      <c r="K35" s="197"/>
      <c r="L35" s="197"/>
      <c r="M35" s="197"/>
      <c r="N35" s="197"/>
      <c r="O35" s="197"/>
    </row>
    <row r="36" spans="1:21" s="195" customFormat="1" x14ac:dyDescent="0.2">
      <c r="A36" s="647"/>
      <c r="B36" s="197"/>
      <c r="C36" s="197"/>
      <c r="D36" s="207"/>
      <c r="E36" s="207"/>
      <c r="F36" s="207"/>
      <c r="G36" s="197"/>
      <c r="H36" s="197"/>
      <c r="I36" s="197"/>
      <c r="J36" s="197"/>
      <c r="K36" s="197"/>
      <c r="L36" s="197"/>
      <c r="M36" s="197"/>
      <c r="N36" s="197"/>
      <c r="O36" s="197"/>
    </row>
    <row r="37" spans="1:21" s="195" customFormat="1" x14ac:dyDescent="0.2">
      <c r="A37" s="647"/>
      <c r="B37" s="197"/>
      <c r="C37" s="197"/>
      <c r="D37" s="207"/>
      <c r="E37" s="207"/>
      <c r="F37" s="207"/>
      <c r="G37" s="197"/>
      <c r="H37" s="197"/>
      <c r="I37" s="197"/>
      <c r="J37" s="197"/>
      <c r="K37" s="197"/>
      <c r="L37" s="197"/>
      <c r="M37" s="197"/>
      <c r="N37" s="197"/>
      <c r="O37" s="197"/>
    </row>
    <row r="38" spans="1:21" s="195" customFormat="1" x14ac:dyDescent="0.2">
      <c r="A38" s="647"/>
      <c r="B38" s="197"/>
      <c r="C38" s="197"/>
      <c r="D38" s="207"/>
      <c r="E38" s="207"/>
      <c r="F38" s="207"/>
      <c r="G38" s="197"/>
      <c r="H38" s="197"/>
      <c r="I38" s="197"/>
      <c r="J38" s="197"/>
      <c r="K38" s="197"/>
      <c r="L38" s="197"/>
      <c r="M38" s="197"/>
      <c r="N38" s="197"/>
      <c r="O38" s="197"/>
    </row>
    <row r="39" spans="1:21" s="195" customFormat="1" x14ac:dyDescent="0.2">
      <c r="A39" s="647"/>
      <c r="B39" s="197"/>
      <c r="C39" s="197"/>
      <c r="D39" s="207"/>
      <c r="E39" s="207"/>
      <c r="F39" s="207"/>
      <c r="G39" s="197"/>
      <c r="H39" s="197"/>
      <c r="I39" s="197"/>
      <c r="J39" s="197"/>
      <c r="K39" s="197"/>
      <c r="L39" s="197"/>
      <c r="M39" s="197"/>
      <c r="N39" s="197"/>
      <c r="O39" s="197"/>
    </row>
    <row r="40" spans="1:21" s="195" customFormat="1" x14ac:dyDescent="0.2">
      <c r="A40" s="647"/>
      <c r="B40" s="197"/>
      <c r="C40" s="197"/>
      <c r="D40" s="207"/>
      <c r="E40" s="207"/>
      <c r="F40" s="207"/>
      <c r="G40" s="197"/>
      <c r="H40" s="197"/>
      <c r="I40" s="197"/>
      <c r="J40" s="197"/>
      <c r="K40" s="197"/>
      <c r="L40" s="197"/>
      <c r="M40" s="197"/>
      <c r="N40" s="197"/>
      <c r="O40" s="197"/>
    </row>
    <row r="41" spans="1:21" s="195" customFormat="1" x14ac:dyDescent="0.2">
      <c r="A41" s="647"/>
      <c r="B41" s="197"/>
      <c r="C41" s="197"/>
      <c r="D41" s="197"/>
      <c r="E41" s="197"/>
      <c r="F41" s="197"/>
      <c r="G41" s="197"/>
      <c r="H41" s="197"/>
      <c r="I41" s="197"/>
      <c r="J41" s="197"/>
      <c r="K41" s="197"/>
      <c r="L41" s="197"/>
      <c r="M41" s="197"/>
      <c r="N41" s="197"/>
      <c r="O41" s="197"/>
    </row>
    <row r="42" spans="1:21" s="195" customFormat="1" ht="44.25" customHeight="1" x14ac:dyDescent="0.2">
      <c r="A42" s="835" t="s">
        <v>186</v>
      </c>
      <c r="B42" s="835"/>
      <c r="C42" s="835"/>
      <c r="D42" s="835"/>
      <c r="E42" s="835"/>
      <c r="F42" s="835"/>
      <c r="G42" s="835"/>
      <c r="H42" s="835"/>
      <c r="I42" s="835"/>
      <c r="J42" s="835"/>
      <c r="K42" s="208"/>
      <c r="L42" s="208"/>
      <c r="M42" s="208"/>
      <c r="N42" s="208"/>
      <c r="O42" s="208"/>
    </row>
    <row r="43" spans="1:21" s="195" customFormat="1" ht="11.25" customHeight="1" x14ac:dyDescent="0.2">
      <c r="A43" s="647"/>
      <c r="B43" s="197"/>
      <c r="C43" s="197"/>
      <c r="D43" s="197"/>
      <c r="E43" s="197"/>
      <c r="F43" s="197"/>
      <c r="G43" s="197"/>
      <c r="H43" s="197"/>
      <c r="I43" s="197"/>
      <c r="J43" s="197"/>
      <c r="K43" s="197"/>
      <c r="L43" s="197"/>
      <c r="M43" s="197"/>
      <c r="N43" s="197"/>
      <c r="O43" s="197"/>
    </row>
    <row r="44" spans="1:21" x14ac:dyDescent="0.2">
      <c r="A44" s="669" t="s">
        <v>912</v>
      </c>
      <c r="B44" s="199"/>
      <c r="C44" s="188"/>
      <c r="D44" s="209"/>
      <c r="E44" s="199"/>
      <c r="F44" s="199"/>
    </row>
    <row r="45" spans="1:21" x14ac:dyDescent="0.2">
      <c r="A45" s="199"/>
      <c r="B45" s="199"/>
      <c r="C45" s="188"/>
      <c r="D45" s="209"/>
      <c r="E45" s="199"/>
      <c r="F45" s="199"/>
    </row>
    <row r="46" spans="1:21" x14ac:dyDescent="0.2">
      <c r="A46" s="836" t="s">
        <v>187</v>
      </c>
      <c r="B46" s="837" t="s">
        <v>188</v>
      </c>
      <c r="C46" s="838"/>
      <c r="D46" s="838"/>
      <c r="E46" s="838"/>
      <c r="F46" s="838"/>
      <c r="G46" s="838"/>
      <c r="H46" s="838"/>
      <c r="I46" s="838"/>
      <c r="J46" s="650"/>
      <c r="K46" s="832" t="s">
        <v>189</v>
      </c>
      <c r="L46" s="833"/>
      <c r="M46" s="833"/>
      <c r="N46" s="833"/>
      <c r="O46" s="833"/>
      <c r="P46" s="833"/>
      <c r="Q46" s="833"/>
      <c r="R46" s="833"/>
      <c r="S46" s="834"/>
      <c r="T46" s="210"/>
      <c r="U46" s="210"/>
    </row>
    <row r="47" spans="1:21" ht="14.25" x14ac:dyDescent="0.2">
      <c r="A47" s="836"/>
      <c r="B47" s="211" t="s">
        <v>190</v>
      </c>
      <c r="C47" s="211" t="s">
        <v>913</v>
      </c>
      <c r="D47" s="211" t="s">
        <v>167</v>
      </c>
      <c r="E47" s="53" t="s">
        <v>170</v>
      </c>
      <c r="F47" s="53" t="s">
        <v>183</v>
      </c>
      <c r="G47" s="53" t="s">
        <v>184</v>
      </c>
      <c r="H47" s="53" t="s">
        <v>171</v>
      </c>
      <c r="I47" s="550" t="s">
        <v>914</v>
      </c>
      <c r="J47" s="211" t="s">
        <v>191</v>
      </c>
      <c r="K47" s="211" t="s">
        <v>190</v>
      </c>
      <c r="L47" s="211" t="s">
        <v>913</v>
      </c>
      <c r="M47" s="211" t="s">
        <v>167</v>
      </c>
      <c r="N47" s="53" t="s">
        <v>170</v>
      </c>
      <c r="O47" s="53" t="s">
        <v>183</v>
      </c>
      <c r="P47" s="53" t="s">
        <v>184</v>
      </c>
      <c r="Q47" s="53" t="s">
        <v>171</v>
      </c>
      <c r="R47" s="550" t="s">
        <v>914</v>
      </c>
      <c r="S47" s="211" t="s">
        <v>191</v>
      </c>
    </row>
    <row r="48" spans="1:21" x14ac:dyDescent="0.2">
      <c r="A48" s="212" t="s">
        <v>895</v>
      </c>
      <c r="B48" s="662">
        <v>225443</v>
      </c>
      <c r="C48" s="662">
        <v>10388</v>
      </c>
      <c r="D48" s="662">
        <v>2776</v>
      </c>
      <c r="E48" s="662">
        <v>78534</v>
      </c>
      <c r="F48" s="662">
        <v>2835270</v>
      </c>
      <c r="G48" s="662">
        <v>3031188</v>
      </c>
      <c r="H48" s="662">
        <v>9043</v>
      </c>
      <c r="I48" s="662"/>
      <c r="J48" s="662">
        <v>17880</v>
      </c>
      <c r="K48" s="664">
        <v>3374.4901488330202</v>
      </c>
      <c r="L48" s="664">
        <v>13.4694531215354</v>
      </c>
      <c r="M48" s="664">
        <v>0.33663166966289199</v>
      </c>
      <c r="N48" s="664">
        <v>20.198687597177901</v>
      </c>
      <c r="O48" s="664">
        <v>28567.743650097302</v>
      </c>
      <c r="P48" s="664">
        <v>28784.602837541999</v>
      </c>
      <c r="Q48" s="664">
        <v>248.88043529074599</v>
      </c>
      <c r="R48" s="664"/>
      <c r="S48" s="664">
        <v>0.35676801577210371</v>
      </c>
    </row>
    <row r="49" spans="1:19" x14ac:dyDescent="0.2">
      <c r="A49" s="212" t="s">
        <v>896</v>
      </c>
      <c r="B49" s="662">
        <v>216135</v>
      </c>
      <c r="C49" s="662">
        <v>48520</v>
      </c>
      <c r="D49" s="662">
        <v>6421</v>
      </c>
      <c r="E49" s="662">
        <v>78273</v>
      </c>
      <c r="F49" s="662">
        <v>2720833</v>
      </c>
      <c r="G49" s="662">
        <v>2776392</v>
      </c>
      <c r="H49" s="662">
        <v>8601</v>
      </c>
      <c r="I49" s="662"/>
      <c r="J49" s="662">
        <v>17293</v>
      </c>
      <c r="K49" s="664">
        <v>3241.5424832208</v>
      </c>
      <c r="L49" s="664">
        <v>74.839749078266294</v>
      </c>
      <c r="M49" s="664">
        <v>0.50702344346791495</v>
      </c>
      <c r="N49" s="664">
        <v>20.120489450171501</v>
      </c>
      <c r="O49" s="664">
        <v>24818.528375059301</v>
      </c>
      <c r="P49" s="664">
        <v>26980.681553590101</v>
      </c>
      <c r="Q49" s="664">
        <v>237.17550008464599</v>
      </c>
      <c r="R49" s="664"/>
      <c r="S49" s="664">
        <v>0.34210172109305814</v>
      </c>
    </row>
    <row r="50" spans="1:19" x14ac:dyDescent="0.2">
      <c r="A50" s="212" t="s">
        <v>897</v>
      </c>
      <c r="B50" s="662">
        <v>219513</v>
      </c>
      <c r="C50" s="662">
        <v>52449</v>
      </c>
      <c r="D50" s="662">
        <v>10175</v>
      </c>
      <c r="E50" s="662">
        <v>98980</v>
      </c>
      <c r="F50" s="662">
        <v>2659289</v>
      </c>
      <c r="G50" s="662">
        <v>2807347</v>
      </c>
      <c r="H50" s="662">
        <v>10648</v>
      </c>
      <c r="I50" s="662">
        <v>389</v>
      </c>
      <c r="J50" s="662">
        <v>19092</v>
      </c>
      <c r="K50" s="664">
        <v>3340.60856354609</v>
      </c>
      <c r="L50" s="664">
        <v>69.316113769076694</v>
      </c>
      <c r="M50" s="664">
        <v>0.87758333049714499</v>
      </c>
      <c r="N50" s="664">
        <v>25.359569456428201</v>
      </c>
      <c r="O50" s="664">
        <v>25092.5442502927</v>
      </c>
      <c r="P50" s="664">
        <v>26269.941081892601</v>
      </c>
      <c r="Q50" s="664">
        <v>332.25291110761401</v>
      </c>
      <c r="R50" s="664">
        <v>3.0356530155986499</v>
      </c>
      <c r="S50" s="664">
        <v>0.37053044885396857</v>
      </c>
    </row>
    <row r="51" spans="1:19" x14ac:dyDescent="0.2">
      <c r="A51" s="212" t="s">
        <v>898</v>
      </c>
      <c r="B51" s="662">
        <v>220245</v>
      </c>
      <c r="C51" s="662">
        <v>66665</v>
      </c>
      <c r="D51" s="662">
        <v>4325</v>
      </c>
      <c r="E51" s="662">
        <v>77657</v>
      </c>
      <c r="F51" s="662">
        <v>2637241</v>
      </c>
      <c r="G51" s="662">
        <v>2922438</v>
      </c>
      <c r="H51" s="662">
        <v>9339</v>
      </c>
      <c r="I51" s="662">
        <v>10586</v>
      </c>
      <c r="J51" s="662">
        <v>19147</v>
      </c>
      <c r="K51" s="664">
        <v>3309.0447809575098</v>
      </c>
      <c r="L51" s="664">
        <v>86.123612811788902</v>
      </c>
      <c r="M51" s="664">
        <v>0.42241984512656899</v>
      </c>
      <c r="N51" s="664">
        <v>19.952681359834902</v>
      </c>
      <c r="O51" s="664">
        <v>28196.328548030899</v>
      </c>
      <c r="P51" s="664">
        <v>30226.2940195556</v>
      </c>
      <c r="Q51" s="664">
        <v>260.57733098324297</v>
      </c>
      <c r="R51" s="664">
        <v>19.0727364346385</v>
      </c>
      <c r="S51" s="664">
        <v>0.37048020679503585</v>
      </c>
    </row>
    <row r="52" spans="1:19" x14ac:dyDescent="0.2">
      <c r="A52" s="212" t="s">
        <v>899</v>
      </c>
      <c r="B52" s="662">
        <v>206681</v>
      </c>
      <c r="C52" s="662">
        <v>85018</v>
      </c>
      <c r="D52" s="662">
        <v>2192</v>
      </c>
      <c r="E52" s="662">
        <v>87585</v>
      </c>
      <c r="F52" s="662">
        <v>2361839</v>
      </c>
      <c r="G52" s="662">
        <v>2095941</v>
      </c>
      <c r="H52" s="662">
        <v>11290</v>
      </c>
      <c r="I52" s="662">
        <v>20655</v>
      </c>
      <c r="J52" s="662">
        <v>18204</v>
      </c>
      <c r="K52" s="664">
        <v>3071.4244970539498</v>
      </c>
      <c r="L52" s="664">
        <v>102.46572447475</v>
      </c>
      <c r="M52" s="664">
        <v>0.85841458849608798</v>
      </c>
      <c r="N52" s="664">
        <v>22.4754554675891</v>
      </c>
      <c r="O52" s="664">
        <v>26797.4283493002</v>
      </c>
      <c r="P52" s="664">
        <v>22376.219817150301</v>
      </c>
      <c r="Q52" s="664">
        <v>257.35812258627197</v>
      </c>
      <c r="R52" s="664">
        <v>40.493540880270302</v>
      </c>
      <c r="S52" s="664">
        <v>0.35337079316377629</v>
      </c>
    </row>
    <row r="53" spans="1:19" x14ac:dyDescent="0.2">
      <c r="A53" s="212" t="s">
        <v>900</v>
      </c>
      <c r="B53" s="662">
        <v>220320</v>
      </c>
      <c r="C53" s="662">
        <v>119604</v>
      </c>
      <c r="D53" s="662">
        <v>2755</v>
      </c>
      <c r="E53" s="662">
        <v>93141</v>
      </c>
      <c r="F53" s="662">
        <v>2826040</v>
      </c>
      <c r="G53" s="662">
        <v>2911735</v>
      </c>
      <c r="H53" s="662">
        <v>10642</v>
      </c>
      <c r="I53" s="662">
        <v>39735</v>
      </c>
      <c r="J53" s="662">
        <v>18201</v>
      </c>
      <c r="K53" s="664">
        <v>3306.653133885</v>
      </c>
      <c r="L53" s="664">
        <v>149.01805950887501</v>
      </c>
      <c r="M53" s="664">
        <v>1.9730496890842899</v>
      </c>
      <c r="N53" s="664">
        <v>23.892331050708801</v>
      </c>
      <c r="O53" s="664">
        <v>28682.636582921201</v>
      </c>
      <c r="P53" s="664">
        <v>31142.719377371399</v>
      </c>
      <c r="Q53" s="664">
        <v>296.82439546845802</v>
      </c>
      <c r="R53" s="664">
        <v>73.142705137841403</v>
      </c>
      <c r="S53" s="664">
        <v>0.38736076466739122</v>
      </c>
    </row>
    <row r="54" spans="1:19" x14ac:dyDescent="0.2">
      <c r="A54" s="212" t="s">
        <v>901</v>
      </c>
      <c r="B54" s="662">
        <v>217895</v>
      </c>
      <c r="C54" s="662">
        <v>108831</v>
      </c>
      <c r="D54" s="662">
        <v>2966</v>
      </c>
      <c r="E54" s="662">
        <v>91008</v>
      </c>
      <c r="F54" s="662">
        <v>2695988</v>
      </c>
      <c r="G54" s="662">
        <v>2684239</v>
      </c>
      <c r="H54" s="662">
        <v>9994</v>
      </c>
      <c r="I54" s="662">
        <v>33616</v>
      </c>
      <c r="J54" s="662">
        <v>16739</v>
      </c>
      <c r="K54" s="664">
        <v>3493.8423152482101</v>
      </c>
      <c r="L54" s="664">
        <v>142.95815897732899</v>
      </c>
      <c r="M54" s="664">
        <v>0.460792648606002</v>
      </c>
      <c r="N54" s="664">
        <v>23.350854102522099</v>
      </c>
      <c r="O54" s="664">
        <v>27968.315861551</v>
      </c>
      <c r="P54" s="664">
        <v>29963.677617549802</v>
      </c>
      <c r="Q54" s="664">
        <v>276.67626209836402</v>
      </c>
      <c r="R54" s="664">
        <v>112.677339613437</v>
      </c>
      <c r="S54" s="664">
        <v>0.39770550094544843</v>
      </c>
    </row>
    <row r="55" spans="1:19" x14ac:dyDescent="0.2">
      <c r="A55" s="212" t="s">
        <v>902</v>
      </c>
      <c r="B55" s="662">
        <v>231901</v>
      </c>
      <c r="C55" s="662">
        <v>150526</v>
      </c>
      <c r="D55" s="662">
        <v>2685</v>
      </c>
      <c r="E55" s="662">
        <v>93233</v>
      </c>
      <c r="F55" s="662">
        <v>3217918</v>
      </c>
      <c r="G55" s="662">
        <v>3143813</v>
      </c>
      <c r="H55" s="662">
        <v>9551</v>
      </c>
      <c r="I55" s="662">
        <v>68914</v>
      </c>
      <c r="J55" s="662">
        <v>18641</v>
      </c>
      <c r="K55" s="664">
        <v>3791.5531186824601</v>
      </c>
      <c r="L55" s="664">
        <v>191.615922823548</v>
      </c>
      <c r="M55" s="664">
        <v>0.78201370034366802</v>
      </c>
      <c r="N55" s="664">
        <v>23.918435286730499</v>
      </c>
      <c r="O55" s="664">
        <v>31148.7050186749</v>
      </c>
      <c r="P55" s="664">
        <v>34563.726712128097</v>
      </c>
      <c r="Q55" s="664">
        <v>266.84019631426702</v>
      </c>
      <c r="R55" s="664">
        <v>120.50939107406801</v>
      </c>
      <c r="S55" s="664">
        <v>1.1623912565410128</v>
      </c>
    </row>
    <row r="56" spans="1:19" x14ac:dyDescent="0.2">
      <c r="A56" s="212" t="s">
        <v>903</v>
      </c>
      <c r="B56" s="662">
        <v>226345</v>
      </c>
      <c r="C56" s="662">
        <v>110104</v>
      </c>
      <c r="D56" s="662">
        <v>2856</v>
      </c>
      <c r="E56" s="662">
        <v>80789</v>
      </c>
      <c r="F56" s="662">
        <v>3262075</v>
      </c>
      <c r="G56" s="662">
        <v>3140626</v>
      </c>
      <c r="H56" s="662">
        <v>4956</v>
      </c>
      <c r="I56" s="662">
        <v>83970</v>
      </c>
      <c r="J56" s="662">
        <v>17222</v>
      </c>
      <c r="K56" s="664">
        <v>3744.4640146829101</v>
      </c>
      <c r="L56" s="664">
        <v>125.614872841164</v>
      </c>
      <c r="M56" s="664">
        <v>6.3652890631929004</v>
      </c>
      <c r="N56" s="664">
        <v>20.7096665669232</v>
      </c>
      <c r="O56" s="664">
        <v>33508.751253431597</v>
      </c>
      <c r="P56" s="664">
        <v>37808.5084391376</v>
      </c>
      <c r="Q56" s="664">
        <v>296.67738213390101</v>
      </c>
      <c r="R56" s="664">
        <v>188.129591654054</v>
      </c>
      <c r="S56" s="664">
        <v>0.45265319384634362</v>
      </c>
    </row>
    <row r="57" spans="1:19" x14ac:dyDescent="0.2">
      <c r="A57" s="212" t="s">
        <v>904</v>
      </c>
      <c r="B57" s="662">
        <v>233659</v>
      </c>
      <c r="C57" s="662">
        <v>165587</v>
      </c>
      <c r="D57" s="662">
        <v>5216</v>
      </c>
      <c r="E57" s="662">
        <v>84703</v>
      </c>
      <c r="F57" s="662">
        <v>4174405</v>
      </c>
      <c r="G57" s="662">
        <v>2862582</v>
      </c>
      <c r="H57" s="662">
        <v>11879</v>
      </c>
      <c r="I57" s="662">
        <v>100253</v>
      </c>
      <c r="J57" s="662">
        <v>17888</v>
      </c>
      <c r="K57" s="664">
        <v>3847.1510871034102</v>
      </c>
      <c r="L57" s="664">
        <v>244.07427412830199</v>
      </c>
      <c r="M57" s="664">
        <v>1.1064590252935864</v>
      </c>
      <c r="N57" s="664">
        <v>21.687964921817098</v>
      </c>
      <c r="O57" s="664">
        <v>32897.268415670798</v>
      </c>
      <c r="P57" s="664">
        <v>35495.676891068899</v>
      </c>
      <c r="Q57" s="664">
        <v>627.00794643163601</v>
      </c>
      <c r="R57" s="664">
        <v>325.47731793578703</v>
      </c>
      <c r="S57" s="664">
        <v>0.37083137314766551</v>
      </c>
    </row>
    <row r="58" spans="1:19" x14ac:dyDescent="0.2">
      <c r="A58" s="212" t="s">
        <v>905</v>
      </c>
      <c r="B58" s="662">
        <v>228784</v>
      </c>
      <c r="C58" s="662">
        <v>91500</v>
      </c>
      <c r="D58" s="662">
        <v>2055</v>
      </c>
      <c r="E58" s="662">
        <v>116744</v>
      </c>
      <c r="F58" s="662">
        <v>3735307</v>
      </c>
      <c r="G58" s="662">
        <v>3167723</v>
      </c>
      <c r="H58" s="662">
        <v>13993</v>
      </c>
      <c r="I58" s="662">
        <v>123628</v>
      </c>
      <c r="J58" s="662">
        <v>19040</v>
      </c>
      <c r="K58" s="664">
        <v>3280.94435154553</v>
      </c>
      <c r="L58" s="664">
        <v>133.73453642521</v>
      </c>
      <c r="M58" s="664">
        <v>0.41101889498531702</v>
      </c>
      <c r="N58" s="664">
        <v>29.837478660047001</v>
      </c>
      <c r="O58" s="664">
        <v>38327.097764124097</v>
      </c>
      <c r="P58" s="664">
        <v>37316.763718518399</v>
      </c>
      <c r="Q58" s="664">
        <v>433.9054185329</v>
      </c>
      <c r="R58" s="664">
        <v>349.913475876674</v>
      </c>
      <c r="S58" s="664">
        <v>4.3217941401526234</v>
      </c>
    </row>
    <row r="59" spans="1:19" x14ac:dyDescent="0.2">
      <c r="A59" s="212" t="s">
        <v>906</v>
      </c>
      <c r="B59" s="662">
        <v>342801</v>
      </c>
      <c r="C59" s="662">
        <v>34617</v>
      </c>
      <c r="D59" s="662">
        <v>2517</v>
      </c>
      <c r="E59" s="662">
        <v>423624</v>
      </c>
      <c r="F59" s="662">
        <v>3219735</v>
      </c>
      <c r="G59" s="662">
        <v>2225829</v>
      </c>
      <c r="H59" s="662">
        <v>12900</v>
      </c>
      <c r="I59" s="662">
        <v>112831</v>
      </c>
      <c r="J59" s="662">
        <v>17256</v>
      </c>
      <c r="K59" s="664">
        <v>3463.5774602414999</v>
      </c>
      <c r="L59" s="664">
        <v>35.723981856368397</v>
      </c>
      <c r="M59" s="664">
        <v>0.3020307058468451</v>
      </c>
      <c r="N59" s="664">
        <v>108.66580196469999</v>
      </c>
      <c r="O59" s="664">
        <v>32822.746076533498</v>
      </c>
      <c r="P59" s="664">
        <v>33199.546879372501</v>
      </c>
      <c r="Q59" s="664">
        <v>294.66216728277499</v>
      </c>
      <c r="R59" s="664">
        <v>324.98389291577001</v>
      </c>
      <c r="S59" s="664">
        <v>0.34724348317831732</v>
      </c>
    </row>
    <row r="60" spans="1:19" x14ac:dyDescent="0.2">
      <c r="A60" s="212" t="s">
        <v>915</v>
      </c>
      <c r="B60" s="213">
        <f t="shared" ref="B60:S60" si="0">SUM(B48:B59)</f>
        <v>2789722</v>
      </c>
      <c r="C60" s="213">
        <f t="shared" si="0"/>
        <v>1043809</v>
      </c>
      <c r="D60" s="213">
        <f t="shared" si="0"/>
        <v>46939</v>
      </c>
      <c r="E60" s="213">
        <f t="shared" si="0"/>
        <v>1404271</v>
      </c>
      <c r="F60" s="213">
        <f>SUM(F48:F59)</f>
        <v>36345940</v>
      </c>
      <c r="G60" s="213">
        <f t="shared" si="0"/>
        <v>33769853</v>
      </c>
      <c r="H60" s="213">
        <f t="shared" si="0"/>
        <v>122836</v>
      </c>
      <c r="I60" s="213">
        <f t="shared" si="0"/>
        <v>594577</v>
      </c>
      <c r="J60" s="213">
        <f t="shared" si="0"/>
        <v>216603</v>
      </c>
      <c r="K60" s="214">
        <f t="shared" si="0"/>
        <v>41265.29595500038</v>
      </c>
      <c r="L60" s="214">
        <f t="shared" si="0"/>
        <v>1368.9544598162138</v>
      </c>
      <c r="M60" s="214">
        <f t="shared" si="0"/>
        <v>14.402726604603217</v>
      </c>
      <c r="N60" s="214">
        <f t="shared" si="0"/>
        <v>360.16941588465033</v>
      </c>
      <c r="O60" s="214">
        <f t="shared" si="0"/>
        <v>358828.09414568753</v>
      </c>
      <c r="P60" s="214">
        <f t="shared" si="0"/>
        <v>374128.35894487734</v>
      </c>
      <c r="Q60" s="214">
        <f t="shared" si="0"/>
        <v>3828.8380683148221</v>
      </c>
      <c r="R60" s="214">
        <f t="shared" si="0"/>
        <v>1557.4356445381388</v>
      </c>
      <c r="S60" s="214">
        <f t="shared" si="0"/>
        <v>9.2332308981567444</v>
      </c>
    </row>
    <row r="61" spans="1:19" x14ac:dyDescent="0.2">
      <c r="A61" s="215"/>
      <c r="B61" s="199"/>
      <c r="C61" s="188"/>
      <c r="D61" s="209"/>
      <c r="E61" s="199"/>
      <c r="F61" s="199"/>
      <c r="G61" s="199"/>
      <c r="H61" s="199"/>
      <c r="I61" s="199"/>
      <c r="J61" s="199"/>
      <c r="K61" s="199"/>
      <c r="L61" s="199"/>
      <c r="M61" s="199"/>
      <c r="N61" s="199"/>
      <c r="O61" s="199"/>
    </row>
    <row r="62" spans="1:19" x14ac:dyDescent="0.2">
      <c r="A62" s="199"/>
      <c r="B62" s="199"/>
      <c r="C62" s="188"/>
      <c r="D62" s="209"/>
      <c r="E62" s="199"/>
      <c r="F62" s="199"/>
    </row>
    <row r="63" spans="1:19" s="218" customFormat="1" ht="38.25" x14ac:dyDescent="0.2">
      <c r="A63" s="648" t="s">
        <v>179</v>
      </c>
      <c r="B63" s="648" t="s">
        <v>192</v>
      </c>
      <c r="C63" s="216" t="s">
        <v>193</v>
      </c>
      <c r="D63" s="217" t="s">
        <v>194</v>
      </c>
      <c r="E63" s="201" t="s">
        <v>195</v>
      </c>
      <c r="F63" s="201" t="s">
        <v>196</v>
      </c>
    </row>
    <row r="64" spans="1:19" x14ac:dyDescent="0.2">
      <c r="A64" s="219" t="s">
        <v>190</v>
      </c>
      <c r="B64" s="76">
        <v>20</v>
      </c>
      <c r="C64" s="185">
        <f>B60</f>
        <v>2789722</v>
      </c>
      <c r="D64" s="74">
        <f>K60</f>
        <v>41265.29595500038</v>
      </c>
      <c r="E64" s="76">
        <v>201</v>
      </c>
      <c r="F64" s="213">
        <v>650</v>
      </c>
    </row>
    <row r="65" spans="1:9" x14ac:dyDescent="0.2">
      <c r="A65" s="670" t="s">
        <v>913</v>
      </c>
      <c r="B65" s="76">
        <v>6</v>
      </c>
      <c r="C65" s="185">
        <f>C60</f>
        <v>1043809</v>
      </c>
      <c r="D65" s="74">
        <f>L60</f>
        <v>1368.9544598162138</v>
      </c>
      <c r="E65" s="76">
        <v>91</v>
      </c>
      <c r="F65" s="213"/>
      <c r="H65"/>
      <c r="I65"/>
    </row>
    <row r="66" spans="1:9" x14ac:dyDescent="0.2">
      <c r="A66" s="219" t="s">
        <v>167</v>
      </c>
      <c r="B66" s="76">
        <v>7</v>
      </c>
      <c r="C66" s="185">
        <f>D60</f>
        <v>46939</v>
      </c>
      <c r="D66" s="74">
        <f>M60</f>
        <v>14.402726604603217</v>
      </c>
      <c r="E66" s="76">
        <v>19</v>
      </c>
      <c r="F66" s="213"/>
    </row>
    <row r="67" spans="1:9" x14ac:dyDescent="0.2">
      <c r="A67" s="76" t="s">
        <v>170</v>
      </c>
      <c r="B67" s="76">
        <v>14</v>
      </c>
      <c r="C67" s="185">
        <f>E60</f>
        <v>1404271</v>
      </c>
      <c r="D67" s="74">
        <f>N60</f>
        <v>360.16941588465033</v>
      </c>
      <c r="E67" s="76">
        <v>74</v>
      </c>
      <c r="F67" s="213"/>
      <c r="H67" s="195"/>
    </row>
    <row r="68" spans="1:9" x14ac:dyDescent="0.2">
      <c r="A68" s="76" t="s">
        <v>183</v>
      </c>
      <c r="B68" s="76">
        <v>138</v>
      </c>
      <c r="C68" s="185">
        <f>F60</f>
        <v>36345940</v>
      </c>
      <c r="D68" s="74">
        <f>O60</f>
        <v>358828.09414568753</v>
      </c>
      <c r="E68" s="76">
        <v>709</v>
      </c>
      <c r="F68" s="213">
        <v>290552</v>
      </c>
    </row>
    <row r="69" spans="1:9" x14ac:dyDescent="0.2">
      <c r="A69" s="76" t="s">
        <v>184</v>
      </c>
      <c r="B69" s="76">
        <v>143</v>
      </c>
      <c r="C69" s="185">
        <f>G60</f>
        <v>33769853</v>
      </c>
      <c r="D69" s="74">
        <f>P60</f>
        <v>374128.35894487734</v>
      </c>
      <c r="E69" s="76">
        <v>589</v>
      </c>
      <c r="F69" s="213">
        <v>264720</v>
      </c>
    </row>
    <row r="70" spans="1:9" x14ac:dyDescent="0.2">
      <c r="A70" s="76" t="s">
        <v>171</v>
      </c>
      <c r="B70" s="76">
        <v>7</v>
      </c>
      <c r="C70" s="185">
        <f>H60</f>
        <v>122836</v>
      </c>
      <c r="D70" s="74">
        <f>Q60</f>
        <v>3828.8380683148221</v>
      </c>
      <c r="E70" s="76">
        <v>32</v>
      </c>
      <c r="F70" s="213"/>
    </row>
    <row r="71" spans="1:9" x14ac:dyDescent="0.2">
      <c r="A71" s="497" t="s">
        <v>914</v>
      </c>
      <c r="B71" s="76">
        <v>11</v>
      </c>
      <c r="C71" s="185">
        <f>I60</f>
        <v>594577</v>
      </c>
      <c r="D71" s="74">
        <f>R60</f>
        <v>1557.4356445381388</v>
      </c>
      <c r="E71" s="76">
        <v>76</v>
      </c>
      <c r="F71" s="213"/>
    </row>
    <row r="72" spans="1:9" ht="14.25" x14ac:dyDescent="0.2">
      <c r="A72" s="205" t="s">
        <v>191</v>
      </c>
      <c r="B72" s="76">
        <v>21</v>
      </c>
      <c r="C72" s="185">
        <f>J60</f>
        <v>216603</v>
      </c>
      <c r="D72" s="74">
        <f>S60</f>
        <v>9.2332308981567444</v>
      </c>
      <c r="E72" s="76">
        <v>184</v>
      </c>
      <c r="F72" s="213"/>
    </row>
    <row r="73" spans="1:9" x14ac:dyDescent="0.2">
      <c r="A73" s="53" t="s">
        <v>197</v>
      </c>
      <c r="B73" s="76">
        <f>SUM(B64:B72)</f>
        <v>367</v>
      </c>
      <c r="C73" s="185">
        <f>SUM(C64:C72)</f>
        <v>76334550</v>
      </c>
      <c r="D73" s="74">
        <f>SUM(D64:D72)</f>
        <v>781360.78259162186</v>
      </c>
      <c r="E73" s="220">
        <f>SUM(E64:E72)</f>
        <v>1975</v>
      </c>
      <c r="F73" s="220">
        <f>SUM(F64:F72)</f>
        <v>555922</v>
      </c>
      <c r="G73" s="221"/>
      <c r="H73"/>
    </row>
    <row r="74" spans="1:9" x14ac:dyDescent="0.2">
      <c r="A74" s="222" t="s">
        <v>198</v>
      </c>
      <c r="D74" s="183"/>
    </row>
    <row r="75" spans="1:9" x14ac:dyDescent="0.2">
      <c r="A75" s="223" t="s">
        <v>199</v>
      </c>
    </row>
    <row r="76" spans="1:9" x14ac:dyDescent="0.2">
      <c r="A76" s="223" t="s">
        <v>200</v>
      </c>
    </row>
    <row r="77" spans="1:9" x14ac:dyDescent="0.2">
      <c r="A77" s="223" t="s">
        <v>201</v>
      </c>
    </row>
    <row r="78" spans="1:9" ht="14.25" x14ac:dyDescent="0.2">
      <c r="A78" s="223" t="s">
        <v>202</v>
      </c>
    </row>
    <row r="79" spans="1:9" x14ac:dyDescent="0.2">
      <c r="A79" s="223"/>
    </row>
    <row r="118" spans="1:16384" x14ac:dyDescent="0.2">
      <c r="A118" s="199"/>
      <c r="B118" s="199"/>
      <c r="C118" s="188"/>
      <c r="D118" s="209"/>
      <c r="E118" s="199"/>
      <c r="F118" s="199"/>
      <c r="G118" s="199"/>
      <c r="H118" s="188"/>
      <c r="I118" s="209"/>
      <c r="J118" s="199"/>
      <c r="K118" s="199"/>
      <c r="L118" s="199"/>
      <c r="M118" s="188"/>
      <c r="N118" s="209"/>
      <c r="O118" s="199"/>
      <c r="P118" s="199"/>
      <c r="Q118" s="188"/>
      <c r="R118" s="209"/>
      <c r="S118" s="199"/>
      <c r="T118" s="199"/>
      <c r="U118" s="188"/>
      <c r="V118" s="209"/>
      <c r="W118" s="199"/>
      <c r="X118" s="199"/>
      <c r="Y118" s="188"/>
      <c r="Z118" s="209"/>
      <c r="AA118" s="199"/>
      <c r="AB118" s="199"/>
      <c r="AC118" s="188"/>
      <c r="AD118" s="209"/>
      <c r="AE118" s="199"/>
      <c r="AF118" s="199"/>
      <c r="AG118" s="188"/>
      <c r="AH118" s="209"/>
      <c r="AI118" s="199"/>
      <c r="AJ118" s="199"/>
      <c r="AK118" s="188"/>
      <c r="AL118" s="209"/>
      <c r="AM118" s="199"/>
      <c r="AN118" s="199"/>
      <c r="AO118" s="188"/>
      <c r="AP118" s="209"/>
      <c r="AQ118" s="199"/>
      <c r="AR118" s="199"/>
      <c r="AS118" s="188"/>
      <c r="AT118" s="209"/>
      <c r="AU118" s="199"/>
      <c r="AV118" s="199"/>
      <c r="AW118" s="188"/>
      <c r="AX118" s="209"/>
      <c r="AY118" s="199"/>
      <c r="AZ118" s="199"/>
      <c r="BA118" s="188"/>
      <c r="BB118" s="209"/>
      <c r="BC118" s="199"/>
      <c r="BD118" s="199"/>
      <c r="BE118" s="188"/>
      <c r="BF118" s="209"/>
      <c r="BG118" s="199"/>
      <c r="BH118" s="199"/>
      <c r="BI118" s="188"/>
      <c r="BJ118" s="209"/>
      <c r="BK118" s="199"/>
      <c r="BL118" s="199"/>
      <c r="BM118" s="188"/>
      <c r="BN118" s="209"/>
      <c r="BO118" s="199"/>
      <c r="BP118" s="199"/>
      <c r="BQ118" s="188"/>
      <c r="BR118" s="209"/>
      <c r="BS118" s="199"/>
      <c r="BT118" s="199"/>
      <c r="BU118" s="188"/>
      <c r="BV118" s="209"/>
      <c r="BW118" s="199"/>
      <c r="BX118" s="199"/>
      <c r="BY118" s="188"/>
      <c r="BZ118" s="209"/>
      <c r="CA118" s="199"/>
      <c r="CB118" s="199"/>
      <c r="CC118" s="188"/>
      <c r="CD118" s="209"/>
      <c r="CE118" s="199"/>
      <c r="CF118" s="199"/>
      <c r="CG118" s="188"/>
      <c r="CH118" s="209"/>
      <c r="CI118" s="199"/>
      <c r="CJ118" s="199"/>
      <c r="CK118" s="188"/>
      <c r="CL118" s="209"/>
      <c r="CM118" s="199"/>
      <c r="CN118" s="199"/>
      <c r="CO118" s="188"/>
      <c r="CP118" s="209"/>
      <c r="CQ118" s="199"/>
      <c r="CR118" s="199"/>
      <c r="CS118" s="188"/>
      <c r="CT118" s="209"/>
      <c r="CU118" s="199"/>
      <c r="CV118" s="199"/>
      <c r="CW118" s="188"/>
      <c r="CX118" s="209"/>
      <c r="CY118" s="199"/>
      <c r="CZ118" s="199"/>
      <c r="DA118" s="188"/>
      <c r="DB118" s="209"/>
      <c r="DC118" s="199"/>
      <c r="DD118" s="199"/>
      <c r="DE118" s="188"/>
      <c r="DF118" s="209"/>
      <c r="DG118" s="199"/>
      <c r="DH118" s="199"/>
      <c r="DI118" s="188"/>
      <c r="DJ118" s="209"/>
      <c r="DK118" s="199"/>
      <c r="DL118" s="199"/>
      <c r="DM118" s="188"/>
      <c r="DN118" s="209"/>
      <c r="DO118" s="199"/>
      <c r="DP118" s="199"/>
      <c r="DQ118" s="188"/>
      <c r="DR118" s="209"/>
      <c r="DS118" s="199"/>
      <c r="DT118" s="199"/>
      <c r="DU118" s="188"/>
      <c r="DV118" s="209"/>
      <c r="DW118" s="199"/>
      <c r="DX118" s="199"/>
      <c r="DY118" s="188"/>
      <c r="DZ118" s="209"/>
      <c r="EA118" s="199"/>
      <c r="EB118" s="199"/>
      <c r="EC118" s="188"/>
      <c r="ED118" s="209"/>
      <c r="EE118" s="199"/>
      <c r="EF118" s="199"/>
      <c r="EG118" s="188"/>
      <c r="EH118" s="209"/>
      <c r="EI118" s="199"/>
      <c r="EJ118" s="199"/>
      <c r="EK118" s="188"/>
      <c r="EL118" s="209"/>
      <c r="EM118" s="199"/>
      <c r="EN118" s="199"/>
      <c r="EO118" s="188"/>
      <c r="EP118" s="209"/>
      <c r="EQ118" s="199"/>
      <c r="ER118" s="199"/>
      <c r="ES118" s="188"/>
      <c r="ET118" s="209"/>
      <c r="EU118" s="199"/>
      <c r="EV118" s="199"/>
      <c r="EW118" s="188"/>
      <c r="EX118" s="209"/>
      <c r="EY118" s="199"/>
      <c r="EZ118" s="199"/>
      <c r="FA118" s="188"/>
      <c r="FB118" s="209"/>
      <c r="FC118" s="199"/>
      <c r="FD118" s="199"/>
      <c r="FE118" s="188"/>
      <c r="FF118" s="209"/>
      <c r="FG118" s="199"/>
      <c r="FH118" s="199"/>
      <c r="FI118" s="188"/>
      <c r="FJ118" s="209"/>
      <c r="FK118" s="199"/>
      <c r="FL118" s="199"/>
      <c r="FM118" s="188"/>
      <c r="FN118" s="209"/>
      <c r="FO118" s="199"/>
      <c r="FP118" s="199"/>
      <c r="FQ118" s="188"/>
      <c r="FR118" s="209"/>
      <c r="FS118" s="199"/>
      <c r="FT118" s="199"/>
      <c r="FU118" s="188"/>
      <c r="FV118" s="209"/>
      <c r="FW118" s="199"/>
      <c r="FX118" s="199"/>
      <c r="FY118" s="188"/>
      <c r="FZ118" s="209"/>
      <c r="GA118" s="199"/>
      <c r="GB118" s="199"/>
      <c r="GC118" s="188"/>
      <c r="GD118" s="209"/>
      <c r="GE118" s="199"/>
      <c r="GF118" s="199"/>
      <c r="GG118" s="188"/>
      <c r="GH118" s="209"/>
      <c r="GI118" s="199"/>
      <c r="GJ118" s="199"/>
      <c r="GK118" s="188"/>
      <c r="GL118" s="209"/>
      <c r="GM118" s="199"/>
      <c r="GN118" s="199"/>
      <c r="GO118" s="188"/>
      <c r="GP118" s="209"/>
      <c r="GQ118" s="199"/>
      <c r="GR118" s="199"/>
      <c r="GS118" s="188"/>
      <c r="GT118" s="209"/>
      <c r="GU118" s="199"/>
      <c r="GV118" s="199"/>
      <c r="GW118" s="188"/>
      <c r="GX118" s="209"/>
      <c r="GY118" s="199"/>
      <c r="GZ118" s="199"/>
      <c r="HA118" s="188"/>
      <c r="HB118" s="209"/>
      <c r="HC118" s="199"/>
      <c r="HD118" s="199"/>
      <c r="HE118" s="188"/>
      <c r="HF118" s="209"/>
      <c r="HG118" s="199"/>
      <c r="HH118" s="199"/>
      <c r="HI118" s="188"/>
      <c r="HJ118" s="209"/>
      <c r="HK118" s="199"/>
      <c r="HL118" s="199"/>
      <c r="HM118" s="188"/>
      <c r="HN118" s="209"/>
      <c r="HO118" s="199"/>
      <c r="HP118" s="199"/>
      <c r="HQ118" s="188"/>
      <c r="HR118" s="209"/>
      <c r="HS118" s="199"/>
      <c r="HT118" s="199"/>
      <c r="HU118" s="188"/>
      <c r="HV118" s="209"/>
      <c r="HW118" s="199"/>
      <c r="HX118" s="199"/>
      <c r="HY118" s="188"/>
      <c r="HZ118" s="209"/>
      <c r="IA118" s="199"/>
      <c r="IB118" s="199"/>
      <c r="IC118" s="188"/>
      <c r="ID118" s="209"/>
      <c r="IE118" s="199"/>
      <c r="IF118" s="199"/>
      <c r="IG118" s="188"/>
      <c r="IH118" s="209"/>
      <c r="II118" s="199"/>
      <c r="IJ118" s="199"/>
      <c r="IK118" s="188"/>
      <c r="IL118" s="209"/>
      <c r="IM118" s="199"/>
      <c r="IN118" s="199"/>
      <c r="IO118" s="188"/>
      <c r="IP118" s="209"/>
      <c r="IQ118" s="199"/>
      <c r="IR118" s="199"/>
      <c r="IS118" s="188"/>
      <c r="IT118" s="209"/>
      <c r="IU118" s="199"/>
      <c r="IV118" s="199"/>
      <c r="IW118" s="188"/>
      <c r="IX118" s="209"/>
      <c r="IY118" s="199"/>
      <c r="IZ118" s="199"/>
      <c r="JA118" s="188"/>
      <c r="JB118" s="209"/>
      <c r="JC118" s="199"/>
      <c r="JD118" s="199"/>
      <c r="JE118" s="188"/>
      <c r="JF118" s="209"/>
      <c r="JG118" s="199"/>
      <c r="JH118" s="199"/>
      <c r="JI118" s="188"/>
      <c r="JJ118" s="209"/>
      <c r="JK118" s="199"/>
      <c r="JL118" s="199"/>
      <c r="JM118" s="188"/>
      <c r="JN118" s="209"/>
      <c r="JO118" s="199"/>
      <c r="JP118" s="199"/>
      <c r="JQ118" s="188"/>
      <c r="JR118" s="209"/>
      <c r="JS118" s="199"/>
      <c r="JT118" s="199"/>
      <c r="JU118" s="188"/>
      <c r="JV118" s="209"/>
      <c r="JW118" s="199"/>
      <c r="JX118" s="199"/>
      <c r="JY118" s="188"/>
      <c r="JZ118" s="209"/>
      <c r="KA118" s="199"/>
      <c r="KB118" s="199"/>
      <c r="KC118" s="188"/>
      <c r="KD118" s="209"/>
      <c r="KE118" s="199"/>
      <c r="KF118" s="199"/>
      <c r="KG118" s="188"/>
      <c r="KH118" s="209"/>
      <c r="KI118" s="199"/>
      <c r="KJ118" s="199"/>
      <c r="KK118" s="188"/>
      <c r="KL118" s="209"/>
      <c r="KM118" s="199"/>
      <c r="KN118" s="199"/>
      <c r="KO118" s="188"/>
      <c r="KP118" s="209"/>
      <c r="KQ118" s="199"/>
      <c r="KR118" s="199"/>
      <c r="KS118" s="188"/>
      <c r="KT118" s="209"/>
      <c r="KU118" s="199"/>
      <c r="KV118" s="199"/>
      <c r="KW118" s="188"/>
      <c r="KX118" s="209"/>
      <c r="KY118" s="199"/>
      <c r="KZ118" s="199"/>
      <c r="LA118" s="188"/>
      <c r="LB118" s="209"/>
      <c r="LC118" s="199"/>
      <c r="LD118" s="199"/>
      <c r="LE118" s="188"/>
      <c r="LF118" s="209"/>
      <c r="LG118" s="199"/>
      <c r="LH118" s="199"/>
      <c r="LI118" s="188"/>
      <c r="LJ118" s="209"/>
      <c r="LK118" s="199"/>
      <c r="LL118" s="199"/>
      <c r="LM118" s="188"/>
      <c r="LN118" s="209"/>
      <c r="LO118" s="199"/>
      <c r="LP118" s="199"/>
      <c r="LQ118" s="188"/>
      <c r="LR118" s="209"/>
      <c r="LS118" s="199"/>
      <c r="LT118" s="199"/>
      <c r="LU118" s="188"/>
      <c r="LV118" s="209"/>
      <c r="LW118" s="199"/>
      <c r="LX118" s="199"/>
      <c r="LY118" s="188"/>
      <c r="LZ118" s="209"/>
      <c r="MA118" s="199"/>
      <c r="MB118" s="199"/>
      <c r="MC118" s="188"/>
      <c r="MD118" s="209"/>
      <c r="ME118" s="199"/>
      <c r="MF118" s="199"/>
      <c r="MG118" s="188"/>
      <c r="MH118" s="209"/>
      <c r="MI118" s="199"/>
      <c r="MJ118" s="199"/>
      <c r="MK118" s="188"/>
      <c r="ML118" s="209"/>
      <c r="MM118" s="199"/>
      <c r="MN118" s="199"/>
      <c r="MO118" s="188"/>
      <c r="MP118" s="209"/>
      <c r="MQ118" s="199"/>
      <c r="MR118" s="199"/>
      <c r="MS118" s="188"/>
      <c r="MT118" s="209"/>
      <c r="MU118" s="199"/>
      <c r="MV118" s="199"/>
      <c r="MW118" s="188"/>
      <c r="MX118" s="209"/>
      <c r="MY118" s="199"/>
      <c r="MZ118" s="199"/>
      <c r="NA118" s="188"/>
      <c r="NB118" s="209"/>
      <c r="NC118" s="199"/>
      <c r="ND118" s="199"/>
      <c r="NE118" s="188"/>
      <c r="NF118" s="209"/>
      <c r="NG118" s="199"/>
      <c r="NH118" s="199"/>
      <c r="NI118" s="188"/>
      <c r="NJ118" s="209"/>
      <c r="NK118" s="199"/>
      <c r="NL118" s="199"/>
      <c r="NM118" s="188"/>
      <c r="NN118" s="209"/>
      <c r="NO118" s="199"/>
      <c r="NP118" s="199"/>
      <c r="NQ118" s="188"/>
      <c r="NR118" s="209"/>
      <c r="NS118" s="199"/>
      <c r="NT118" s="199"/>
      <c r="NU118" s="188"/>
      <c r="NV118" s="209"/>
      <c r="NW118" s="199"/>
      <c r="NX118" s="199"/>
      <c r="NY118" s="188"/>
      <c r="NZ118" s="209"/>
      <c r="OA118" s="199"/>
      <c r="OB118" s="199"/>
      <c r="OC118" s="188"/>
      <c r="OD118" s="209"/>
      <c r="OE118" s="199"/>
      <c r="OF118" s="199"/>
      <c r="OG118" s="188"/>
      <c r="OH118" s="209"/>
      <c r="OI118" s="199"/>
      <c r="OJ118" s="199"/>
      <c r="OK118" s="188"/>
      <c r="OL118" s="209"/>
      <c r="OM118" s="199"/>
      <c r="ON118" s="199"/>
      <c r="OO118" s="188"/>
      <c r="OP118" s="209"/>
      <c r="OQ118" s="199"/>
      <c r="OR118" s="199"/>
      <c r="OS118" s="188"/>
      <c r="OT118" s="209"/>
      <c r="OU118" s="199"/>
      <c r="OV118" s="199"/>
      <c r="OW118" s="188"/>
      <c r="OX118" s="209"/>
      <c r="OY118" s="199"/>
      <c r="OZ118" s="199"/>
      <c r="PA118" s="188"/>
      <c r="PB118" s="209"/>
      <c r="PC118" s="199"/>
      <c r="PD118" s="199"/>
      <c r="PE118" s="188"/>
      <c r="PF118" s="209"/>
      <c r="PG118" s="199"/>
      <c r="PH118" s="199"/>
      <c r="PI118" s="188"/>
      <c r="PJ118" s="209"/>
      <c r="PK118" s="199"/>
      <c r="PL118" s="199"/>
      <c r="PM118" s="188"/>
      <c r="PN118" s="209"/>
      <c r="PO118" s="199"/>
      <c r="PP118" s="199"/>
      <c r="PQ118" s="188"/>
      <c r="PR118" s="209"/>
      <c r="PS118" s="199"/>
      <c r="PT118" s="199"/>
      <c r="PU118" s="188"/>
      <c r="PV118" s="209"/>
      <c r="PW118" s="199"/>
      <c r="PX118" s="199"/>
      <c r="PY118" s="188"/>
      <c r="PZ118" s="209"/>
      <c r="QA118" s="199"/>
      <c r="QB118" s="199"/>
      <c r="QC118" s="188"/>
      <c r="QD118" s="209"/>
      <c r="QE118" s="199"/>
      <c r="QF118" s="199"/>
      <c r="QG118" s="188"/>
      <c r="QH118" s="209"/>
      <c r="QI118" s="199"/>
      <c r="QJ118" s="199"/>
      <c r="QK118" s="188"/>
      <c r="QL118" s="209"/>
      <c r="QM118" s="199"/>
      <c r="QN118" s="199"/>
      <c r="QO118" s="188"/>
      <c r="QP118" s="209"/>
      <c r="QQ118" s="199"/>
      <c r="QR118" s="199"/>
      <c r="QS118" s="188"/>
      <c r="QT118" s="209"/>
      <c r="QU118" s="199"/>
      <c r="QV118" s="199"/>
      <c r="QW118" s="188"/>
      <c r="QX118" s="209"/>
      <c r="QY118" s="199"/>
      <c r="QZ118" s="199"/>
      <c r="RA118" s="188"/>
      <c r="RB118" s="209"/>
      <c r="RC118" s="199"/>
      <c r="RD118" s="199"/>
      <c r="RE118" s="188"/>
      <c r="RF118" s="209"/>
      <c r="RG118" s="199"/>
      <c r="RH118" s="199"/>
      <c r="RI118" s="188"/>
      <c r="RJ118" s="209"/>
      <c r="RK118" s="199"/>
      <c r="RL118" s="199"/>
      <c r="RM118" s="188"/>
      <c r="RN118" s="209"/>
      <c r="RO118" s="199"/>
      <c r="RP118" s="199"/>
      <c r="RQ118" s="188"/>
      <c r="RR118" s="209"/>
      <c r="RS118" s="199"/>
      <c r="RT118" s="199"/>
      <c r="RU118" s="188"/>
      <c r="RV118" s="209"/>
      <c r="RW118" s="199"/>
      <c r="RX118" s="199"/>
      <c r="RY118" s="188"/>
      <c r="RZ118" s="209"/>
      <c r="SA118" s="199"/>
      <c r="SB118" s="199"/>
      <c r="SC118" s="188"/>
      <c r="SD118" s="209"/>
      <c r="SE118" s="199"/>
      <c r="SF118" s="199"/>
      <c r="SG118" s="188"/>
      <c r="SH118" s="209"/>
      <c r="SI118" s="199"/>
      <c r="SJ118" s="199"/>
      <c r="SK118" s="188"/>
      <c r="SL118" s="209"/>
      <c r="SM118" s="199"/>
      <c r="SN118" s="199"/>
      <c r="SO118" s="188"/>
      <c r="SP118" s="209"/>
      <c r="SQ118" s="199"/>
      <c r="SR118" s="199"/>
      <c r="SS118" s="188"/>
      <c r="ST118" s="209"/>
      <c r="SU118" s="199"/>
      <c r="SV118" s="199"/>
      <c r="SW118" s="188"/>
      <c r="SX118" s="209"/>
      <c r="SY118" s="199"/>
      <c r="SZ118" s="199"/>
      <c r="TA118" s="188"/>
      <c r="TB118" s="209"/>
      <c r="TC118" s="199"/>
      <c r="TD118" s="199"/>
      <c r="TE118" s="188"/>
      <c r="TF118" s="209"/>
      <c r="TG118" s="199"/>
      <c r="TH118" s="199"/>
      <c r="TI118" s="188"/>
      <c r="TJ118" s="209"/>
      <c r="TK118" s="199"/>
      <c r="TL118" s="199"/>
      <c r="TM118" s="188"/>
      <c r="TN118" s="209"/>
      <c r="TO118" s="199"/>
      <c r="TP118" s="199"/>
      <c r="TQ118" s="188"/>
      <c r="TR118" s="209"/>
      <c r="TS118" s="199"/>
      <c r="TT118" s="199"/>
      <c r="TU118" s="188"/>
      <c r="TV118" s="209"/>
      <c r="TW118" s="199"/>
      <c r="TX118" s="199"/>
      <c r="TY118" s="188"/>
      <c r="TZ118" s="209"/>
      <c r="UA118" s="199"/>
      <c r="UB118" s="199"/>
      <c r="UC118" s="188"/>
      <c r="UD118" s="209"/>
      <c r="UE118" s="199"/>
      <c r="UF118" s="199"/>
      <c r="UG118" s="188"/>
      <c r="UH118" s="209"/>
      <c r="UI118" s="199"/>
      <c r="UJ118" s="199"/>
      <c r="UK118" s="188"/>
      <c r="UL118" s="209"/>
      <c r="UM118" s="199"/>
      <c r="UN118" s="199"/>
      <c r="UO118" s="188"/>
      <c r="UP118" s="209"/>
      <c r="UQ118" s="199"/>
      <c r="UR118" s="199"/>
      <c r="US118" s="188"/>
      <c r="UT118" s="209"/>
      <c r="UU118" s="199"/>
      <c r="UV118" s="199"/>
      <c r="UW118" s="188"/>
      <c r="UX118" s="209"/>
      <c r="UY118" s="199"/>
      <c r="UZ118" s="199"/>
      <c r="VA118" s="188"/>
      <c r="VB118" s="209"/>
      <c r="VC118" s="199"/>
      <c r="VD118" s="199"/>
      <c r="VE118" s="188"/>
      <c r="VF118" s="209"/>
      <c r="VG118" s="199"/>
      <c r="VH118" s="199"/>
      <c r="VI118" s="188"/>
      <c r="VJ118" s="209"/>
      <c r="VK118" s="199"/>
      <c r="VL118" s="199"/>
      <c r="VM118" s="188"/>
      <c r="VN118" s="209"/>
      <c r="VO118" s="199"/>
      <c r="VP118" s="199"/>
      <c r="VQ118" s="188"/>
      <c r="VR118" s="209"/>
      <c r="VS118" s="199"/>
      <c r="VT118" s="199"/>
      <c r="VU118" s="188"/>
      <c r="VV118" s="209"/>
      <c r="VW118" s="199"/>
      <c r="VX118" s="199"/>
      <c r="VY118" s="188"/>
      <c r="VZ118" s="209"/>
      <c r="WA118" s="199"/>
      <c r="WB118" s="199"/>
      <c r="WC118" s="188"/>
      <c r="WD118" s="209"/>
      <c r="WE118" s="199"/>
      <c r="WF118" s="199"/>
      <c r="WG118" s="188"/>
      <c r="WH118" s="209"/>
      <c r="WI118" s="199"/>
      <c r="WJ118" s="199"/>
      <c r="WK118" s="188"/>
      <c r="WL118" s="209"/>
      <c r="WM118" s="199"/>
      <c r="WN118" s="199"/>
      <c r="WO118" s="188"/>
      <c r="WP118" s="209"/>
      <c r="WQ118" s="199"/>
      <c r="WR118" s="199"/>
      <c r="WS118" s="188"/>
      <c r="WT118" s="209"/>
      <c r="WU118" s="199"/>
      <c r="WV118" s="199"/>
      <c r="WW118" s="188"/>
      <c r="WX118" s="209"/>
      <c r="WY118" s="199"/>
      <c r="WZ118" s="199"/>
      <c r="XA118" s="188"/>
      <c r="XB118" s="209"/>
      <c r="XC118" s="199"/>
      <c r="XD118" s="199"/>
      <c r="XE118" s="188"/>
      <c r="XF118" s="209"/>
      <c r="XG118" s="199"/>
      <c r="XH118" s="199"/>
      <c r="XI118" s="188"/>
      <c r="XJ118" s="209"/>
      <c r="XK118" s="199"/>
      <c r="XL118" s="199"/>
      <c r="XM118" s="188"/>
      <c r="XN118" s="209"/>
      <c r="XO118" s="199"/>
      <c r="XP118" s="199"/>
      <c r="XQ118" s="188"/>
      <c r="XR118" s="209"/>
      <c r="XS118" s="199"/>
      <c r="XT118" s="199"/>
      <c r="XU118" s="188"/>
      <c r="XV118" s="209"/>
      <c r="XW118" s="199"/>
      <c r="XX118" s="199"/>
      <c r="XY118" s="188"/>
      <c r="XZ118" s="209"/>
      <c r="YA118" s="199"/>
      <c r="YB118" s="199"/>
      <c r="YC118" s="188"/>
      <c r="YD118" s="209"/>
      <c r="YE118" s="199"/>
      <c r="YF118" s="199"/>
      <c r="YG118" s="188"/>
      <c r="YH118" s="209"/>
      <c r="YI118" s="199"/>
      <c r="YJ118" s="199"/>
      <c r="YK118" s="188"/>
      <c r="YL118" s="209"/>
      <c r="YM118" s="199"/>
      <c r="YN118" s="199"/>
      <c r="YO118" s="188"/>
      <c r="YP118" s="209"/>
      <c r="YQ118" s="199"/>
      <c r="YR118" s="199"/>
      <c r="YS118" s="188"/>
      <c r="YT118" s="209"/>
      <c r="YU118" s="199"/>
      <c r="YV118" s="199"/>
      <c r="YW118" s="188"/>
      <c r="YX118" s="209"/>
      <c r="YY118" s="199"/>
      <c r="YZ118" s="199"/>
      <c r="ZA118" s="188"/>
      <c r="ZB118" s="209"/>
      <c r="ZC118" s="199"/>
      <c r="ZD118" s="199"/>
      <c r="ZE118" s="188"/>
      <c r="ZF118" s="209"/>
      <c r="ZG118" s="199"/>
      <c r="ZH118" s="199"/>
      <c r="ZI118" s="188"/>
      <c r="ZJ118" s="209"/>
      <c r="ZK118" s="199"/>
      <c r="ZL118" s="199"/>
      <c r="ZM118" s="188"/>
      <c r="ZN118" s="209"/>
      <c r="ZO118" s="199"/>
      <c r="ZP118" s="199"/>
      <c r="ZQ118" s="188"/>
      <c r="ZR118" s="209"/>
      <c r="ZS118" s="199"/>
      <c r="ZT118" s="199"/>
      <c r="ZU118" s="188"/>
      <c r="ZV118" s="209"/>
      <c r="ZW118" s="199"/>
      <c r="ZX118" s="199"/>
      <c r="ZY118" s="188"/>
      <c r="ZZ118" s="209"/>
      <c r="AAA118" s="199"/>
      <c r="AAB118" s="199"/>
      <c r="AAC118" s="188"/>
      <c r="AAD118" s="209"/>
      <c r="AAE118" s="199"/>
      <c r="AAF118" s="199"/>
      <c r="AAG118" s="188"/>
      <c r="AAH118" s="209"/>
      <c r="AAI118" s="199"/>
      <c r="AAJ118" s="199"/>
      <c r="AAK118" s="188"/>
      <c r="AAL118" s="209"/>
      <c r="AAM118" s="199"/>
      <c r="AAN118" s="199"/>
      <c r="AAO118" s="188"/>
      <c r="AAP118" s="209"/>
      <c r="AAQ118" s="199"/>
      <c r="AAR118" s="199"/>
      <c r="AAS118" s="188"/>
      <c r="AAT118" s="209"/>
      <c r="AAU118" s="199"/>
      <c r="AAV118" s="199"/>
      <c r="AAW118" s="188"/>
      <c r="AAX118" s="209"/>
      <c r="AAY118" s="199"/>
      <c r="AAZ118" s="199"/>
      <c r="ABA118" s="188"/>
      <c r="ABB118" s="209"/>
      <c r="ABC118" s="199"/>
      <c r="ABD118" s="199"/>
      <c r="ABE118" s="188"/>
      <c r="ABF118" s="209"/>
      <c r="ABG118" s="199"/>
      <c r="ABH118" s="199"/>
      <c r="ABI118" s="188"/>
      <c r="ABJ118" s="209"/>
      <c r="ABK118" s="199"/>
      <c r="ABL118" s="199"/>
      <c r="ABM118" s="188"/>
      <c r="ABN118" s="209"/>
      <c r="ABO118" s="199"/>
      <c r="ABP118" s="199"/>
      <c r="ABQ118" s="188"/>
      <c r="ABR118" s="209"/>
      <c r="ABS118" s="199"/>
      <c r="ABT118" s="199"/>
      <c r="ABU118" s="188"/>
      <c r="ABV118" s="209"/>
      <c r="ABW118" s="199"/>
      <c r="ABX118" s="199"/>
      <c r="ABY118" s="188"/>
      <c r="ABZ118" s="209"/>
      <c r="ACA118" s="199"/>
      <c r="ACB118" s="199"/>
      <c r="ACC118" s="188"/>
      <c r="ACD118" s="209"/>
      <c r="ACE118" s="199"/>
      <c r="ACF118" s="199"/>
      <c r="ACG118" s="188"/>
      <c r="ACH118" s="209"/>
      <c r="ACI118" s="199"/>
      <c r="ACJ118" s="199"/>
      <c r="ACK118" s="188"/>
      <c r="ACL118" s="209"/>
      <c r="ACM118" s="199"/>
      <c r="ACN118" s="199"/>
      <c r="ACO118" s="188"/>
      <c r="ACP118" s="209"/>
      <c r="ACQ118" s="199"/>
      <c r="ACR118" s="199"/>
      <c r="ACS118" s="188"/>
      <c r="ACT118" s="209"/>
      <c r="ACU118" s="199"/>
      <c r="ACV118" s="199"/>
      <c r="ACW118" s="188"/>
      <c r="ACX118" s="209"/>
      <c r="ACY118" s="199"/>
      <c r="ACZ118" s="199"/>
      <c r="ADA118" s="188"/>
      <c r="ADB118" s="209"/>
      <c r="ADC118" s="199"/>
      <c r="ADD118" s="199"/>
      <c r="ADE118" s="188"/>
      <c r="ADF118" s="209"/>
      <c r="ADG118" s="199"/>
      <c r="ADH118" s="199"/>
      <c r="ADI118" s="188"/>
      <c r="ADJ118" s="209"/>
      <c r="ADK118" s="199"/>
      <c r="ADL118" s="199"/>
      <c r="ADM118" s="188"/>
      <c r="ADN118" s="209"/>
      <c r="ADO118" s="199"/>
      <c r="ADP118" s="199"/>
      <c r="ADQ118" s="188"/>
      <c r="ADR118" s="209"/>
      <c r="ADS118" s="199"/>
      <c r="ADT118" s="199"/>
      <c r="ADU118" s="188"/>
      <c r="ADV118" s="209"/>
      <c r="ADW118" s="199"/>
      <c r="ADX118" s="199"/>
      <c r="ADY118" s="188"/>
      <c r="ADZ118" s="209"/>
      <c r="AEA118" s="199"/>
      <c r="AEB118" s="199"/>
      <c r="AEC118" s="188"/>
      <c r="AED118" s="209"/>
      <c r="AEE118" s="199"/>
      <c r="AEF118" s="199"/>
      <c r="AEG118" s="188"/>
      <c r="AEH118" s="209"/>
      <c r="AEI118" s="199"/>
      <c r="AEJ118" s="199"/>
      <c r="AEK118" s="188"/>
      <c r="AEL118" s="209"/>
      <c r="AEM118" s="199"/>
      <c r="AEN118" s="199"/>
      <c r="AEO118" s="188"/>
      <c r="AEP118" s="209"/>
      <c r="AEQ118" s="199"/>
      <c r="AER118" s="199"/>
      <c r="AES118" s="188"/>
      <c r="AET118" s="209"/>
      <c r="AEU118" s="199"/>
      <c r="AEV118" s="199"/>
      <c r="AEW118" s="188"/>
      <c r="AEX118" s="209"/>
      <c r="AEY118" s="199"/>
      <c r="AEZ118" s="199"/>
      <c r="AFA118" s="188"/>
      <c r="AFB118" s="209"/>
      <c r="AFC118" s="199"/>
      <c r="AFD118" s="199"/>
      <c r="AFE118" s="188"/>
      <c r="AFF118" s="209"/>
      <c r="AFG118" s="199"/>
      <c r="AFH118" s="199"/>
      <c r="AFI118" s="188"/>
      <c r="AFJ118" s="209"/>
      <c r="AFK118" s="199"/>
      <c r="AFL118" s="199"/>
      <c r="AFM118" s="188"/>
      <c r="AFN118" s="209"/>
      <c r="AFO118" s="199"/>
      <c r="AFP118" s="199"/>
      <c r="AFQ118" s="188"/>
      <c r="AFR118" s="209"/>
      <c r="AFS118" s="199"/>
      <c r="AFT118" s="199"/>
      <c r="AFU118" s="188"/>
      <c r="AFV118" s="209"/>
      <c r="AFW118" s="199"/>
      <c r="AFX118" s="199"/>
      <c r="AFY118" s="188"/>
      <c r="AFZ118" s="209"/>
      <c r="AGA118" s="199"/>
      <c r="AGB118" s="199"/>
      <c r="AGC118" s="188"/>
      <c r="AGD118" s="209"/>
      <c r="AGE118" s="199"/>
      <c r="AGF118" s="199"/>
      <c r="AGG118" s="188"/>
      <c r="AGH118" s="209"/>
      <c r="AGI118" s="199"/>
      <c r="AGJ118" s="199"/>
      <c r="AGK118" s="188"/>
      <c r="AGL118" s="209"/>
      <c r="AGM118" s="199"/>
      <c r="AGN118" s="199"/>
      <c r="AGO118" s="188"/>
      <c r="AGP118" s="209"/>
      <c r="AGQ118" s="199"/>
      <c r="AGR118" s="199"/>
      <c r="AGS118" s="188"/>
      <c r="AGT118" s="209"/>
      <c r="AGU118" s="199"/>
      <c r="AGV118" s="199"/>
      <c r="AGW118" s="188"/>
      <c r="AGX118" s="209"/>
      <c r="AGY118" s="199"/>
      <c r="AGZ118" s="199"/>
      <c r="AHA118" s="188"/>
      <c r="AHB118" s="209"/>
      <c r="AHC118" s="199"/>
      <c r="AHD118" s="199"/>
      <c r="AHE118" s="188"/>
      <c r="AHF118" s="209"/>
      <c r="AHG118" s="199"/>
      <c r="AHH118" s="199"/>
      <c r="AHI118" s="188"/>
      <c r="AHJ118" s="209"/>
      <c r="AHK118" s="199"/>
      <c r="AHL118" s="199"/>
      <c r="AHM118" s="188"/>
      <c r="AHN118" s="209"/>
      <c r="AHO118" s="199"/>
      <c r="AHP118" s="199"/>
      <c r="AHQ118" s="188"/>
      <c r="AHR118" s="209"/>
      <c r="AHS118" s="199"/>
      <c r="AHT118" s="199"/>
      <c r="AHU118" s="188"/>
      <c r="AHV118" s="209"/>
      <c r="AHW118" s="199"/>
      <c r="AHX118" s="199"/>
      <c r="AHY118" s="188"/>
      <c r="AHZ118" s="209"/>
      <c r="AIA118" s="199"/>
      <c r="AIB118" s="199"/>
      <c r="AIC118" s="188"/>
      <c r="AID118" s="209"/>
      <c r="AIE118" s="199"/>
      <c r="AIF118" s="199"/>
      <c r="AIG118" s="188"/>
      <c r="AIH118" s="209"/>
      <c r="AII118" s="199"/>
      <c r="AIJ118" s="199"/>
      <c r="AIK118" s="188"/>
      <c r="AIL118" s="209"/>
      <c r="AIM118" s="199"/>
      <c r="AIN118" s="199"/>
      <c r="AIO118" s="188"/>
      <c r="AIP118" s="209"/>
      <c r="AIQ118" s="199"/>
      <c r="AIR118" s="199"/>
      <c r="AIS118" s="188"/>
      <c r="AIT118" s="209"/>
      <c r="AIU118" s="199"/>
      <c r="AIV118" s="199"/>
      <c r="AIW118" s="188"/>
      <c r="AIX118" s="209"/>
      <c r="AIY118" s="199"/>
      <c r="AIZ118" s="199"/>
      <c r="AJA118" s="188"/>
      <c r="AJB118" s="209"/>
      <c r="AJC118" s="199"/>
      <c r="AJD118" s="199"/>
      <c r="AJE118" s="188"/>
      <c r="AJF118" s="209"/>
      <c r="AJG118" s="199"/>
      <c r="AJH118" s="199"/>
      <c r="AJI118" s="188"/>
      <c r="AJJ118" s="209"/>
      <c r="AJK118" s="199"/>
      <c r="AJL118" s="199"/>
      <c r="AJM118" s="188"/>
      <c r="AJN118" s="209"/>
      <c r="AJO118" s="199"/>
      <c r="AJP118" s="199"/>
      <c r="AJQ118" s="188"/>
      <c r="AJR118" s="209"/>
      <c r="AJS118" s="199"/>
      <c r="AJT118" s="199"/>
      <c r="AJU118" s="188"/>
      <c r="AJV118" s="209"/>
      <c r="AJW118" s="199"/>
      <c r="AJX118" s="199"/>
      <c r="AJY118" s="188"/>
      <c r="AJZ118" s="209"/>
      <c r="AKA118" s="199"/>
      <c r="AKB118" s="199"/>
      <c r="AKC118" s="188"/>
      <c r="AKD118" s="209"/>
      <c r="AKE118" s="199"/>
      <c r="AKF118" s="199"/>
      <c r="AKG118" s="188"/>
      <c r="AKH118" s="209"/>
      <c r="AKI118" s="199"/>
      <c r="AKJ118" s="199"/>
      <c r="AKK118" s="188"/>
      <c r="AKL118" s="209"/>
      <c r="AKM118" s="199"/>
      <c r="AKN118" s="199"/>
      <c r="AKO118" s="188"/>
      <c r="AKP118" s="209"/>
      <c r="AKQ118" s="199"/>
      <c r="AKR118" s="199"/>
      <c r="AKS118" s="188"/>
      <c r="AKT118" s="209"/>
      <c r="AKU118" s="199"/>
      <c r="AKV118" s="199"/>
      <c r="AKW118" s="188"/>
      <c r="AKX118" s="209"/>
      <c r="AKY118" s="199"/>
      <c r="AKZ118" s="199"/>
      <c r="ALA118" s="188"/>
      <c r="ALB118" s="209"/>
      <c r="ALC118" s="199"/>
      <c r="ALD118" s="199"/>
      <c r="ALE118" s="188"/>
      <c r="ALF118" s="209"/>
      <c r="ALG118" s="199"/>
      <c r="ALH118" s="199"/>
      <c r="ALI118" s="188"/>
      <c r="ALJ118" s="209"/>
      <c r="ALK118" s="199"/>
      <c r="ALL118" s="199"/>
      <c r="ALM118" s="188"/>
      <c r="ALN118" s="209"/>
      <c r="ALO118" s="199"/>
      <c r="ALP118" s="199"/>
      <c r="ALQ118" s="188"/>
      <c r="ALR118" s="209"/>
      <c r="ALS118" s="199"/>
      <c r="ALT118" s="199"/>
      <c r="ALU118" s="188"/>
      <c r="ALV118" s="209"/>
      <c r="ALW118" s="199"/>
      <c r="ALX118" s="199"/>
      <c r="ALY118" s="188"/>
      <c r="ALZ118" s="209"/>
      <c r="AMA118" s="199"/>
      <c r="AMB118" s="199"/>
      <c r="AMC118" s="188"/>
      <c r="AMD118" s="209"/>
      <c r="AME118" s="199"/>
      <c r="AMF118" s="199"/>
      <c r="AMG118" s="188"/>
      <c r="AMH118" s="209"/>
      <c r="AMI118" s="199"/>
      <c r="AMJ118" s="199"/>
      <c r="AMK118" s="188"/>
      <c r="AML118" s="209"/>
      <c r="AMM118" s="199"/>
      <c r="AMN118" s="199"/>
      <c r="AMO118" s="188"/>
      <c r="AMP118" s="209"/>
      <c r="AMQ118" s="199"/>
      <c r="AMR118" s="199"/>
      <c r="AMS118" s="188"/>
      <c r="AMT118" s="209"/>
      <c r="AMU118" s="199"/>
      <c r="AMV118" s="199"/>
      <c r="AMW118" s="188"/>
      <c r="AMX118" s="209"/>
      <c r="AMY118" s="199"/>
      <c r="AMZ118" s="199"/>
      <c r="ANA118" s="188"/>
      <c r="ANB118" s="209"/>
      <c r="ANC118" s="199"/>
      <c r="AND118" s="199"/>
      <c r="ANE118" s="188"/>
      <c r="ANF118" s="209"/>
      <c r="ANG118" s="199"/>
      <c r="ANH118" s="199"/>
      <c r="ANI118" s="188"/>
      <c r="ANJ118" s="209"/>
      <c r="ANK118" s="199"/>
      <c r="ANL118" s="199"/>
      <c r="ANM118" s="188"/>
      <c r="ANN118" s="209"/>
      <c r="ANO118" s="199"/>
      <c r="ANP118" s="199"/>
      <c r="ANQ118" s="188"/>
      <c r="ANR118" s="209"/>
      <c r="ANS118" s="199"/>
      <c r="ANT118" s="199"/>
      <c r="ANU118" s="188"/>
      <c r="ANV118" s="209"/>
      <c r="ANW118" s="199"/>
      <c r="ANX118" s="199"/>
      <c r="ANY118" s="188"/>
      <c r="ANZ118" s="209"/>
      <c r="AOA118" s="199"/>
      <c r="AOB118" s="199"/>
      <c r="AOC118" s="188"/>
      <c r="AOD118" s="209"/>
      <c r="AOE118" s="199"/>
      <c r="AOF118" s="199"/>
      <c r="AOG118" s="188"/>
      <c r="AOH118" s="209"/>
      <c r="AOI118" s="199"/>
      <c r="AOJ118" s="199"/>
      <c r="AOK118" s="188"/>
      <c r="AOL118" s="209"/>
      <c r="AOM118" s="199"/>
      <c r="AON118" s="199"/>
      <c r="AOO118" s="188"/>
      <c r="AOP118" s="209"/>
      <c r="AOQ118" s="199"/>
      <c r="AOR118" s="199"/>
      <c r="AOS118" s="188"/>
      <c r="AOT118" s="209"/>
      <c r="AOU118" s="199"/>
      <c r="AOV118" s="199"/>
      <c r="AOW118" s="188"/>
      <c r="AOX118" s="209"/>
      <c r="AOY118" s="199"/>
      <c r="AOZ118" s="199"/>
      <c r="APA118" s="188"/>
      <c r="APB118" s="209"/>
      <c r="APC118" s="199"/>
      <c r="APD118" s="199"/>
      <c r="APE118" s="188"/>
      <c r="APF118" s="209"/>
      <c r="APG118" s="199"/>
      <c r="APH118" s="199"/>
      <c r="API118" s="188"/>
      <c r="APJ118" s="209"/>
      <c r="APK118" s="199"/>
      <c r="APL118" s="199"/>
      <c r="APM118" s="188"/>
      <c r="APN118" s="209"/>
      <c r="APO118" s="199"/>
      <c r="APP118" s="199"/>
      <c r="APQ118" s="188"/>
      <c r="APR118" s="209"/>
      <c r="APS118" s="199"/>
      <c r="APT118" s="199"/>
      <c r="APU118" s="188"/>
      <c r="APV118" s="209"/>
      <c r="APW118" s="199"/>
      <c r="APX118" s="199"/>
      <c r="APY118" s="188"/>
      <c r="APZ118" s="209"/>
      <c r="AQA118" s="199"/>
      <c r="AQB118" s="199"/>
      <c r="AQC118" s="188"/>
      <c r="AQD118" s="209"/>
      <c r="AQE118" s="199"/>
      <c r="AQF118" s="199"/>
      <c r="AQG118" s="188"/>
      <c r="AQH118" s="209"/>
      <c r="AQI118" s="199"/>
      <c r="AQJ118" s="199"/>
      <c r="AQK118" s="188"/>
      <c r="AQL118" s="209"/>
      <c r="AQM118" s="199"/>
      <c r="AQN118" s="199"/>
      <c r="AQO118" s="188"/>
      <c r="AQP118" s="209"/>
      <c r="AQQ118" s="199"/>
      <c r="AQR118" s="199"/>
      <c r="AQS118" s="188"/>
      <c r="AQT118" s="209"/>
      <c r="AQU118" s="199"/>
      <c r="AQV118" s="199"/>
      <c r="AQW118" s="188"/>
      <c r="AQX118" s="209"/>
      <c r="AQY118" s="199"/>
      <c r="AQZ118" s="199"/>
      <c r="ARA118" s="188"/>
      <c r="ARB118" s="209"/>
      <c r="ARC118" s="199"/>
      <c r="ARD118" s="199"/>
      <c r="ARE118" s="188"/>
      <c r="ARF118" s="209"/>
      <c r="ARG118" s="199"/>
      <c r="ARH118" s="199"/>
      <c r="ARI118" s="188"/>
      <c r="ARJ118" s="209"/>
      <c r="ARK118" s="199"/>
      <c r="ARL118" s="199"/>
      <c r="ARM118" s="188"/>
      <c r="ARN118" s="209"/>
      <c r="ARO118" s="199"/>
      <c r="ARP118" s="199"/>
      <c r="ARQ118" s="188"/>
      <c r="ARR118" s="209"/>
      <c r="ARS118" s="199"/>
      <c r="ART118" s="199"/>
      <c r="ARU118" s="188"/>
      <c r="ARV118" s="209"/>
      <c r="ARW118" s="199"/>
      <c r="ARX118" s="199"/>
      <c r="ARY118" s="188"/>
      <c r="ARZ118" s="209"/>
      <c r="ASA118" s="199"/>
      <c r="ASB118" s="199"/>
      <c r="ASC118" s="188"/>
      <c r="ASD118" s="209"/>
      <c r="ASE118" s="199"/>
      <c r="ASF118" s="199"/>
      <c r="ASG118" s="188"/>
      <c r="ASH118" s="209"/>
      <c r="ASI118" s="199"/>
      <c r="ASJ118" s="199"/>
      <c r="ASK118" s="188"/>
      <c r="ASL118" s="209"/>
      <c r="ASM118" s="199"/>
      <c r="ASN118" s="199"/>
      <c r="ASO118" s="188"/>
      <c r="ASP118" s="209"/>
      <c r="ASQ118" s="199"/>
      <c r="ASR118" s="199"/>
      <c r="ASS118" s="188"/>
      <c r="AST118" s="209"/>
      <c r="ASU118" s="199"/>
      <c r="ASV118" s="199"/>
      <c r="ASW118" s="188"/>
      <c r="ASX118" s="209"/>
      <c r="ASY118" s="199"/>
      <c r="ASZ118" s="199"/>
      <c r="ATA118" s="188"/>
      <c r="ATB118" s="209"/>
      <c r="ATC118" s="199"/>
      <c r="ATD118" s="199"/>
      <c r="ATE118" s="188"/>
      <c r="ATF118" s="209"/>
      <c r="ATG118" s="199"/>
      <c r="ATH118" s="199"/>
      <c r="ATI118" s="188"/>
      <c r="ATJ118" s="209"/>
      <c r="ATK118" s="199"/>
      <c r="ATL118" s="199"/>
      <c r="ATM118" s="188"/>
      <c r="ATN118" s="209"/>
      <c r="ATO118" s="199"/>
      <c r="ATP118" s="199"/>
      <c r="ATQ118" s="188"/>
      <c r="ATR118" s="209"/>
      <c r="ATS118" s="199"/>
      <c r="ATT118" s="199"/>
      <c r="ATU118" s="188"/>
      <c r="ATV118" s="209"/>
      <c r="ATW118" s="199"/>
      <c r="ATX118" s="199"/>
      <c r="ATY118" s="188"/>
      <c r="ATZ118" s="209"/>
      <c r="AUA118" s="199"/>
      <c r="AUB118" s="199"/>
      <c r="AUC118" s="188"/>
      <c r="AUD118" s="209"/>
      <c r="AUE118" s="199"/>
      <c r="AUF118" s="199"/>
      <c r="AUG118" s="188"/>
      <c r="AUH118" s="209"/>
      <c r="AUI118" s="199"/>
      <c r="AUJ118" s="199"/>
      <c r="AUK118" s="188"/>
      <c r="AUL118" s="209"/>
      <c r="AUM118" s="199"/>
      <c r="AUN118" s="199"/>
      <c r="AUO118" s="188"/>
      <c r="AUP118" s="209"/>
      <c r="AUQ118" s="199"/>
      <c r="AUR118" s="199"/>
      <c r="AUS118" s="188"/>
      <c r="AUT118" s="209"/>
      <c r="AUU118" s="199"/>
      <c r="AUV118" s="199"/>
      <c r="AUW118" s="188"/>
      <c r="AUX118" s="209"/>
      <c r="AUY118" s="199"/>
      <c r="AUZ118" s="199"/>
      <c r="AVA118" s="188"/>
      <c r="AVB118" s="209"/>
      <c r="AVC118" s="199"/>
      <c r="AVD118" s="199"/>
      <c r="AVE118" s="188"/>
      <c r="AVF118" s="209"/>
      <c r="AVG118" s="199"/>
      <c r="AVH118" s="199"/>
      <c r="AVI118" s="188"/>
      <c r="AVJ118" s="209"/>
      <c r="AVK118" s="199"/>
      <c r="AVL118" s="199"/>
      <c r="AVM118" s="188"/>
      <c r="AVN118" s="209"/>
      <c r="AVO118" s="199"/>
      <c r="AVP118" s="199"/>
      <c r="AVQ118" s="188"/>
      <c r="AVR118" s="209"/>
      <c r="AVS118" s="199"/>
      <c r="AVT118" s="199"/>
      <c r="AVU118" s="188"/>
      <c r="AVV118" s="209"/>
      <c r="AVW118" s="199"/>
      <c r="AVX118" s="199"/>
      <c r="AVY118" s="188"/>
      <c r="AVZ118" s="209"/>
      <c r="AWA118" s="199"/>
      <c r="AWB118" s="199"/>
      <c r="AWC118" s="188"/>
      <c r="AWD118" s="209"/>
      <c r="AWE118" s="199"/>
      <c r="AWF118" s="199"/>
      <c r="AWG118" s="188"/>
      <c r="AWH118" s="209"/>
      <c r="AWI118" s="199"/>
      <c r="AWJ118" s="199"/>
      <c r="AWK118" s="188"/>
      <c r="AWL118" s="209"/>
      <c r="AWM118" s="199"/>
      <c r="AWN118" s="199"/>
      <c r="AWO118" s="188"/>
      <c r="AWP118" s="209"/>
      <c r="AWQ118" s="199"/>
      <c r="AWR118" s="199"/>
      <c r="AWS118" s="188"/>
      <c r="AWT118" s="209"/>
      <c r="AWU118" s="199"/>
      <c r="AWV118" s="199"/>
      <c r="AWW118" s="188"/>
      <c r="AWX118" s="209"/>
      <c r="AWY118" s="199"/>
      <c r="AWZ118" s="199"/>
      <c r="AXA118" s="188"/>
      <c r="AXB118" s="209"/>
      <c r="AXC118" s="199"/>
      <c r="AXD118" s="199"/>
      <c r="AXE118" s="188"/>
      <c r="AXF118" s="209"/>
      <c r="AXG118" s="199"/>
      <c r="AXH118" s="199"/>
      <c r="AXI118" s="188"/>
      <c r="AXJ118" s="209"/>
      <c r="AXK118" s="199"/>
      <c r="AXL118" s="199"/>
      <c r="AXM118" s="188"/>
      <c r="AXN118" s="209"/>
      <c r="AXO118" s="199"/>
      <c r="AXP118" s="199"/>
      <c r="AXQ118" s="188"/>
      <c r="AXR118" s="209"/>
      <c r="AXS118" s="199"/>
      <c r="AXT118" s="199"/>
      <c r="AXU118" s="188"/>
      <c r="AXV118" s="209"/>
      <c r="AXW118" s="199"/>
      <c r="AXX118" s="199"/>
      <c r="AXY118" s="188"/>
      <c r="AXZ118" s="209"/>
      <c r="AYA118" s="199"/>
      <c r="AYB118" s="199"/>
      <c r="AYC118" s="188"/>
      <c r="AYD118" s="209"/>
      <c r="AYE118" s="199"/>
      <c r="AYF118" s="199"/>
      <c r="AYG118" s="188"/>
      <c r="AYH118" s="209"/>
      <c r="AYI118" s="199"/>
      <c r="AYJ118" s="199"/>
      <c r="AYK118" s="188"/>
      <c r="AYL118" s="209"/>
      <c r="AYM118" s="199"/>
      <c r="AYN118" s="199"/>
      <c r="AYO118" s="188"/>
      <c r="AYP118" s="209"/>
      <c r="AYQ118" s="199"/>
      <c r="AYR118" s="199"/>
      <c r="AYS118" s="188"/>
      <c r="AYT118" s="209"/>
      <c r="AYU118" s="199"/>
      <c r="AYV118" s="199"/>
      <c r="AYW118" s="188"/>
      <c r="AYX118" s="209"/>
      <c r="AYY118" s="199"/>
      <c r="AYZ118" s="199"/>
      <c r="AZA118" s="188"/>
      <c r="AZB118" s="209"/>
      <c r="AZC118" s="199"/>
      <c r="AZD118" s="199"/>
      <c r="AZE118" s="188"/>
      <c r="AZF118" s="209"/>
      <c r="AZG118" s="199"/>
      <c r="AZH118" s="199"/>
      <c r="AZI118" s="188"/>
      <c r="AZJ118" s="209"/>
      <c r="AZK118" s="199"/>
      <c r="AZL118" s="199"/>
      <c r="AZM118" s="188"/>
      <c r="AZN118" s="209"/>
      <c r="AZO118" s="199"/>
      <c r="AZP118" s="199"/>
      <c r="AZQ118" s="188"/>
      <c r="AZR118" s="209"/>
      <c r="AZS118" s="199"/>
      <c r="AZT118" s="199"/>
      <c r="AZU118" s="188"/>
      <c r="AZV118" s="209"/>
      <c r="AZW118" s="199"/>
      <c r="AZX118" s="199"/>
      <c r="AZY118" s="188"/>
      <c r="AZZ118" s="209"/>
      <c r="BAA118" s="199"/>
      <c r="BAB118" s="199"/>
      <c r="BAC118" s="188"/>
      <c r="BAD118" s="209"/>
      <c r="BAE118" s="199"/>
      <c r="BAF118" s="199"/>
      <c r="BAG118" s="188"/>
      <c r="BAH118" s="209"/>
      <c r="BAI118" s="199"/>
      <c r="BAJ118" s="199"/>
      <c r="BAK118" s="188"/>
      <c r="BAL118" s="209"/>
      <c r="BAM118" s="199"/>
      <c r="BAN118" s="199"/>
      <c r="BAO118" s="188"/>
      <c r="BAP118" s="209"/>
      <c r="BAQ118" s="199"/>
      <c r="BAR118" s="199"/>
      <c r="BAS118" s="188"/>
      <c r="BAT118" s="209"/>
      <c r="BAU118" s="199"/>
      <c r="BAV118" s="199"/>
      <c r="BAW118" s="188"/>
      <c r="BAX118" s="209"/>
      <c r="BAY118" s="199"/>
      <c r="BAZ118" s="199"/>
      <c r="BBA118" s="188"/>
      <c r="BBB118" s="209"/>
      <c r="BBC118" s="199"/>
      <c r="BBD118" s="199"/>
      <c r="BBE118" s="188"/>
      <c r="BBF118" s="209"/>
      <c r="BBG118" s="199"/>
      <c r="BBH118" s="199"/>
      <c r="BBI118" s="188"/>
      <c r="BBJ118" s="209"/>
      <c r="BBK118" s="199"/>
      <c r="BBL118" s="199"/>
      <c r="BBM118" s="188"/>
      <c r="BBN118" s="209"/>
      <c r="BBO118" s="199"/>
      <c r="BBP118" s="199"/>
      <c r="BBQ118" s="188"/>
      <c r="BBR118" s="209"/>
      <c r="BBS118" s="199"/>
      <c r="BBT118" s="199"/>
      <c r="BBU118" s="188"/>
      <c r="BBV118" s="209"/>
      <c r="BBW118" s="199"/>
      <c r="BBX118" s="199"/>
      <c r="BBY118" s="188"/>
      <c r="BBZ118" s="209"/>
      <c r="BCA118" s="199"/>
      <c r="BCB118" s="199"/>
      <c r="BCC118" s="188"/>
      <c r="BCD118" s="209"/>
      <c r="BCE118" s="199"/>
      <c r="BCF118" s="199"/>
      <c r="BCG118" s="188"/>
      <c r="BCH118" s="209"/>
      <c r="BCI118" s="199"/>
      <c r="BCJ118" s="199"/>
      <c r="BCK118" s="188"/>
      <c r="BCL118" s="209"/>
      <c r="BCM118" s="199"/>
      <c r="BCN118" s="199"/>
      <c r="BCO118" s="188"/>
      <c r="BCP118" s="209"/>
      <c r="BCQ118" s="199"/>
      <c r="BCR118" s="199"/>
      <c r="BCS118" s="188"/>
      <c r="BCT118" s="209"/>
      <c r="BCU118" s="199"/>
      <c r="BCV118" s="199"/>
      <c r="BCW118" s="188"/>
      <c r="BCX118" s="209"/>
      <c r="BCY118" s="199"/>
      <c r="BCZ118" s="199"/>
      <c r="BDA118" s="188"/>
      <c r="BDB118" s="209"/>
      <c r="BDC118" s="199"/>
      <c r="BDD118" s="199"/>
      <c r="BDE118" s="188"/>
      <c r="BDF118" s="209"/>
      <c r="BDG118" s="199"/>
      <c r="BDH118" s="199"/>
      <c r="BDI118" s="188"/>
      <c r="BDJ118" s="209"/>
      <c r="BDK118" s="199"/>
      <c r="BDL118" s="199"/>
      <c r="BDM118" s="188"/>
      <c r="BDN118" s="209"/>
      <c r="BDO118" s="199"/>
      <c r="BDP118" s="199"/>
      <c r="BDQ118" s="188"/>
      <c r="BDR118" s="209"/>
      <c r="BDS118" s="199"/>
      <c r="BDT118" s="199"/>
      <c r="BDU118" s="188"/>
      <c r="BDV118" s="209"/>
      <c r="BDW118" s="199"/>
      <c r="BDX118" s="199"/>
      <c r="BDY118" s="188"/>
      <c r="BDZ118" s="209"/>
      <c r="BEA118" s="199"/>
      <c r="BEB118" s="199"/>
      <c r="BEC118" s="188"/>
      <c r="BED118" s="209"/>
      <c r="BEE118" s="199"/>
      <c r="BEF118" s="199"/>
      <c r="BEG118" s="188"/>
      <c r="BEH118" s="209"/>
      <c r="BEI118" s="199"/>
      <c r="BEJ118" s="199"/>
      <c r="BEK118" s="188"/>
      <c r="BEL118" s="209"/>
      <c r="BEM118" s="199"/>
      <c r="BEN118" s="199"/>
      <c r="BEO118" s="188"/>
      <c r="BEP118" s="209"/>
      <c r="BEQ118" s="199"/>
      <c r="BER118" s="199"/>
      <c r="BES118" s="188"/>
      <c r="BET118" s="209"/>
      <c r="BEU118" s="199"/>
      <c r="BEV118" s="199"/>
      <c r="BEW118" s="188"/>
      <c r="BEX118" s="209"/>
      <c r="BEY118" s="199"/>
      <c r="BEZ118" s="199"/>
      <c r="BFA118" s="188"/>
      <c r="BFB118" s="209"/>
      <c r="BFC118" s="199"/>
      <c r="BFD118" s="199"/>
      <c r="BFE118" s="188"/>
      <c r="BFF118" s="209"/>
      <c r="BFG118" s="199"/>
      <c r="BFH118" s="199"/>
      <c r="BFI118" s="188"/>
      <c r="BFJ118" s="209"/>
      <c r="BFK118" s="199"/>
      <c r="BFL118" s="199"/>
      <c r="BFM118" s="188"/>
      <c r="BFN118" s="209"/>
      <c r="BFO118" s="199"/>
      <c r="BFP118" s="199"/>
      <c r="BFQ118" s="188"/>
      <c r="BFR118" s="209"/>
      <c r="BFS118" s="199"/>
      <c r="BFT118" s="199"/>
      <c r="BFU118" s="188"/>
      <c r="BFV118" s="209"/>
      <c r="BFW118" s="199"/>
      <c r="BFX118" s="199"/>
      <c r="BFY118" s="188"/>
      <c r="BFZ118" s="209"/>
      <c r="BGA118" s="199"/>
      <c r="BGB118" s="199"/>
      <c r="BGC118" s="188"/>
      <c r="BGD118" s="209"/>
      <c r="BGE118" s="199"/>
      <c r="BGF118" s="199"/>
      <c r="BGG118" s="188"/>
      <c r="BGH118" s="209"/>
      <c r="BGI118" s="199"/>
      <c r="BGJ118" s="199"/>
      <c r="BGK118" s="188"/>
      <c r="BGL118" s="209"/>
      <c r="BGM118" s="199"/>
      <c r="BGN118" s="199"/>
      <c r="BGO118" s="188"/>
      <c r="BGP118" s="209"/>
      <c r="BGQ118" s="199"/>
      <c r="BGR118" s="199"/>
      <c r="BGS118" s="188"/>
      <c r="BGT118" s="209"/>
      <c r="BGU118" s="199"/>
      <c r="BGV118" s="199"/>
      <c r="BGW118" s="188"/>
      <c r="BGX118" s="209"/>
      <c r="BGY118" s="199"/>
      <c r="BGZ118" s="199"/>
      <c r="BHA118" s="188"/>
      <c r="BHB118" s="209"/>
      <c r="BHC118" s="199"/>
      <c r="BHD118" s="199"/>
      <c r="BHE118" s="188"/>
      <c r="BHF118" s="209"/>
      <c r="BHG118" s="199"/>
      <c r="BHH118" s="199"/>
      <c r="BHI118" s="188"/>
      <c r="BHJ118" s="209"/>
      <c r="BHK118" s="199"/>
      <c r="BHL118" s="199"/>
      <c r="BHM118" s="188"/>
      <c r="BHN118" s="209"/>
      <c r="BHO118" s="199"/>
      <c r="BHP118" s="199"/>
      <c r="BHQ118" s="188"/>
      <c r="BHR118" s="209"/>
      <c r="BHS118" s="199"/>
      <c r="BHT118" s="199"/>
      <c r="BHU118" s="188"/>
      <c r="BHV118" s="209"/>
      <c r="BHW118" s="199"/>
      <c r="BHX118" s="199"/>
      <c r="BHY118" s="188"/>
      <c r="BHZ118" s="209"/>
      <c r="BIA118" s="199"/>
      <c r="BIB118" s="199"/>
      <c r="BIC118" s="188"/>
      <c r="BID118" s="209"/>
      <c r="BIE118" s="199"/>
      <c r="BIF118" s="199"/>
      <c r="BIG118" s="188"/>
      <c r="BIH118" s="209"/>
      <c r="BII118" s="199"/>
      <c r="BIJ118" s="199"/>
      <c r="BIK118" s="188"/>
      <c r="BIL118" s="209"/>
      <c r="BIM118" s="199"/>
      <c r="BIN118" s="199"/>
      <c r="BIO118" s="188"/>
      <c r="BIP118" s="209"/>
      <c r="BIQ118" s="199"/>
      <c r="BIR118" s="199"/>
      <c r="BIS118" s="188"/>
      <c r="BIT118" s="209"/>
      <c r="BIU118" s="199"/>
      <c r="BIV118" s="199"/>
      <c r="BIW118" s="188"/>
      <c r="BIX118" s="209"/>
      <c r="BIY118" s="199"/>
      <c r="BIZ118" s="199"/>
      <c r="BJA118" s="188"/>
      <c r="BJB118" s="209"/>
      <c r="BJC118" s="199"/>
      <c r="BJD118" s="199"/>
      <c r="BJE118" s="188"/>
      <c r="BJF118" s="209"/>
      <c r="BJG118" s="199"/>
      <c r="BJH118" s="199"/>
      <c r="BJI118" s="188"/>
      <c r="BJJ118" s="209"/>
      <c r="BJK118" s="199"/>
      <c r="BJL118" s="199"/>
      <c r="BJM118" s="188"/>
      <c r="BJN118" s="209"/>
      <c r="BJO118" s="199"/>
      <c r="BJP118" s="199"/>
      <c r="BJQ118" s="188"/>
      <c r="BJR118" s="209"/>
      <c r="BJS118" s="199"/>
      <c r="BJT118" s="199"/>
      <c r="BJU118" s="188"/>
      <c r="BJV118" s="209"/>
      <c r="BJW118" s="199"/>
      <c r="BJX118" s="199"/>
      <c r="BJY118" s="188"/>
      <c r="BJZ118" s="209"/>
      <c r="BKA118" s="199"/>
      <c r="BKB118" s="199"/>
      <c r="BKC118" s="188"/>
      <c r="BKD118" s="209"/>
      <c r="BKE118" s="199"/>
      <c r="BKF118" s="199"/>
      <c r="BKG118" s="188"/>
      <c r="BKH118" s="209"/>
      <c r="BKI118" s="199"/>
      <c r="BKJ118" s="199"/>
      <c r="BKK118" s="188"/>
      <c r="BKL118" s="209"/>
      <c r="BKM118" s="199"/>
      <c r="BKN118" s="199"/>
      <c r="BKO118" s="188"/>
      <c r="BKP118" s="209"/>
      <c r="BKQ118" s="199"/>
      <c r="BKR118" s="199"/>
      <c r="BKS118" s="188"/>
      <c r="BKT118" s="209"/>
      <c r="BKU118" s="199"/>
      <c r="BKV118" s="199"/>
      <c r="BKW118" s="188"/>
      <c r="BKX118" s="209"/>
      <c r="BKY118" s="199"/>
      <c r="BKZ118" s="199"/>
      <c r="BLA118" s="188"/>
      <c r="BLB118" s="209"/>
      <c r="BLC118" s="199"/>
      <c r="BLD118" s="199"/>
      <c r="BLE118" s="188"/>
      <c r="BLF118" s="209"/>
      <c r="BLG118" s="199"/>
      <c r="BLH118" s="199"/>
      <c r="BLI118" s="188"/>
      <c r="BLJ118" s="209"/>
      <c r="BLK118" s="199"/>
      <c r="BLL118" s="199"/>
      <c r="BLM118" s="188"/>
      <c r="BLN118" s="209"/>
      <c r="BLO118" s="199"/>
      <c r="BLP118" s="199"/>
      <c r="BLQ118" s="188"/>
      <c r="BLR118" s="209"/>
      <c r="BLS118" s="199"/>
      <c r="BLT118" s="199"/>
      <c r="BLU118" s="188"/>
      <c r="BLV118" s="209"/>
      <c r="BLW118" s="199"/>
      <c r="BLX118" s="199"/>
      <c r="BLY118" s="188"/>
      <c r="BLZ118" s="209"/>
      <c r="BMA118" s="199"/>
      <c r="BMB118" s="199"/>
      <c r="BMC118" s="188"/>
      <c r="BMD118" s="209"/>
      <c r="BME118" s="199"/>
      <c r="BMF118" s="199"/>
      <c r="BMG118" s="188"/>
      <c r="BMH118" s="209"/>
      <c r="BMI118" s="199"/>
      <c r="BMJ118" s="199"/>
      <c r="BMK118" s="188"/>
      <c r="BML118" s="209"/>
      <c r="BMM118" s="199"/>
      <c r="BMN118" s="199"/>
      <c r="BMO118" s="188"/>
      <c r="BMP118" s="209"/>
      <c r="BMQ118" s="199"/>
      <c r="BMR118" s="199"/>
      <c r="BMS118" s="188"/>
      <c r="BMT118" s="209"/>
      <c r="BMU118" s="199"/>
      <c r="BMV118" s="199"/>
      <c r="BMW118" s="188"/>
      <c r="BMX118" s="209"/>
      <c r="BMY118" s="199"/>
      <c r="BMZ118" s="199"/>
      <c r="BNA118" s="188"/>
      <c r="BNB118" s="209"/>
      <c r="BNC118" s="199"/>
      <c r="BND118" s="199"/>
      <c r="BNE118" s="188"/>
      <c r="BNF118" s="209"/>
      <c r="BNG118" s="199"/>
      <c r="BNH118" s="199"/>
      <c r="BNI118" s="188"/>
      <c r="BNJ118" s="209"/>
      <c r="BNK118" s="199"/>
      <c r="BNL118" s="199"/>
      <c r="BNM118" s="188"/>
      <c r="BNN118" s="209"/>
      <c r="BNO118" s="199"/>
      <c r="BNP118" s="199"/>
      <c r="BNQ118" s="188"/>
      <c r="BNR118" s="209"/>
      <c r="BNS118" s="199"/>
      <c r="BNT118" s="199"/>
      <c r="BNU118" s="188"/>
      <c r="BNV118" s="209"/>
      <c r="BNW118" s="199"/>
      <c r="BNX118" s="199"/>
      <c r="BNY118" s="188"/>
      <c r="BNZ118" s="209"/>
      <c r="BOA118" s="199"/>
      <c r="BOB118" s="199"/>
      <c r="BOC118" s="188"/>
      <c r="BOD118" s="209"/>
      <c r="BOE118" s="199"/>
      <c r="BOF118" s="199"/>
      <c r="BOG118" s="188"/>
      <c r="BOH118" s="209"/>
      <c r="BOI118" s="199"/>
      <c r="BOJ118" s="199"/>
      <c r="BOK118" s="188"/>
      <c r="BOL118" s="209"/>
      <c r="BOM118" s="199"/>
      <c r="BON118" s="199"/>
      <c r="BOO118" s="188"/>
      <c r="BOP118" s="209"/>
      <c r="BOQ118" s="199"/>
      <c r="BOR118" s="199"/>
      <c r="BOS118" s="188"/>
      <c r="BOT118" s="209"/>
      <c r="BOU118" s="199"/>
      <c r="BOV118" s="199"/>
      <c r="BOW118" s="188"/>
      <c r="BOX118" s="209"/>
      <c r="BOY118" s="199"/>
      <c r="BOZ118" s="199"/>
      <c r="BPA118" s="188"/>
      <c r="BPB118" s="209"/>
      <c r="BPC118" s="199"/>
      <c r="BPD118" s="199"/>
      <c r="BPE118" s="188"/>
      <c r="BPF118" s="209"/>
      <c r="BPG118" s="199"/>
      <c r="BPH118" s="199"/>
      <c r="BPI118" s="188"/>
      <c r="BPJ118" s="209"/>
      <c r="BPK118" s="199"/>
      <c r="BPL118" s="199"/>
      <c r="BPM118" s="188"/>
      <c r="BPN118" s="209"/>
      <c r="BPO118" s="199"/>
      <c r="BPP118" s="199"/>
      <c r="BPQ118" s="188"/>
      <c r="BPR118" s="209"/>
      <c r="BPS118" s="199"/>
      <c r="BPT118" s="199"/>
      <c r="BPU118" s="188"/>
      <c r="BPV118" s="209"/>
      <c r="BPW118" s="199"/>
      <c r="BPX118" s="199"/>
      <c r="BPY118" s="188"/>
      <c r="BPZ118" s="209"/>
      <c r="BQA118" s="199"/>
      <c r="BQB118" s="199"/>
      <c r="BQC118" s="188"/>
      <c r="BQD118" s="209"/>
      <c r="BQE118" s="199"/>
      <c r="BQF118" s="199"/>
      <c r="BQG118" s="188"/>
      <c r="BQH118" s="209"/>
      <c r="BQI118" s="199"/>
      <c r="BQJ118" s="199"/>
      <c r="BQK118" s="188"/>
      <c r="BQL118" s="209"/>
      <c r="BQM118" s="199"/>
      <c r="BQN118" s="199"/>
      <c r="BQO118" s="188"/>
      <c r="BQP118" s="209"/>
      <c r="BQQ118" s="199"/>
      <c r="BQR118" s="199"/>
      <c r="BQS118" s="188"/>
      <c r="BQT118" s="209"/>
      <c r="BQU118" s="199"/>
      <c r="BQV118" s="199"/>
      <c r="BQW118" s="188"/>
      <c r="BQX118" s="209"/>
      <c r="BQY118" s="199"/>
      <c r="BQZ118" s="199"/>
      <c r="BRA118" s="188"/>
      <c r="BRB118" s="209"/>
      <c r="BRC118" s="199"/>
      <c r="BRD118" s="199"/>
      <c r="BRE118" s="188"/>
      <c r="BRF118" s="209"/>
      <c r="BRG118" s="199"/>
      <c r="BRH118" s="199"/>
      <c r="BRI118" s="188"/>
      <c r="BRJ118" s="209"/>
      <c r="BRK118" s="199"/>
      <c r="BRL118" s="199"/>
      <c r="BRM118" s="188"/>
      <c r="BRN118" s="209"/>
      <c r="BRO118" s="199"/>
      <c r="BRP118" s="199"/>
      <c r="BRQ118" s="188"/>
      <c r="BRR118" s="209"/>
      <c r="BRS118" s="199"/>
      <c r="BRT118" s="199"/>
      <c r="BRU118" s="188"/>
      <c r="BRV118" s="209"/>
      <c r="BRW118" s="199"/>
      <c r="BRX118" s="199"/>
      <c r="BRY118" s="188"/>
      <c r="BRZ118" s="209"/>
      <c r="BSA118" s="199"/>
      <c r="BSB118" s="199"/>
      <c r="BSC118" s="188"/>
      <c r="BSD118" s="209"/>
      <c r="BSE118" s="199"/>
      <c r="BSF118" s="199"/>
      <c r="BSG118" s="188"/>
      <c r="BSH118" s="209"/>
      <c r="BSI118" s="199"/>
      <c r="BSJ118" s="199"/>
      <c r="BSK118" s="188"/>
      <c r="BSL118" s="209"/>
      <c r="BSM118" s="199"/>
      <c r="BSN118" s="199"/>
      <c r="BSO118" s="188"/>
      <c r="BSP118" s="209"/>
      <c r="BSQ118" s="199"/>
      <c r="BSR118" s="199"/>
      <c r="BSS118" s="188"/>
      <c r="BST118" s="209"/>
      <c r="BSU118" s="199"/>
      <c r="BSV118" s="199"/>
      <c r="BSW118" s="188"/>
      <c r="BSX118" s="209"/>
      <c r="BSY118" s="199"/>
      <c r="BSZ118" s="199"/>
      <c r="BTA118" s="188"/>
      <c r="BTB118" s="209"/>
      <c r="BTC118" s="199"/>
      <c r="BTD118" s="199"/>
      <c r="BTE118" s="188"/>
      <c r="BTF118" s="209"/>
      <c r="BTG118" s="199"/>
      <c r="BTH118" s="199"/>
      <c r="BTI118" s="188"/>
      <c r="BTJ118" s="209"/>
      <c r="BTK118" s="199"/>
      <c r="BTL118" s="199"/>
      <c r="BTM118" s="188"/>
      <c r="BTN118" s="209"/>
      <c r="BTO118" s="199"/>
      <c r="BTP118" s="199"/>
      <c r="BTQ118" s="188"/>
      <c r="BTR118" s="209"/>
      <c r="BTS118" s="199"/>
      <c r="BTT118" s="199"/>
      <c r="BTU118" s="188"/>
      <c r="BTV118" s="209"/>
      <c r="BTW118" s="199"/>
      <c r="BTX118" s="199"/>
      <c r="BTY118" s="188"/>
      <c r="BTZ118" s="209"/>
      <c r="BUA118" s="199"/>
      <c r="BUB118" s="199"/>
      <c r="BUC118" s="188"/>
      <c r="BUD118" s="209"/>
      <c r="BUE118" s="199"/>
      <c r="BUF118" s="199"/>
      <c r="BUG118" s="188"/>
      <c r="BUH118" s="209"/>
      <c r="BUI118" s="199"/>
      <c r="BUJ118" s="199"/>
      <c r="BUK118" s="188"/>
      <c r="BUL118" s="209"/>
      <c r="BUM118" s="199"/>
      <c r="BUN118" s="199"/>
      <c r="BUO118" s="188"/>
      <c r="BUP118" s="209"/>
      <c r="BUQ118" s="199"/>
      <c r="BUR118" s="199"/>
      <c r="BUS118" s="188"/>
      <c r="BUT118" s="209"/>
      <c r="BUU118" s="199"/>
      <c r="BUV118" s="199"/>
      <c r="BUW118" s="188"/>
      <c r="BUX118" s="209"/>
      <c r="BUY118" s="199"/>
      <c r="BUZ118" s="199"/>
      <c r="BVA118" s="188"/>
      <c r="BVB118" s="209"/>
      <c r="BVC118" s="199"/>
      <c r="BVD118" s="199"/>
      <c r="BVE118" s="188"/>
      <c r="BVF118" s="209"/>
      <c r="BVG118" s="199"/>
      <c r="BVH118" s="199"/>
      <c r="BVI118" s="188"/>
      <c r="BVJ118" s="209"/>
      <c r="BVK118" s="199"/>
      <c r="BVL118" s="199"/>
      <c r="BVM118" s="188"/>
      <c r="BVN118" s="209"/>
      <c r="BVO118" s="199"/>
      <c r="BVP118" s="199"/>
      <c r="BVQ118" s="188"/>
      <c r="BVR118" s="209"/>
      <c r="BVS118" s="199"/>
      <c r="BVT118" s="199"/>
      <c r="BVU118" s="188"/>
      <c r="BVV118" s="209"/>
      <c r="BVW118" s="199"/>
      <c r="BVX118" s="199"/>
      <c r="BVY118" s="188"/>
      <c r="BVZ118" s="209"/>
      <c r="BWA118" s="199"/>
      <c r="BWB118" s="199"/>
      <c r="BWC118" s="188"/>
      <c r="BWD118" s="209"/>
      <c r="BWE118" s="199"/>
      <c r="BWF118" s="199"/>
      <c r="BWG118" s="188"/>
      <c r="BWH118" s="209"/>
      <c r="BWI118" s="199"/>
      <c r="BWJ118" s="199"/>
      <c r="BWK118" s="188"/>
      <c r="BWL118" s="209"/>
      <c r="BWM118" s="199"/>
      <c r="BWN118" s="199"/>
      <c r="BWO118" s="188"/>
      <c r="BWP118" s="209"/>
      <c r="BWQ118" s="199"/>
      <c r="BWR118" s="199"/>
      <c r="BWS118" s="188"/>
      <c r="BWT118" s="209"/>
      <c r="BWU118" s="199"/>
      <c r="BWV118" s="199"/>
      <c r="BWW118" s="188"/>
      <c r="BWX118" s="209"/>
      <c r="BWY118" s="199"/>
      <c r="BWZ118" s="199"/>
      <c r="BXA118" s="188"/>
      <c r="BXB118" s="209"/>
      <c r="BXC118" s="199"/>
      <c r="BXD118" s="199"/>
      <c r="BXE118" s="188"/>
      <c r="BXF118" s="209"/>
      <c r="BXG118" s="199"/>
      <c r="BXH118" s="199"/>
      <c r="BXI118" s="188"/>
      <c r="BXJ118" s="209"/>
      <c r="BXK118" s="199"/>
      <c r="BXL118" s="199"/>
      <c r="BXM118" s="188"/>
      <c r="BXN118" s="209"/>
      <c r="BXO118" s="199"/>
      <c r="BXP118" s="199"/>
      <c r="BXQ118" s="188"/>
      <c r="BXR118" s="209"/>
      <c r="BXS118" s="199"/>
      <c r="BXT118" s="199"/>
      <c r="BXU118" s="188"/>
      <c r="BXV118" s="209"/>
      <c r="BXW118" s="199"/>
      <c r="BXX118" s="199"/>
      <c r="BXY118" s="188"/>
      <c r="BXZ118" s="209"/>
      <c r="BYA118" s="199"/>
      <c r="BYB118" s="199"/>
      <c r="BYC118" s="188"/>
      <c r="BYD118" s="209"/>
      <c r="BYE118" s="199"/>
      <c r="BYF118" s="199"/>
      <c r="BYG118" s="188"/>
      <c r="BYH118" s="209"/>
      <c r="BYI118" s="199"/>
      <c r="BYJ118" s="199"/>
      <c r="BYK118" s="188"/>
      <c r="BYL118" s="209"/>
      <c r="BYM118" s="199"/>
      <c r="BYN118" s="199"/>
      <c r="BYO118" s="188"/>
      <c r="BYP118" s="209"/>
      <c r="BYQ118" s="199"/>
      <c r="BYR118" s="199"/>
      <c r="BYS118" s="188"/>
      <c r="BYT118" s="209"/>
      <c r="BYU118" s="199"/>
      <c r="BYV118" s="199"/>
      <c r="BYW118" s="188"/>
      <c r="BYX118" s="209"/>
      <c r="BYY118" s="199"/>
      <c r="BYZ118" s="199"/>
      <c r="BZA118" s="188"/>
      <c r="BZB118" s="209"/>
      <c r="BZC118" s="199"/>
      <c r="BZD118" s="199"/>
      <c r="BZE118" s="188"/>
      <c r="BZF118" s="209"/>
      <c r="BZG118" s="199"/>
      <c r="BZH118" s="199"/>
      <c r="BZI118" s="188"/>
      <c r="BZJ118" s="209"/>
      <c r="BZK118" s="199"/>
      <c r="BZL118" s="199"/>
      <c r="BZM118" s="188"/>
      <c r="BZN118" s="209"/>
      <c r="BZO118" s="199"/>
      <c r="BZP118" s="199"/>
      <c r="BZQ118" s="188"/>
      <c r="BZR118" s="209"/>
      <c r="BZS118" s="199"/>
      <c r="BZT118" s="199"/>
      <c r="BZU118" s="188"/>
      <c r="BZV118" s="209"/>
      <c r="BZW118" s="199"/>
      <c r="BZX118" s="199"/>
      <c r="BZY118" s="188"/>
      <c r="BZZ118" s="209"/>
      <c r="CAA118" s="199"/>
      <c r="CAB118" s="199"/>
      <c r="CAC118" s="188"/>
      <c r="CAD118" s="209"/>
      <c r="CAE118" s="199"/>
      <c r="CAF118" s="199"/>
      <c r="CAG118" s="188"/>
      <c r="CAH118" s="209"/>
      <c r="CAI118" s="199"/>
      <c r="CAJ118" s="199"/>
      <c r="CAK118" s="188"/>
      <c r="CAL118" s="209"/>
      <c r="CAM118" s="199"/>
      <c r="CAN118" s="199"/>
      <c r="CAO118" s="188"/>
      <c r="CAP118" s="209"/>
      <c r="CAQ118" s="199"/>
      <c r="CAR118" s="199"/>
      <c r="CAS118" s="188"/>
      <c r="CAT118" s="209"/>
      <c r="CAU118" s="199"/>
      <c r="CAV118" s="199"/>
      <c r="CAW118" s="188"/>
      <c r="CAX118" s="209"/>
      <c r="CAY118" s="199"/>
      <c r="CAZ118" s="199"/>
      <c r="CBA118" s="188"/>
      <c r="CBB118" s="209"/>
      <c r="CBC118" s="199"/>
      <c r="CBD118" s="199"/>
      <c r="CBE118" s="188"/>
      <c r="CBF118" s="209"/>
      <c r="CBG118" s="199"/>
      <c r="CBH118" s="199"/>
      <c r="CBI118" s="188"/>
      <c r="CBJ118" s="209"/>
      <c r="CBK118" s="199"/>
      <c r="CBL118" s="199"/>
      <c r="CBM118" s="188"/>
      <c r="CBN118" s="209"/>
      <c r="CBO118" s="199"/>
      <c r="CBP118" s="199"/>
      <c r="CBQ118" s="188"/>
      <c r="CBR118" s="209"/>
      <c r="CBS118" s="199"/>
      <c r="CBT118" s="199"/>
      <c r="CBU118" s="188"/>
      <c r="CBV118" s="209"/>
      <c r="CBW118" s="199"/>
      <c r="CBX118" s="199"/>
      <c r="CBY118" s="188"/>
      <c r="CBZ118" s="209"/>
      <c r="CCA118" s="199"/>
      <c r="CCB118" s="199"/>
      <c r="CCC118" s="188"/>
      <c r="CCD118" s="209"/>
      <c r="CCE118" s="199"/>
      <c r="CCF118" s="199"/>
      <c r="CCG118" s="188"/>
      <c r="CCH118" s="209"/>
      <c r="CCI118" s="199"/>
      <c r="CCJ118" s="199"/>
      <c r="CCK118" s="188"/>
      <c r="CCL118" s="209"/>
      <c r="CCM118" s="199"/>
      <c r="CCN118" s="199"/>
      <c r="CCO118" s="188"/>
      <c r="CCP118" s="209"/>
      <c r="CCQ118" s="199"/>
      <c r="CCR118" s="199"/>
      <c r="CCS118" s="188"/>
      <c r="CCT118" s="209"/>
      <c r="CCU118" s="199"/>
      <c r="CCV118" s="199"/>
      <c r="CCW118" s="188"/>
      <c r="CCX118" s="209"/>
      <c r="CCY118" s="199"/>
      <c r="CCZ118" s="199"/>
      <c r="CDA118" s="188"/>
      <c r="CDB118" s="209"/>
      <c r="CDC118" s="199"/>
      <c r="CDD118" s="199"/>
      <c r="CDE118" s="188"/>
      <c r="CDF118" s="209"/>
      <c r="CDG118" s="199"/>
      <c r="CDH118" s="199"/>
      <c r="CDI118" s="188"/>
      <c r="CDJ118" s="209"/>
      <c r="CDK118" s="199"/>
      <c r="CDL118" s="199"/>
      <c r="CDM118" s="188"/>
      <c r="CDN118" s="209"/>
      <c r="CDO118" s="199"/>
      <c r="CDP118" s="199"/>
      <c r="CDQ118" s="188"/>
      <c r="CDR118" s="209"/>
      <c r="CDS118" s="199"/>
      <c r="CDT118" s="199"/>
      <c r="CDU118" s="188"/>
      <c r="CDV118" s="209"/>
      <c r="CDW118" s="199"/>
      <c r="CDX118" s="199"/>
      <c r="CDY118" s="188"/>
      <c r="CDZ118" s="209"/>
      <c r="CEA118" s="199"/>
      <c r="CEB118" s="199"/>
      <c r="CEC118" s="188"/>
      <c r="CED118" s="209"/>
      <c r="CEE118" s="199"/>
      <c r="CEF118" s="199"/>
      <c r="CEG118" s="188"/>
      <c r="CEH118" s="209"/>
      <c r="CEI118" s="199"/>
      <c r="CEJ118" s="199"/>
      <c r="CEK118" s="188"/>
      <c r="CEL118" s="209"/>
      <c r="CEM118" s="199"/>
      <c r="CEN118" s="199"/>
      <c r="CEO118" s="188"/>
      <c r="CEP118" s="209"/>
      <c r="CEQ118" s="199"/>
      <c r="CER118" s="199"/>
      <c r="CES118" s="188"/>
      <c r="CET118" s="209"/>
      <c r="CEU118" s="199"/>
      <c r="CEV118" s="199"/>
      <c r="CEW118" s="188"/>
      <c r="CEX118" s="209"/>
      <c r="CEY118" s="199"/>
      <c r="CEZ118" s="199"/>
      <c r="CFA118" s="188"/>
      <c r="CFB118" s="209"/>
      <c r="CFC118" s="199"/>
      <c r="CFD118" s="199"/>
      <c r="CFE118" s="188"/>
      <c r="CFF118" s="209"/>
      <c r="CFG118" s="199"/>
      <c r="CFH118" s="199"/>
      <c r="CFI118" s="188"/>
      <c r="CFJ118" s="209"/>
      <c r="CFK118" s="199"/>
      <c r="CFL118" s="199"/>
      <c r="CFM118" s="188"/>
      <c r="CFN118" s="209"/>
      <c r="CFO118" s="199"/>
      <c r="CFP118" s="199"/>
      <c r="CFQ118" s="188"/>
      <c r="CFR118" s="209"/>
      <c r="CFS118" s="199"/>
      <c r="CFT118" s="199"/>
      <c r="CFU118" s="188"/>
      <c r="CFV118" s="209"/>
      <c r="CFW118" s="199"/>
      <c r="CFX118" s="199"/>
      <c r="CFY118" s="188"/>
      <c r="CFZ118" s="209"/>
      <c r="CGA118" s="199"/>
      <c r="CGB118" s="199"/>
      <c r="CGC118" s="188"/>
      <c r="CGD118" s="209"/>
      <c r="CGE118" s="199"/>
      <c r="CGF118" s="199"/>
      <c r="CGG118" s="188"/>
      <c r="CGH118" s="209"/>
      <c r="CGI118" s="199"/>
      <c r="CGJ118" s="199"/>
      <c r="CGK118" s="188"/>
      <c r="CGL118" s="209"/>
      <c r="CGM118" s="199"/>
      <c r="CGN118" s="199"/>
      <c r="CGO118" s="188"/>
      <c r="CGP118" s="209"/>
      <c r="CGQ118" s="199"/>
      <c r="CGR118" s="199"/>
      <c r="CGS118" s="188"/>
      <c r="CGT118" s="209"/>
      <c r="CGU118" s="199"/>
      <c r="CGV118" s="199"/>
      <c r="CGW118" s="188"/>
      <c r="CGX118" s="209"/>
      <c r="CGY118" s="199"/>
      <c r="CGZ118" s="199"/>
      <c r="CHA118" s="188"/>
      <c r="CHB118" s="209"/>
      <c r="CHC118" s="199"/>
      <c r="CHD118" s="199"/>
      <c r="CHE118" s="188"/>
      <c r="CHF118" s="209"/>
      <c r="CHG118" s="199"/>
      <c r="CHH118" s="199"/>
      <c r="CHI118" s="188"/>
      <c r="CHJ118" s="209"/>
      <c r="CHK118" s="199"/>
      <c r="CHL118" s="199"/>
      <c r="CHM118" s="188"/>
      <c r="CHN118" s="209"/>
      <c r="CHO118" s="199"/>
      <c r="CHP118" s="199"/>
      <c r="CHQ118" s="188"/>
      <c r="CHR118" s="209"/>
      <c r="CHS118" s="199"/>
      <c r="CHT118" s="199"/>
      <c r="CHU118" s="188"/>
      <c r="CHV118" s="209"/>
      <c r="CHW118" s="199"/>
      <c r="CHX118" s="199"/>
      <c r="CHY118" s="188"/>
      <c r="CHZ118" s="209"/>
      <c r="CIA118" s="199"/>
      <c r="CIB118" s="199"/>
      <c r="CIC118" s="188"/>
      <c r="CID118" s="209"/>
      <c r="CIE118" s="199"/>
      <c r="CIF118" s="199"/>
      <c r="CIG118" s="188"/>
      <c r="CIH118" s="209"/>
      <c r="CII118" s="199"/>
      <c r="CIJ118" s="199"/>
      <c r="CIK118" s="188"/>
      <c r="CIL118" s="209"/>
      <c r="CIM118" s="199"/>
      <c r="CIN118" s="199"/>
      <c r="CIO118" s="188"/>
      <c r="CIP118" s="209"/>
      <c r="CIQ118" s="199"/>
      <c r="CIR118" s="199"/>
      <c r="CIS118" s="188"/>
      <c r="CIT118" s="209"/>
      <c r="CIU118" s="199"/>
      <c r="CIV118" s="199"/>
      <c r="CIW118" s="188"/>
      <c r="CIX118" s="209"/>
      <c r="CIY118" s="199"/>
      <c r="CIZ118" s="199"/>
      <c r="CJA118" s="188"/>
      <c r="CJB118" s="209"/>
      <c r="CJC118" s="199"/>
      <c r="CJD118" s="199"/>
      <c r="CJE118" s="188"/>
      <c r="CJF118" s="209"/>
      <c r="CJG118" s="199"/>
      <c r="CJH118" s="199"/>
      <c r="CJI118" s="188"/>
      <c r="CJJ118" s="209"/>
      <c r="CJK118" s="199"/>
      <c r="CJL118" s="199"/>
      <c r="CJM118" s="188"/>
      <c r="CJN118" s="209"/>
      <c r="CJO118" s="199"/>
      <c r="CJP118" s="199"/>
      <c r="CJQ118" s="188"/>
      <c r="CJR118" s="209"/>
      <c r="CJS118" s="199"/>
      <c r="CJT118" s="199"/>
      <c r="CJU118" s="188"/>
      <c r="CJV118" s="209"/>
      <c r="CJW118" s="199"/>
      <c r="CJX118" s="199"/>
      <c r="CJY118" s="188"/>
      <c r="CJZ118" s="209"/>
      <c r="CKA118" s="199"/>
      <c r="CKB118" s="199"/>
      <c r="CKC118" s="188"/>
      <c r="CKD118" s="209"/>
      <c r="CKE118" s="199"/>
      <c r="CKF118" s="199"/>
      <c r="CKG118" s="188"/>
      <c r="CKH118" s="209"/>
      <c r="CKI118" s="199"/>
      <c r="CKJ118" s="199"/>
      <c r="CKK118" s="188"/>
      <c r="CKL118" s="209"/>
      <c r="CKM118" s="199"/>
      <c r="CKN118" s="199"/>
      <c r="CKO118" s="188"/>
      <c r="CKP118" s="209"/>
      <c r="CKQ118" s="199"/>
      <c r="CKR118" s="199"/>
      <c r="CKS118" s="188"/>
      <c r="CKT118" s="209"/>
      <c r="CKU118" s="199"/>
      <c r="CKV118" s="199"/>
      <c r="CKW118" s="188"/>
      <c r="CKX118" s="209"/>
      <c r="CKY118" s="199"/>
      <c r="CKZ118" s="199"/>
      <c r="CLA118" s="188"/>
      <c r="CLB118" s="209"/>
      <c r="CLC118" s="199"/>
      <c r="CLD118" s="199"/>
      <c r="CLE118" s="188"/>
      <c r="CLF118" s="209"/>
      <c r="CLG118" s="199"/>
      <c r="CLH118" s="199"/>
      <c r="CLI118" s="188"/>
      <c r="CLJ118" s="209"/>
      <c r="CLK118" s="199"/>
      <c r="CLL118" s="199"/>
      <c r="CLM118" s="188"/>
      <c r="CLN118" s="209"/>
      <c r="CLO118" s="199"/>
      <c r="CLP118" s="199"/>
      <c r="CLQ118" s="188"/>
      <c r="CLR118" s="209"/>
      <c r="CLS118" s="199"/>
      <c r="CLT118" s="199"/>
      <c r="CLU118" s="188"/>
      <c r="CLV118" s="209"/>
      <c r="CLW118" s="199"/>
      <c r="CLX118" s="199"/>
      <c r="CLY118" s="188"/>
      <c r="CLZ118" s="209"/>
      <c r="CMA118" s="199"/>
      <c r="CMB118" s="199"/>
      <c r="CMC118" s="188"/>
      <c r="CMD118" s="209"/>
      <c r="CME118" s="199"/>
      <c r="CMF118" s="199"/>
      <c r="CMG118" s="188"/>
      <c r="CMH118" s="209"/>
      <c r="CMI118" s="199"/>
      <c r="CMJ118" s="199"/>
      <c r="CMK118" s="188"/>
      <c r="CML118" s="209"/>
      <c r="CMM118" s="199"/>
      <c r="CMN118" s="199"/>
      <c r="CMO118" s="188"/>
      <c r="CMP118" s="209"/>
      <c r="CMQ118" s="199"/>
      <c r="CMR118" s="199"/>
      <c r="CMS118" s="188"/>
      <c r="CMT118" s="209"/>
      <c r="CMU118" s="199"/>
      <c r="CMV118" s="199"/>
      <c r="CMW118" s="188"/>
      <c r="CMX118" s="209"/>
      <c r="CMY118" s="199"/>
      <c r="CMZ118" s="199"/>
      <c r="CNA118" s="188"/>
      <c r="CNB118" s="209"/>
      <c r="CNC118" s="199"/>
      <c r="CND118" s="199"/>
      <c r="CNE118" s="188"/>
      <c r="CNF118" s="209"/>
      <c r="CNG118" s="199"/>
      <c r="CNH118" s="199"/>
      <c r="CNI118" s="188"/>
      <c r="CNJ118" s="209"/>
      <c r="CNK118" s="199"/>
      <c r="CNL118" s="199"/>
      <c r="CNM118" s="188"/>
      <c r="CNN118" s="209"/>
      <c r="CNO118" s="199"/>
      <c r="CNP118" s="199"/>
      <c r="CNQ118" s="188"/>
      <c r="CNR118" s="209"/>
      <c r="CNS118" s="199"/>
      <c r="CNT118" s="199"/>
      <c r="CNU118" s="188"/>
      <c r="CNV118" s="209"/>
      <c r="CNW118" s="199"/>
      <c r="CNX118" s="199"/>
      <c r="CNY118" s="188"/>
      <c r="CNZ118" s="209"/>
      <c r="COA118" s="199"/>
      <c r="COB118" s="199"/>
      <c r="COC118" s="188"/>
      <c r="COD118" s="209"/>
      <c r="COE118" s="199"/>
      <c r="COF118" s="199"/>
      <c r="COG118" s="188"/>
      <c r="COH118" s="209"/>
      <c r="COI118" s="199"/>
      <c r="COJ118" s="199"/>
      <c r="COK118" s="188"/>
      <c r="COL118" s="209"/>
      <c r="COM118" s="199"/>
      <c r="CON118" s="199"/>
      <c r="COO118" s="188"/>
      <c r="COP118" s="209"/>
      <c r="COQ118" s="199"/>
      <c r="COR118" s="199"/>
      <c r="COS118" s="188"/>
      <c r="COT118" s="209"/>
      <c r="COU118" s="199"/>
      <c r="COV118" s="199"/>
      <c r="COW118" s="188"/>
      <c r="COX118" s="209"/>
      <c r="COY118" s="199"/>
      <c r="COZ118" s="199"/>
      <c r="CPA118" s="188"/>
      <c r="CPB118" s="209"/>
      <c r="CPC118" s="199"/>
      <c r="CPD118" s="199"/>
      <c r="CPE118" s="188"/>
      <c r="CPF118" s="209"/>
      <c r="CPG118" s="199"/>
      <c r="CPH118" s="199"/>
      <c r="CPI118" s="188"/>
      <c r="CPJ118" s="209"/>
      <c r="CPK118" s="199"/>
      <c r="CPL118" s="199"/>
      <c r="CPM118" s="188"/>
      <c r="CPN118" s="209"/>
      <c r="CPO118" s="199"/>
      <c r="CPP118" s="199"/>
      <c r="CPQ118" s="188"/>
      <c r="CPR118" s="209"/>
      <c r="CPS118" s="199"/>
      <c r="CPT118" s="199"/>
      <c r="CPU118" s="188"/>
      <c r="CPV118" s="209"/>
      <c r="CPW118" s="199"/>
      <c r="CPX118" s="199"/>
      <c r="CPY118" s="188"/>
      <c r="CPZ118" s="209"/>
      <c r="CQA118" s="199"/>
      <c r="CQB118" s="199"/>
      <c r="CQC118" s="188"/>
      <c r="CQD118" s="209"/>
      <c r="CQE118" s="199"/>
      <c r="CQF118" s="199"/>
      <c r="CQG118" s="188"/>
      <c r="CQH118" s="209"/>
      <c r="CQI118" s="199"/>
      <c r="CQJ118" s="199"/>
      <c r="CQK118" s="188"/>
      <c r="CQL118" s="209"/>
      <c r="CQM118" s="199"/>
      <c r="CQN118" s="199"/>
      <c r="CQO118" s="188"/>
      <c r="CQP118" s="209"/>
      <c r="CQQ118" s="199"/>
      <c r="CQR118" s="199"/>
      <c r="CQS118" s="188"/>
      <c r="CQT118" s="209"/>
      <c r="CQU118" s="199"/>
      <c r="CQV118" s="199"/>
      <c r="CQW118" s="188"/>
      <c r="CQX118" s="209"/>
      <c r="CQY118" s="199"/>
      <c r="CQZ118" s="199"/>
      <c r="CRA118" s="188"/>
      <c r="CRB118" s="209"/>
      <c r="CRC118" s="199"/>
      <c r="CRD118" s="199"/>
      <c r="CRE118" s="188"/>
      <c r="CRF118" s="209"/>
      <c r="CRG118" s="199"/>
      <c r="CRH118" s="199"/>
      <c r="CRI118" s="188"/>
      <c r="CRJ118" s="209"/>
      <c r="CRK118" s="199"/>
      <c r="CRL118" s="199"/>
      <c r="CRM118" s="188"/>
      <c r="CRN118" s="209"/>
      <c r="CRO118" s="199"/>
      <c r="CRP118" s="199"/>
      <c r="CRQ118" s="188"/>
      <c r="CRR118" s="209"/>
      <c r="CRS118" s="199"/>
      <c r="CRT118" s="199"/>
      <c r="CRU118" s="188"/>
      <c r="CRV118" s="209"/>
      <c r="CRW118" s="199"/>
      <c r="CRX118" s="199"/>
      <c r="CRY118" s="188"/>
      <c r="CRZ118" s="209"/>
      <c r="CSA118" s="199"/>
      <c r="CSB118" s="199"/>
      <c r="CSC118" s="188"/>
      <c r="CSD118" s="209"/>
      <c r="CSE118" s="199"/>
      <c r="CSF118" s="199"/>
      <c r="CSG118" s="188"/>
      <c r="CSH118" s="209"/>
      <c r="CSI118" s="199"/>
      <c r="CSJ118" s="199"/>
      <c r="CSK118" s="188"/>
      <c r="CSL118" s="209"/>
      <c r="CSM118" s="199"/>
      <c r="CSN118" s="199"/>
      <c r="CSO118" s="188"/>
      <c r="CSP118" s="209"/>
      <c r="CSQ118" s="199"/>
      <c r="CSR118" s="199"/>
      <c r="CSS118" s="188"/>
      <c r="CST118" s="209"/>
      <c r="CSU118" s="199"/>
      <c r="CSV118" s="199"/>
      <c r="CSW118" s="188"/>
      <c r="CSX118" s="209"/>
      <c r="CSY118" s="199"/>
      <c r="CSZ118" s="199"/>
      <c r="CTA118" s="188"/>
      <c r="CTB118" s="209"/>
      <c r="CTC118" s="199"/>
      <c r="CTD118" s="199"/>
      <c r="CTE118" s="188"/>
      <c r="CTF118" s="209"/>
      <c r="CTG118" s="199"/>
      <c r="CTH118" s="199"/>
      <c r="CTI118" s="188"/>
      <c r="CTJ118" s="209"/>
      <c r="CTK118" s="199"/>
      <c r="CTL118" s="199"/>
      <c r="CTM118" s="188"/>
      <c r="CTN118" s="209"/>
      <c r="CTO118" s="199"/>
      <c r="CTP118" s="199"/>
      <c r="CTQ118" s="188"/>
      <c r="CTR118" s="209"/>
      <c r="CTS118" s="199"/>
      <c r="CTT118" s="199"/>
      <c r="CTU118" s="188"/>
      <c r="CTV118" s="209"/>
      <c r="CTW118" s="199"/>
      <c r="CTX118" s="199"/>
      <c r="CTY118" s="188"/>
      <c r="CTZ118" s="209"/>
      <c r="CUA118" s="199"/>
      <c r="CUB118" s="199"/>
      <c r="CUC118" s="188"/>
      <c r="CUD118" s="209"/>
      <c r="CUE118" s="199"/>
      <c r="CUF118" s="199"/>
      <c r="CUG118" s="188"/>
      <c r="CUH118" s="209"/>
      <c r="CUI118" s="199"/>
      <c r="CUJ118" s="199"/>
      <c r="CUK118" s="188"/>
      <c r="CUL118" s="209"/>
      <c r="CUM118" s="199"/>
      <c r="CUN118" s="199"/>
      <c r="CUO118" s="188"/>
      <c r="CUP118" s="209"/>
      <c r="CUQ118" s="199"/>
      <c r="CUR118" s="199"/>
      <c r="CUS118" s="188"/>
      <c r="CUT118" s="209"/>
      <c r="CUU118" s="199"/>
      <c r="CUV118" s="199"/>
      <c r="CUW118" s="188"/>
      <c r="CUX118" s="209"/>
      <c r="CUY118" s="199"/>
      <c r="CUZ118" s="199"/>
      <c r="CVA118" s="188"/>
      <c r="CVB118" s="209"/>
      <c r="CVC118" s="199"/>
      <c r="CVD118" s="199"/>
      <c r="CVE118" s="188"/>
      <c r="CVF118" s="209"/>
      <c r="CVG118" s="199"/>
      <c r="CVH118" s="199"/>
      <c r="CVI118" s="188"/>
      <c r="CVJ118" s="209"/>
      <c r="CVK118" s="199"/>
      <c r="CVL118" s="199"/>
      <c r="CVM118" s="188"/>
      <c r="CVN118" s="209"/>
      <c r="CVO118" s="199"/>
      <c r="CVP118" s="199"/>
      <c r="CVQ118" s="188"/>
      <c r="CVR118" s="209"/>
      <c r="CVS118" s="199"/>
      <c r="CVT118" s="199"/>
      <c r="CVU118" s="188"/>
      <c r="CVV118" s="209"/>
      <c r="CVW118" s="199"/>
      <c r="CVX118" s="199"/>
      <c r="CVY118" s="188"/>
      <c r="CVZ118" s="209"/>
      <c r="CWA118" s="199"/>
      <c r="CWB118" s="199"/>
      <c r="CWC118" s="188"/>
      <c r="CWD118" s="209"/>
      <c r="CWE118" s="199"/>
      <c r="CWF118" s="199"/>
      <c r="CWG118" s="188"/>
      <c r="CWH118" s="209"/>
      <c r="CWI118" s="199"/>
      <c r="CWJ118" s="199"/>
      <c r="CWK118" s="188"/>
      <c r="CWL118" s="209"/>
      <c r="CWM118" s="199"/>
      <c r="CWN118" s="199"/>
      <c r="CWO118" s="188"/>
      <c r="CWP118" s="209"/>
      <c r="CWQ118" s="199"/>
      <c r="CWR118" s="199"/>
      <c r="CWS118" s="188"/>
      <c r="CWT118" s="209"/>
      <c r="CWU118" s="199"/>
      <c r="CWV118" s="199"/>
      <c r="CWW118" s="188"/>
      <c r="CWX118" s="209"/>
      <c r="CWY118" s="199"/>
      <c r="CWZ118" s="199"/>
      <c r="CXA118" s="188"/>
      <c r="CXB118" s="209"/>
      <c r="CXC118" s="199"/>
      <c r="CXD118" s="199"/>
      <c r="CXE118" s="188"/>
      <c r="CXF118" s="209"/>
      <c r="CXG118" s="199"/>
      <c r="CXH118" s="199"/>
      <c r="CXI118" s="188"/>
      <c r="CXJ118" s="209"/>
      <c r="CXK118" s="199"/>
      <c r="CXL118" s="199"/>
      <c r="CXM118" s="188"/>
      <c r="CXN118" s="209"/>
      <c r="CXO118" s="199"/>
      <c r="CXP118" s="199"/>
      <c r="CXQ118" s="188"/>
      <c r="CXR118" s="209"/>
      <c r="CXS118" s="199"/>
      <c r="CXT118" s="199"/>
      <c r="CXU118" s="188"/>
      <c r="CXV118" s="209"/>
      <c r="CXW118" s="199"/>
      <c r="CXX118" s="199"/>
      <c r="CXY118" s="188"/>
      <c r="CXZ118" s="209"/>
      <c r="CYA118" s="199"/>
      <c r="CYB118" s="199"/>
      <c r="CYC118" s="188"/>
      <c r="CYD118" s="209"/>
      <c r="CYE118" s="199"/>
      <c r="CYF118" s="199"/>
      <c r="CYG118" s="188"/>
      <c r="CYH118" s="209"/>
      <c r="CYI118" s="199"/>
      <c r="CYJ118" s="199"/>
      <c r="CYK118" s="188"/>
      <c r="CYL118" s="209"/>
      <c r="CYM118" s="199"/>
      <c r="CYN118" s="199"/>
      <c r="CYO118" s="188"/>
      <c r="CYP118" s="209"/>
      <c r="CYQ118" s="199"/>
      <c r="CYR118" s="199"/>
      <c r="CYS118" s="188"/>
      <c r="CYT118" s="209"/>
      <c r="CYU118" s="199"/>
      <c r="CYV118" s="199"/>
      <c r="CYW118" s="188"/>
      <c r="CYX118" s="209"/>
      <c r="CYY118" s="199"/>
      <c r="CYZ118" s="199"/>
      <c r="CZA118" s="188"/>
      <c r="CZB118" s="209"/>
      <c r="CZC118" s="199"/>
      <c r="CZD118" s="199"/>
      <c r="CZE118" s="188"/>
      <c r="CZF118" s="209"/>
      <c r="CZG118" s="199"/>
      <c r="CZH118" s="199"/>
      <c r="CZI118" s="188"/>
      <c r="CZJ118" s="209"/>
      <c r="CZK118" s="199"/>
      <c r="CZL118" s="199"/>
      <c r="CZM118" s="188"/>
      <c r="CZN118" s="209"/>
      <c r="CZO118" s="199"/>
      <c r="CZP118" s="199"/>
      <c r="CZQ118" s="188"/>
      <c r="CZR118" s="209"/>
      <c r="CZS118" s="199"/>
      <c r="CZT118" s="199"/>
      <c r="CZU118" s="188"/>
      <c r="CZV118" s="209"/>
      <c r="CZW118" s="199"/>
      <c r="CZX118" s="199"/>
      <c r="CZY118" s="188"/>
      <c r="CZZ118" s="209"/>
      <c r="DAA118" s="199"/>
      <c r="DAB118" s="199"/>
      <c r="DAC118" s="188"/>
      <c r="DAD118" s="209"/>
      <c r="DAE118" s="199"/>
      <c r="DAF118" s="199"/>
      <c r="DAG118" s="188"/>
      <c r="DAH118" s="209"/>
      <c r="DAI118" s="199"/>
      <c r="DAJ118" s="199"/>
      <c r="DAK118" s="188"/>
      <c r="DAL118" s="209"/>
      <c r="DAM118" s="199"/>
      <c r="DAN118" s="199"/>
      <c r="DAO118" s="188"/>
      <c r="DAP118" s="209"/>
      <c r="DAQ118" s="199"/>
      <c r="DAR118" s="199"/>
      <c r="DAS118" s="188"/>
      <c r="DAT118" s="209"/>
      <c r="DAU118" s="199"/>
      <c r="DAV118" s="199"/>
      <c r="DAW118" s="188"/>
      <c r="DAX118" s="209"/>
      <c r="DAY118" s="199"/>
      <c r="DAZ118" s="199"/>
      <c r="DBA118" s="188"/>
      <c r="DBB118" s="209"/>
      <c r="DBC118" s="199"/>
      <c r="DBD118" s="199"/>
      <c r="DBE118" s="188"/>
      <c r="DBF118" s="209"/>
      <c r="DBG118" s="199"/>
      <c r="DBH118" s="199"/>
      <c r="DBI118" s="188"/>
      <c r="DBJ118" s="209"/>
      <c r="DBK118" s="199"/>
      <c r="DBL118" s="199"/>
      <c r="DBM118" s="188"/>
      <c r="DBN118" s="209"/>
      <c r="DBO118" s="199"/>
      <c r="DBP118" s="199"/>
      <c r="DBQ118" s="188"/>
      <c r="DBR118" s="209"/>
      <c r="DBS118" s="199"/>
      <c r="DBT118" s="199"/>
      <c r="DBU118" s="188"/>
      <c r="DBV118" s="209"/>
      <c r="DBW118" s="199"/>
      <c r="DBX118" s="199"/>
      <c r="DBY118" s="188"/>
      <c r="DBZ118" s="209"/>
      <c r="DCA118" s="199"/>
      <c r="DCB118" s="199"/>
      <c r="DCC118" s="188"/>
      <c r="DCD118" s="209"/>
      <c r="DCE118" s="199"/>
      <c r="DCF118" s="199"/>
      <c r="DCG118" s="188"/>
      <c r="DCH118" s="209"/>
      <c r="DCI118" s="199"/>
      <c r="DCJ118" s="199"/>
      <c r="DCK118" s="188"/>
      <c r="DCL118" s="209"/>
      <c r="DCM118" s="199"/>
      <c r="DCN118" s="199"/>
      <c r="DCO118" s="188"/>
      <c r="DCP118" s="209"/>
      <c r="DCQ118" s="199"/>
      <c r="DCR118" s="199"/>
      <c r="DCS118" s="188"/>
      <c r="DCT118" s="209"/>
      <c r="DCU118" s="199"/>
      <c r="DCV118" s="199"/>
      <c r="DCW118" s="188"/>
      <c r="DCX118" s="209"/>
      <c r="DCY118" s="199"/>
      <c r="DCZ118" s="199"/>
      <c r="DDA118" s="188"/>
      <c r="DDB118" s="209"/>
      <c r="DDC118" s="199"/>
      <c r="DDD118" s="199"/>
      <c r="DDE118" s="188"/>
      <c r="DDF118" s="209"/>
      <c r="DDG118" s="199"/>
      <c r="DDH118" s="199"/>
      <c r="DDI118" s="188"/>
      <c r="DDJ118" s="209"/>
      <c r="DDK118" s="199"/>
      <c r="DDL118" s="199"/>
      <c r="DDM118" s="188"/>
      <c r="DDN118" s="209"/>
      <c r="DDO118" s="199"/>
      <c r="DDP118" s="199"/>
      <c r="DDQ118" s="188"/>
      <c r="DDR118" s="209"/>
      <c r="DDS118" s="199"/>
      <c r="DDT118" s="199"/>
      <c r="DDU118" s="188"/>
      <c r="DDV118" s="209"/>
      <c r="DDW118" s="199"/>
      <c r="DDX118" s="199"/>
      <c r="DDY118" s="188"/>
      <c r="DDZ118" s="209"/>
      <c r="DEA118" s="199"/>
      <c r="DEB118" s="199"/>
      <c r="DEC118" s="188"/>
      <c r="DED118" s="209"/>
      <c r="DEE118" s="199"/>
      <c r="DEF118" s="199"/>
      <c r="DEG118" s="188"/>
      <c r="DEH118" s="209"/>
      <c r="DEI118" s="199"/>
      <c r="DEJ118" s="199"/>
      <c r="DEK118" s="188"/>
      <c r="DEL118" s="209"/>
      <c r="DEM118" s="199"/>
      <c r="DEN118" s="199"/>
      <c r="DEO118" s="188"/>
      <c r="DEP118" s="209"/>
      <c r="DEQ118" s="199"/>
      <c r="DER118" s="199"/>
      <c r="DES118" s="188"/>
      <c r="DET118" s="209"/>
      <c r="DEU118" s="199"/>
      <c r="DEV118" s="199"/>
      <c r="DEW118" s="188"/>
      <c r="DEX118" s="209"/>
      <c r="DEY118" s="199"/>
      <c r="DEZ118" s="199"/>
      <c r="DFA118" s="188"/>
      <c r="DFB118" s="209"/>
      <c r="DFC118" s="199"/>
      <c r="DFD118" s="199"/>
      <c r="DFE118" s="188"/>
      <c r="DFF118" s="209"/>
      <c r="DFG118" s="199"/>
      <c r="DFH118" s="199"/>
      <c r="DFI118" s="188"/>
      <c r="DFJ118" s="209"/>
      <c r="DFK118" s="199"/>
      <c r="DFL118" s="199"/>
      <c r="DFM118" s="188"/>
      <c r="DFN118" s="209"/>
      <c r="DFO118" s="199"/>
      <c r="DFP118" s="199"/>
      <c r="DFQ118" s="188"/>
      <c r="DFR118" s="209"/>
      <c r="DFS118" s="199"/>
      <c r="DFT118" s="199"/>
      <c r="DFU118" s="188"/>
      <c r="DFV118" s="209"/>
      <c r="DFW118" s="199"/>
      <c r="DFX118" s="199"/>
      <c r="DFY118" s="188"/>
      <c r="DFZ118" s="209"/>
      <c r="DGA118" s="199"/>
      <c r="DGB118" s="199"/>
      <c r="DGC118" s="188"/>
      <c r="DGD118" s="209"/>
      <c r="DGE118" s="199"/>
      <c r="DGF118" s="199"/>
      <c r="DGG118" s="188"/>
      <c r="DGH118" s="209"/>
      <c r="DGI118" s="199"/>
      <c r="DGJ118" s="199"/>
      <c r="DGK118" s="188"/>
      <c r="DGL118" s="209"/>
      <c r="DGM118" s="199"/>
      <c r="DGN118" s="199"/>
      <c r="DGO118" s="188"/>
      <c r="DGP118" s="209"/>
      <c r="DGQ118" s="199"/>
      <c r="DGR118" s="199"/>
      <c r="DGS118" s="188"/>
      <c r="DGT118" s="209"/>
      <c r="DGU118" s="199"/>
      <c r="DGV118" s="199"/>
      <c r="DGW118" s="188"/>
      <c r="DGX118" s="209"/>
      <c r="DGY118" s="199"/>
      <c r="DGZ118" s="199"/>
      <c r="DHA118" s="188"/>
      <c r="DHB118" s="209"/>
      <c r="DHC118" s="199"/>
      <c r="DHD118" s="199"/>
      <c r="DHE118" s="188"/>
      <c r="DHF118" s="209"/>
      <c r="DHG118" s="199"/>
      <c r="DHH118" s="199"/>
      <c r="DHI118" s="188"/>
      <c r="DHJ118" s="209"/>
      <c r="DHK118" s="199"/>
      <c r="DHL118" s="199"/>
      <c r="DHM118" s="188"/>
      <c r="DHN118" s="209"/>
      <c r="DHO118" s="199"/>
      <c r="DHP118" s="199"/>
      <c r="DHQ118" s="188"/>
      <c r="DHR118" s="209"/>
      <c r="DHS118" s="199"/>
      <c r="DHT118" s="199"/>
      <c r="DHU118" s="188"/>
      <c r="DHV118" s="209"/>
      <c r="DHW118" s="199"/>
      <c r="DHX118" s="199"/>
      <c r="DHY118" s="188"/>
      <c r="DHZ118" s="209"/>
      <c r="DIA118" s="199"/>
      <c r="DIB118" s="199"/>
      <c r="DIC118" s="188"/>
      <c r="DID118" s="209"/>
      <c r="DIE118" s="199"/>
      <c r="DIF118" s="199"/>
      <c r="DIG118" s="188"/>
      <c r="DIH118" s="209"/>
      <c r="DII118" s="199"/>
      <c r="DIJ118" s="199"/>
      <c r="DIK118" s="188"/>
      <c r="DIL118" s="209"/>
      <c r="DIM118" s="199"/>
      <c r="DIN118" s="199"/>
      <c r="DIO118" s="188"/>
      <c r="DIP118" s="209"/>
      <c r="DIQ118" s="199"/>
      <c r="DIR118" s="199"/>
      <c r="DIS118" s="188"/>
      <c r="DIT118" s="209"/>
      <c r="DIU118" s="199"/>
      <c r="DIV118" s="199"/>
      <c r="DIW118" s="188"/>
      <c r="DIX118" s="209"/>
      <c r="DIY118" s="199"/>
      <c r="DIZ118" s="199"/>
      <c r="DJA118" s="188"/>
      <c r="DJB118" s="209"/>
      <c r="DJC118" s="199"/>
      <c r="DJD118" s="199"/>
      <c r="DJE118" s="188"/>
      <c r="DJF118" s="209"/>
      <c r="DJG118" s="199"/>
      <c r="DJH118" s="199"/>
      <c r="DJI118" s="188"/>
      <c r="DJJ118" s="209"/>
      <c r="DJK118" s="199"/>
      <c r="DJL118" s="199"/>
      <c r="DJM118" s="188"/>
      <c r="DJN118" s="209"/>
      <c r="DJO118" s="199"/>
      <c r="DJP118" s="199"/>
      <c r="DJQ118" s="188"/>
      <c r="DJR118" s="209"/>
      <c r="DJS118" s="199"/>
      <c r="DJT118" s="199"/>
      <c r="DJU118" s="188"/>
      <c r="DJV118" s="209"/>
      <c r="DJW118" s="199"/>
      <c r="DJX118" s="199"/>
      <c r="DJY118" s="188"/>
      <c r="DJZ118" s="209"/>
      <c r="DKA118" s="199"/>
      <c r="DKB118" s="199"/>
      <c r="DKC118" s="188"/>
      <c r="DKD118" s="209"/>
      <c r="DKE118" s="199"/>
      <c r="DKF118" s="199"/>
      <c r="DKG118" s="188"/>
      <c r="DKH118" s="209"/>
      <c r="DKI118" s="199"/>
      <c r="DKJ118" s="199"/>
      <c r="DKK118" s="188"/>
      <c r="DKL118" s="209"/>
      <c r="DKM118" s="199"/>
      <c r="DKN118" s="199"/>
      <c r="DKO118" s="188"/>
      <c r="DKP118" s="209"/>
      <c r="DKQ118" s="199"/>
      <c r="DKR118" s="199"/>
      <c r="DKS118" s="188"/>
      <c r="DKT118" s="209"/>
      <c r="DKU118" s="199"/>
      <c r="DKV118" s="199"/>
      <c r="DKW118" s="188"/>
      <c r="DKX118" s="209"/>
      <c r="DKY118" s="199"/>
      <c r="DKZ118" s="199"/>
      <c r="DLA118" s="188"/>
      <c r="DLB118" s="209"/>
      <c r="DLC118" s="199"/>
      <c r="DLD118" s="199"/>
      <c r="DLE118" s="188"/>
      <c r="DLF118" s="209"/>
      <c r="DLG118" s="199"/>
      <c r="DLH118" s="199"/>
      <c r="DLI118" s="188"/>
      <c r="DLJ118" s="209"/>
      <c r="DLK118" s="199"/>
      <c r="DLL118" s="199"/>
      <c r="DLM118" s="188"/>
      <c r="DLN118" s="209"/>
      <c r="DLO118" s="199"/>
      <c r="DLP118" s="199"/>
      <c r="DLQ118" s="188"/>
      <c r="DLR118" s="209"/>
      <c r="DLS118" s="199"/>
      <c r="DLT118" s="199"/>
      <c r="DLU118" s="188"/>
      <c r="DLV118" s="209"/>
      <c r="DLW118" s="199"/>
      <c r="DLX118" s="199"/>
      <c r="DLY118" s="188"/>
      <c r="DLZ118" s="209"/>
      <c r="DMA118" s="199"/>
      <c r="DMB118" s="199"/>
      <c r="DMC118" s="188"/>
      <c r="DMD118" s="209"/>
      <c r="DME118" s="199"/>
      <c r="DMF118" s="199"/>
      <c r="DMG118" s="188"/>
      <c r="DMH118" s="209"/>
      <c r="DMI118" s="199"/>
      <c r="DMJ118" s="199"/>
      <c r="DMK118" s="188"/>
      <c r="DML118" s="209"/>
      <c r="DMM118" s="199"/>
      <c r="DMN118" s="199"/>
      <c r="DMO118" s="188"/>
      <c r="DMP118" s="209"/>
      <c r="DMQ118" s="199"/>
      <c r="DMR118" s="199"/>
      <c r="DMS118" s="188"/>
      <c r="DMT118" s="209"/>
      <c r="DMU118" s="199"/>
      <c r="DMV118" s="199"/>
      <c r="DMW118" s="188"/>
      <c r="DMX118" s="209"/>
      <c r="DMY118" s="199"/>
      <c r="DMZ118" s="199"/>
      <c r="DNA118" s="188"/>
      <c r="DNB118" s="209"/>
      <c r="DNC118" s="199"/>
      <c r="DND118" s="199"/>
      <c r="DNE118" s="188"/>
      <c r="DNF118" s="209"/>
      <c r="DNG118" s="199"/>
      <c r="DNH118" s="199"/>
      <c r="DNI118" s="188"/>
      <c r="DNJ118" s="209"/>
      <c r="DNK118" s="199"/>
      <c r="DNL118" s="199"/>
      <c r="DNM118" s="188"/>
      <c r="DNN118" s="209"/>
      <c r="DNO118" s="199"/>
      <c r="DNP118" s="199"/>
      <c r="DNQ118" s="188"/>
      <c r="DNR118" s="209"/>
      <c r="DNS118" s="199"/>
      <c r="DNT118" s="199"/>
      <c r="DNU118" s="188"/>
      <c r="DNV118" s="209"/>
      <c r="DNW118" s="199"/>
      <c r="DNX118" s="199"/>
      <c r="DNY118" s="188"/>
      <c r="DNZ118" s="209"/>
      <c r="DOA118" s="199"/>
      <c r="DOB118" s="199"/>
      <c r="DOC118" s="188"/>
      <c r="DOD118" s="209"/>
      <c r="DOE118" s="199"/>
      <c r="DOF118" s="199"/>
      <c r="DOG118" s="188"/>
      <c r="DOH118" s="209"/>
      <c r="DOI118" s="199"/>
      <c r="DOJ118" s="199"/>
      <c r="DOK118" s="188"/>
      <c r="DOL118" s="209"/>
      <c r="DOM118" s="199"/>
      <c r="DON118" s="199"/>
      <c r="DOO118" s="188"/>
      <c r="DOP118" s="209"/>
      <c r="DOQ118" s="199"/>
      <c r="DOR118" s="199"/>
      <c r="DOS118" s="188"/>
      <c r="DOT118" s="209"/>
      <c r="DOU118" s="199"/>
      <c r="DOV118" s="199"/>
      <c r="DOW118" s="188"/>
      <c r="DOX118" s="209"/>
      <c r="DOY118" s="199"/>
      <c r="DOZ118" s="199"/>
      <c r="DPA118" s="188"/>
      <c r="DPB118" s="209"/>
      <c r="DPC118" s="199"/>
      <c r="DPD118" s="199"/>
      <c r="DPE118" s="188"/>
      <c r="DPF118" s="209"/>
      <c r="DPG118" s="199"/>
      <c r="DPH118" s="199"/>
      <c r="DPI118" s="188"/>
      <c r="DPJ118" s="209"/>
      <c r="DPK118" s="199"/>
      <c r="DPL118" s="199"/>
      <c r="DPM118" s="188"/>
      <c r="DPN118" s="209"/>
      <c r="DPO118" s="199"/>
      <c r="DPP118" s="199"/>
      <c r="DPQ118" s="188"/>
      <c r="DPR118" s="209"/>
      <c r="DPS118" s="199"/>
      <c r="DPT118" s="199"/>
      <c r="DPU118" s="188"/>
      <c r="DPV118" s="209"/>
      <c r="DPW118" s="199"/>
      <c r="DPX118" s="199"/>
      <c r="DPY118" s="188"/>
      <c r="DPZ118" s="209"/>
      <c r="DQA118" s="199"/>
      <c r="DQB118" s="199"/>
      <c r="DQC118" s="188"/>
      <c r="DQD118" s="209"/>
      <c r="DQE118" s="199"/>
      <c r="DQF118" s="199"/>
      <c r="DQG118" s="188"/>
      <c r="DQH118" s="209"/>
      <c r="DQI118" s="199"/>
      <c r="DQJ118" s="199"/>
      <c r="DQK118" s="188"/>
      <c r="DQL118" s="209"/>
      <c r="DQM118" s="199"/>
      <c r="DQN118" s="199"/>
      <c r="DQO118" s="188"/>
      <c r="DQP118" s="209"/>
      <c r="DQQ118" s="199"/>
      <c r="DQR118" s="199"/>
      <c r="DQS118" s="188"/>
      <c r="DQT118" s="209"/>
      <c r="DQU118" s="199"/>
      <c r="DQV118" s="199"/>
      <c r="DQW118" s="188"/>
      <c r="DQX118" s="209"/>
      <c r="DQY118" s="199"/>
      <c r="DQZ118" s="199"/>
      <c r="DRA118" s="188"/>
      <c r="DRB118" s="209"/>
      <c r="DRC118" s="199"/>
      <c r="DRD118" s="199"/>
      <c r="DRE118" s="188"/>
      <c r="DRF118" s="209"/>
      <c r="DRG118" s="199"/>
      <c r="DRH118" s="199"/>
      <c r="DRI118" s="188"/>
      <c r="DRJ118" s="209"/>
      <c r="DRK118" s="199"/>
      <c r="DRL118" s="199"/>
      <c r="DRM118" s="188"/>
      <c r="DRN118" s="209"/>
      <c r="DRO118" s="199"/>
      <c r="DRP118" s="199"/>
      <c r="DRQ118" s="188"/>
      <c r="DRR118" s="209"/>
      <c r="DRS118" s="199"/>
      <c r="DRT118" s="199"/>
      <c r="DRU118" s="188"/>
      <c r="DRV118" s="209"/>
      <c r="DRW118" s="199"/>
      <c r="DRX118" s="199"/>
      <c r="DRY118" s="188"/>
      <c r="DRZ118" s="209"/>
      <c r="DSA118" s="199"/>
      <c r="DSB118" s="199"/>
      <c r="DSC118" s="188"/>
      <c r="DSD118" s="209"/>
      <c r="DSE118" s="199"/>
      <c r="DSF118" s="199"/>
      <c r="DSG118" s="188"/>
      <c r="DSH118" s="209"/>
      <c r="DSI118" s="199"/>
      <c r="DSJ118" s="199"/>
      <c r="DSK118" s="188"/>
      <c r="DSL118" s="209"/>
      <c r="DSM118" s="199"/>
      <c r="DSN118" s="199"/>
      <c r="DSO118" s="188"/>
      <c r="DSP118" s="209"/>
      <c r="DSQ118" s="199"/>
      <c r="DSR118" s="199"/>
      <c r="DSS118" s="188"/>
      <c r="DST118" s="209"/>
      <c r="DSU118" s="199"/>
      <c r="DSV118" s="199"/>
      <c r="DSW118" s="188"/>
      <c r="DSX118" s="209"/>
      <c r="DSY118" s="199"/>
      <c r="DSZ118" s="199"/>
      <c r="DTA118" s="188"/>
      <c r="DTB118" s="209"/>
      <c r="DTC118" s="199"/>
      <c r="DTD118" s="199"/>
      <c r="DTE118" s="188"/>
      <c r="DTF118" s="209"/>
      <c r="DTG118" s="199"/>
      <c r="DTH118" s="199"/>
      <c r="DTI118" s="188"/>
      <c r="DTJ118" s="209"/>
      <c r="DTK118" s="199"/>
      <c r="DTL118" s="199"/>
      <c r="DTM118" s="188"/>
      <c r="DTN118" s="209"/>
      <c r="DTO118" s="199"/>
      <c r="DTP118" s="199"/>
      <c r="DTQ118" s="188"/>
      <c r="DTR118" s="209"/>
      <c r="DTS118" s="199"/>
      <c r="DTT118" s="199"/>
      <c r="DTU118" s="188"/>
      <c r="DTV118" s="209"/>
      <c r="DTW118" s="199"/>
      <c r="DTX118" s="199"/>
      <c r="DTY118" s="188"/>
      <c r="DTZ118" s="209"/>
      <c r="DUA118" s="199"/>
      <c r="DUB118" s="199"/>
      <c r="DUC118" s="188"/>
      <c r="DUD118" s="209"/>
      <c r="DUE118" s="199"/>
      <c r="DUF118" s="199"/>
      <c r="DUG118" s="188"/>
      <c r="DUH118" s="209"/>
      <c r="DUI118" s="199"/>
      <c r="DUJ118" s="199"/>
      <c r="DUK118" s="188"/>
      <c r="DUL118" s="209"/>
      <c r="DUM118" s="199"/>
      <c r="DUN118" s="199"/>
      <c r="DUO118" s="188"/>
      <c r="DUP118" s="209"/>
      <c r="DUQ118" s="199"/>
      <c r="DUR118" s="199"/>
      <c r="DUS118" s="188"/>
      <c r="DUT118" s="209"/>
      <c r="DUU118" s="199"/>
      <c r="DUV118" s="199"/>
      <c r="DUW118" s="188"/>
      <c r="DUX118" s="209"/>
      <c r="DUY118" s="199"/>
      <c r="DUZ118" s="199"/>
      <c r="DVA118" s="188"/>
      <c r="DVB118" s="209"/>
      <c r="DVC118" s="199"/>
      <c r="DVD118" s="199"/>
      <c r="DVE118" s="188"/>
      <c r="DVF118" s="209"/>
      <c r="DVG118" s="199"/>
      <c r="DVH118" s="199"/>
      <c r="DVI118" s="188"/>
      <c r="DVJ118" s="209"/>
      <c r="DVK118" s="199"/>
      <c r="DVL118" s="199"/>
      <c r="DVM118" s="188"/>
      <c r="DVN118" s="209"/>
      <c r="DVO118" s="199"/>
      <c r="DVP118" s="199"/>
      <c r="DVQ118" s="188"/>
      <c r="DVR118" s="209"/>
      <c r="DVS118" s="199"/>
      <c r="DVT118" s="199"/>
      <c r="DVU118" s="188"/>
      <c r="DVV118" s="209"/>
      <c r="DVW118" s="199"/>
      <c r="DVX118" s="199"/>
      <c r="DVY118" s="188"/>
      <c r="DVZ118" s="209"/>
      <c r="DWA118" s="199"/>
      <c r="DWB118" s="199"/>
      <c r="DWC118" s="188"/>
      <c r="DWD118" s="209"/>
      <c r="DWE118" s="199"/>
      <c r="DWF118" s="199"/>
      <c r="DWG118" s="188"/>
      <c r="DWH118" s="209"/>
      <c r="DWI118" s="199"/>
      <c r="DWJ118" s="199"/>
      <c r="DWK118" s="188"/>
      <c r="DWL118" s="209"/>
      <c r="DWM118" s="199"/>
      <c r="DWN118" s="199"/>
      <c r="DWO118" s="188"/>
      <c r="DWP118" s="209"/>
      <c r="DWQ118" s="199"/>
      <c r="DWR118" s="199"/>
      <c r="DWS118" s="188"/>
      <c r="DWT118" s="209"/>
      <c r="DWU118" s="199"/>
      <c r="DWV118" s="199"/>
      <c r="DWW118" s="188"/>
      <c r="DWX118" s="209"/>
      <c r="DWY118" s="199"/>
      <c r="DWZ118" s="199"/>
      <c r="DXA118" s="188"/>
      <c r="DXB118" s="209"/>
      <c r="DXC118" s="199"/>
      <c r="DXD118" s="199"/>
      <c r="DXE118" s="188"/>
      <c r="DXF118" s="209"/>
      <c r="DXG118" s="199"/>
      <c r="DXH118" s="199"/>
      <c r="DXI118" s="188"/>
      <c r="DXJ118" s="209"/>
      <c r="DXK118" s="199"/>
      <c r="DXL118" s="199"/>
      <c r="DXM118" s="188"/>
      <c r="DXN118" s="209"/>
      <c r="DXO118" s="199"/>
      <c r="DXP118" s="199"/>
      <c r="DXQ118" s="188"/>
      <c r="DXR118" s="209"/>
      <c r="DXS118" s="199"/>
      <c r="DXT118" s="199"/>
      <c r="DXU118" s="188"/>
      <c r="DXV118" s="209"/>
      <c r="DXW118" s="199"/>
      <c r="DXX118" s="199"/>
      <c r="DXY118" s="188"/>
      <c r="DXZ118" s="209"/>
      <c r="DYA118" s="199"/>
      <c r="DYB118" s="199"/>
      <c r="DYC118" s="188"/>
      <c r="DYD118" s="209"/>
      <c r="DYE118" s="199"/>
      <c r="DYF118" s="199"/>
      <c r="DYG118" s="188"/>
      <c r="DYH118" s="209"/>
      <c r="DYI118" s="199"/>
      <c r="DYJ118" s="199"/>
      <c r="DYK118" s="188"/>
      <c r="DYL118" s="209"/>
      <c r="DYM118" s="199"/>
      <c r="DYN118" s="199"/>
      <c r="DYO118" s="188"/>
      <c r="DYP118" s="209"/>
      <c r="DYQ118" s="199"/>
      <c r="DYR118" s="199"/>
      <c r="DYS118" s="188"/>
      <c r="DYT118" s="209"/>
      <c r="DYU118" s="199"/>
      <c r="DYV118" s="199"/>
      <c r="DYW118" s="188"/>
      <c r="DYX118" s="209"/>
      <c r="DYY118" s="199"/>
      <c r="DYZ118" s="199"/>
      <c r="DZA118" s="188"/>
      <c r="DZB118" s="209"/>
      <c r="DZC118" s="199"/>
      <c r="DZD118" s="199"/>
      <c r="DZE118" s="188"/>
      <c r="DZF118" s="209"/>
      <c r="DZG118" s="199"/>
      <c r="DZH118" s="199"/>
      <c r="DZI118" s="188"/>
      <c r="DZJ118" s="209"/>
      <c r="DZK118" s="199"/>
      <c r="DZL118" s="199"/>
      <c r="DZM118" s="188"/>
      <c r="DZN118" s="209"/>
      <c r="DZO118" s="199"/>
      <c r="DZP118" s="199"/>
      <c r="DZQ118" s="188"/>
      <c r="DZR118" s="209"/>
      <c r="DZS118" s="199"/>
      <c r="DZT118" s="199"/>
      <c r="DZU118" s="188"/>
      <c r="DZV118" s="209"/>
      <c r="DZW118" s="199"/>
      <c r="DZX118" s="199"/>
      <c r="DZY118" s="188"/>
      <c r="DZZ118" s="209"/>
      <c r="EAA118" s="199"/>
      <c r="EAB118" s="199"/>
      <c r="EAC118" s="188"/>
      <c r="EAD118" s="209"/>
      <c r="EAE118" s="199"/>
      <c r="EAF118" s="199"/>
      <c r="EAG118" s="188"/>
      <c r="EAH118" s="209"/>
      <c r="EAI118" s="199"/>
      <c r="EAJ118" s="199"/>
      <c r="EAK118" s="188"/>
      <c r="EAL118" s="209"/>
      <c r="EAM118" s="199"/>
      <c r="EAN118" s="199"/>
      <c r="EAO118" s="188"/>
      <c r="EAP118" s="209"/>
      <c r="EAQ118" s="199"/>
      <c r="EAR118" s="199"/>
      <c r="EAS118" s="188"/>
      <c r="EAT118" s="209"/>
      <c r="EAU118" s="199"/>
      <c r="EAV118" s="199"/>
      <c r="EAW118" s="188"/>
      <c r="EAX118" s="209"/>
      <c r="EAY118" s="199"/>
      <c r="EAZ118" s="199"/>
      <c r="EBA118" s="188"/>
      <c r="EBB118" s="209"/>
      <c r="EBC118" s="199"/>
      <c r="EBD118" s="199"/>
      <c r="EBE118" s="188"/>
      <c r="EBF118" s="209"/>
      <c r="EBG118" s="199"/>
      <c r="EBH118" s="199"/>
      <c r="EBI118" s="188"/>
      <c r="EBJ118" s="209"/>
      <c r="EBK118" s="199"/>
      <c r="EBL118" s="199"/>
      <c r="EBM118" s="188"/>
      <c r="EBN118" s="209"/>
      <c r="EBO118" s="199"/>
      <c r="EBP118" s="199"/>
      <c r="EBQ118" s="188"/>
      <c r="EBR118" s="209"/>
      <c r="EBS118" s="199"/>
      <c r="EBT118" s="199"/>
      <c r="EBU118" s="188"/>
      <c r="EBV118" s="209"/>
      <c r="EBW118" s="199"/>
      <c r="EBX118" s="199"/>
      <c r="EBY118" s="188"/>
      <c r="EBZ118" s="209"/>
      <c r="ECA118" s="199"/>
      <c r="ECB118" s="199"/>
      <c r="ECC118" s="188"/>
      <c r="ECD118" s="209"/>
      <c r="ECE118" s="199"/>
      <c r="ECF118" s="199"/>
      <c r="ECG118" s="188"/>
      <c r="ECH118" s="209"/>
      <c r="ECI118" s="199"/>
      <c r="ECJ118" s="199"/>
      <c r="ECK118" s="188"/>
      <c r="ECL118" s="209"/>
      <c r="ECM118" s="199"/>
      <c r="ECN118" s="199"/>
      <c r="ECO118" s="188"/>
      <c r="ECP118" s="209"/>
      <c r="ECQ118" s="199"/>
      <c r="ECR118" s="199"/>
      <c r="ECS118" s="188"/>
      <c r="ECT118" s="209"/>
      <c r="ECU118" s="199"/>
      <c r="ECV118" s="199"/>
      <c r="ECW118" s="188"/>
      <c r="ECX118" s="209"/>
      <c r="ECY118" s="199"/>
      <c r="ECZ118" s="199"/>
      <c r="EDA118" s="188"/>
      <c r="EDB118" s="209"/>
      <c r="EDC118" s="199"/>
      <c r="EDD118" s="199"/>
      <c r="EDE118" s="188"/>
      <c r="EDF118" s="209"/>
      <c r="EDG118" s="199"/>
      <c r="EDH118" s="199"/>
      <c r="EDI118" s="188"/>
      <c r="EDJ118" s="209"/>
      <c r="EDK118" s="199"/>
      <c r="EDL118" s="199"/>
      <c r="EDM118" s="188"/>
      <c r="EDN118" s="209"/>
      <c r="EDO118" s="199"/>
      <c r="EDP118" s="199"/>
      <c r="EDQ118" s="188"/>
      <c r="EDR118" s="209"/>
      <c r="EDS118" s="199"/>
      <c r="EDT118" s="199"/>
      <c r="EDU118" s="188"/>
      <c r="EDV118" s="209"/>
      <c r="EDW118" s="199"/>
      <c r="EDX118" s="199"/>
      <c r="EDY118" s="188"/>
      <c r="EDZ118" s="209"/>
      <c r="EEA118" s="199"/>
      <c r="EEB118" s="199"/>
      <c r="EEC118" s="188"/>
      <c r="EED118" s="209"/>
      <c r="EEE118" s="199"/>
      <c r="EEF118" s="199"/>
      <c r="EEG118" s="188"/>
      <c r="EEH118" s="209"/>
      <c r="EEI118" s="199"/>
      <c r="EEJ118" s="199"/>
      <c r="EEK118" s="188"/>
      <c r="EEL118" s="209"/>
      <c r="EEM118" s="199"/>
      <c r="EEN118" s="199"/>
      <c r="EEO118" s="188"/>
      <c r="EEP118" s="209"/>
      <c r="EEQ118" s="199"/>
      <c r="EER118" s="199"/>
      <c r="EES118" s="188"/>
      <c r="EET118" s="209"/>
      <c r="EEU118" s="199"/>
      <c r="EEV118" s="199"/>
      <c r="EEW118" s="188"/>
      <c r="EEX118" s="209"/>
      <c r="EEY118" s="199"/>
      <c r="EEZ118" s="199"/>
      <c r="EFA118" s="188"/>
      <c r="EFB118" s="209"/>
      <c r="EFC118" s="199"/>
      <c r="EFD118" s="199"/>
      <c r="EFE118" s="188"/>
      <c r="EFF118" s="209"/>
      <c r="EFG118" s="199"/>
      <c r="EFH118" s="199"/>
      <c r="EFI118" s="188"/>
      <c r="EFJ118" s="209"/>
      <c r="EFK118" s="199"/>
      <c r="EFL118" s="199"/>
      <c r="EFM118" s="188"/>
      <c r="EFN118" s="209"/>
      <c r="EFO118" s="199"/>
      <c r="EFP118" s="199"/>
      <c r="EFQ118" s="188"/>
      <c r="EFR118" s="209"/>
      <c r="EFS118" s="199"/>
      <c r="EFT118" s="199"/>
      <c r="EFU118" s="188"/>
      <c r="EFV118" s="209"/>
      <c r="EFW118" s="199"/>
      <c r="EFX118" s="199"/>
      <c r="EFY118" s="188"/>
      <c r="EFZ118" s="209"/>
      <c r="EGA118" s="199"/>
      <c r="EGB118" s="199"/>
      <c r="EGC118" s="188"/>
      <c r="EGD118" s="209"/>
      <c r="EGE118" s="199"/>
      <c r="EGF118" s="199"/>
      <c r="EGG118" s="188"/>
      <c r="EGH118" s="209"/>
      <c r="EGI118" s="199"/>
      <c r="EGJ118" s="199"/>
      <c r="EGK118" s="188"/>
      <c r="EGL118" s="209"/>
      <c r="EGM118" s="199"/>
      <c r="EGN118" s="199"/>
      <c r="EGO118" s="188"/>
      <c r="EGP118" s="209"/>
      <c r="EGQ118" s="199"/>
      <c r="EGR118" s="199"/>
      <c r="EGS118" s="188"/>
      <c r="EGT118" s="209"/>
      <c r="EGU118" s="199"/>
      <c r="EGV118" s="199"/>
      <c r="EGW118" s="188"/>
      <c r="EGX118" s="209"/>
      <c r="EGY118" s="199"/>
      <c r="EGZ118" s="199"/>
      <c r="EHA118" s="188"/>
      <c r="EHB118" s="209"/>
      <c r="EHC118" s="199"/>
      <c r="EHD118" s="199"/>
      <c r="EHE118" s="188"/>
      <c r="EHF118" s="209"/>
      <c r="EHG118" s="199"/>
      <c r="EHH118" s="199"/>
      <c r="EHI118" s="188"/>
      <c r="EHJ118" s="209"/>
      <c r="EHK118" s="199"/>
      <c r="EHL118" s="199"/>
      <c r="EHM118" s="188"/>
      <c r="EHN118" s="209"/>
      <c r="EHO118" s="199"/>
      <c r="EHP118" s="199"/>
      <c r="EHQ118" s="188"/>
      <c r="EHR118" s="209"/>
      <c r="EHS118" s="199"/>
      <c r="EHT118" s="199"/>
      <c r="EHU118" s="188"/>
      <c r="EHV118" s="209"/>
      <c r="EHW118" s="199"/>
      <c r="EHX118" s="199"/>
      <c r="EHY118" s="188"/>
      <c r="EHZ118" s="209"/>
      <c r="EIA118" s="199"/>
      <c r="EIB118" s="199"/>
      <c r="EIC118" s="188"/>
      <c r="EID118" s="209"/>
      <c r="EIE118" s="199"/>
      <c r="EIF118" s="199"/>
      <c r="EIG118" s="188"/>
      <c r="EIH118" s="209"/>
      <c r="EII118" s="199"/>
      <c r="EIJ118" s="199"/>
      <c r="EIK118" s="188"/>
      <c r="EIL118" s="209"/>
      <c r="EIM118" s="199"/>
      <c r="EIN118" s="199"/>
      <c r="EIO118" s="188"/>
      <c r="EIP118" s="209"/>
      <c r="EIQ118" s="199"/>
      <c r="EIR118" s="199"/>
      <c r="EIS118" s="188"/>
      <c r="EIT118" s="209"/>
      <c r="EIU118" s="199"/>
      <c r="EIV118" s="199"/>
      <c r="EIW118" s="188"/>
      <c r="EIX118" s="209"/>
      <c r="EIY118" s="199"/>
      <c r="EIZ118" s="199"/>
      <c r="EJA118" s="188"/>
      <c r="EJB118" s="209"/>
      <c r="EJC118" s="199"/>
      <c r="EJD118" s="199"/>
      <c r="EJE118" s="188"/>
      <c r="EJF118" s="209"/>
      <c r="EJG118" s="199"/>
      <c r="EJH118" s="199"/>
      <c r="EJI118" s="188"/>
      <c r="EJJ118" s="209"/>
      <c r="EJK118" s="199"/>
      <c r="EJL118" s="199"/>
      <c r="EJM118" s="188"/>
      <c r="EJN118" s="209"/>
      <c r="EJO118" s="199"/>
      <c r="EJP118" s="199"/>
      <c r="EJQ118" s="188"/>
      <c r="EJR118" s="209"/>
      <c r="EJS118" s="199"/>
      <c r="EJT118" s="199"/>
      <c r="EJU118" s="188"/>
      <c r="EJV118" s="209"/>
      <c r="EJW118" s="199"/>
      <c r="EJX118" s="199"/>
      <c r="EJY118" s="188"/>
      <c r="EJZ118" s="209"/>
      <c r="EKA118" s="199"/>
      <c r="EKB118" s="199"/>
      <c r="EKC118" s="188"/>
      <c r="EKD118" s="209"/>
      <c r="EKE118" s="199"/>
      <c r="EKF118" s="199"/>
      <c r="EKG118" s="188"/>
      <c r="EKH118" s="209"/>
      <c r="EKI118" s="199"/>
      <c r="EKJ118" s="199"/>
      <c r="EKK118" s="188"/>
      <c r="EKL118" s="209"/>
      <c r="EKM118" s="199"/>
      <c r="EKN118" s="199"/>
      <c r="EKO118" s="188"/>
      <c r="EKP118" s="209"/>
      <c r="EKQ118" s="199"/>
      <c r="EKR118" s="199"/>
      <c r="EKS118" s="188"/>
      <c r="EKT118" s="209"/>
      <c r="EKU118" s="199"/>
      <c r="EKV118" s="199"/>
      <c r="EKW118" s="188"/>
      <c r="EKX118" s="209"/>
      <c r="EKY118" s="199"/>
      <c r="EKZ118" s="199"/>
      <c r="ELA118" s="188"/>
      <c r="ELB118" s="209"/>
      <c r="ELC118" s="199"/>
      <c r="ELD118" s="199"/>
      <c r="ELE118" s="188"/>
      <c r="ELF118" s="209"/>
      <c r="ELG118" s="199"/>
      <c r="ELH118" s="199"/>
      <c r="ELI118" s="188"/>
      <c r="ELJ118" s="209"/>
      <c r="ELK118" s="199"/>
      <c r="ELL118" s="199"/>
      <c r="ELM118" s="188"/>
      <c r="ELN118" s="209"/>
      <c r="ELO118" s="199"/>
      <c r="ELP118" s="199"/>
      <c r="ELQ118" s="188"/>
      <c r="ELR118" s="209"/>
      <c r="ELS118" s="199"/>
      <c r="ELT118" s="199"/>
      <c r="ELU118" s="188"/>
      <c r="ELV118" s="209"/>
      <c r="ELW118" s="199"/>
      <c r="ELX118" s="199"/>
      <c r="ELY118" s="188"/>
      <c r="ELZ118" s="209"/>
      <c r="EMA118" s="199"/>
      <c r="EMB118" s="199"/>
      <c r="EMC118" s="188"/>
      <c r="EMD118" s="209"/>
      <c r="EME118" s="199"/>
      <c r="EMF118" s="199"/>
      <c r="EMG118" s="188"/>
      <c r="EMH118" s="209"/>
      <c r="EMI118" s="199"/>
      <c r="EMJ118" s="199"/>
      <c r="EMK118" s="188"/>
      <c r="EML118" s="209"/>
      <c r="EMM118" s="199"/>
      <c r="EMN118" s="199"/>
      <c r="EMO118" s="188"/>
      <c r="EMP118" s="209"/>
      <c r="EMQ118" s="199"/>
      <c r="EMR118" s="199"/>
      <c r="EMS118" s="188"/>
      <c r="EMT118" s="209"/>
      <c r="EMU118" s="199"/>
      <c r="EMV118" s="199"/>
      <c r="EMW118" s="188"/>
      <c r="EMX118" s="209"/>
      <c r="EMY118" s="199"/>
      <c r="EMZ118" s="199"/>
      <c r="ENA118" s="188"/>
      <c r="ENB118" s="209"/>
      <c r="ENC118" s="199"/>
      <c r="END118" s="199"/>
      <c r="ENE118" s="188"/>
      <c r="ENF118" s="209"/>
      <c r="ENG118" s="199"/>
      <c r="ENH118" s="199"/>
      <c r="ENI118" s="188"/>
      <c r="ENJ118" s="209"/>
      <c r="ENK118" s="199"/>
      <c r="ENL118" s="199"/>
      <c r="ENM118" s="188"/>
      <c r="ENN118" s="209"/>
      <c r="ENO118" s="199"/>
      <c r="ENP118" s="199"/>
      <c r="ENQ118" s="188"/>
      <c r="ENR118" s="209"/>
      <c r="ENS118" s="199"/>
      <c r="ENT118" s="199"/>
      <c r="ENU118" s="188"/>
      <c r="ENV118" s="209"/>
      <c r="ENW118" s="199"/>
      <c r="ENX118" s="199"/>
      <c r="ENY118" s="188"/>
      <c r="ENZ118" s="209"/>
      <c r="EOA118" s="199"/>
      <c r="EOB118" s="199"/>
      <c r="EOC118" s="188"/>
      <c r="EOD118" s="209"/>
      <c r="EOE118" s="199"/>
      <c r="EOF118" s="199"/>
      <c r="EOG118" s="188"/>
      <c r="EOH118" s="209"/>
      <c r="EOI118" s="199"/>
      <c r="EOJ118" s="199"/>
      <c r="EOK118" s="188"/>
      <c r="EOL118" s="209"/>
      <c r="EOM118" s="199"/>
      <c r="EON118" s="199"/>
      <c r="EOO118" s="188"/>
      <c r="EOP118" s="209"/>
      <c r="EOQ118" s="199"/>
      <c r="EOR118" s="199"/>
      <c r="EOS118" s="188"/>
      <c r="EOT118" s="209"/>
      <c r="EOU118" s="199"/>
      <c r="EOV118" s="199"/>
      <c r="EOW118" s="188"/>
      <c r="EOX118" s="209"/>
      <c r="EOY118" s="199"/>
      <c r="EOZ118" s="199"/>
      <c r="EPA118" s="188"/>
      <c r="EPB118" s="209"/>
      <c r="EPC118" s="199"/>
      <c r="EPD118" s="199"/>
      <c r="EPE118" s="188"/>
      <c r="EPF118" s="209"/>
      <c r="EPG118" s="199"/>
      <c r="EPH118" s="199"/>
      <c r="EPI118" s="188"/>
      <c r="EPJ118" s="209"/>
      <c r="EPK118" s="199"/>
      <c r="EPL118" s="199"/>
      <c r="EPM118" s="188"/>
      <c r="EPN118" s="209"/>
      <c r="EPO118" s="199"/>
      <c r="EPP118" s="199"/>
      <c r="EPQ118" s="188"/>
      <c r="EPR118" s="209"/>
      <c r="EPS118" s="199"/>
      <c r="EPT118" s="199"/>
      <c r="EPU118" s="188"/>
      <c r="EPV118" s="209"/>
      <c r="EPW118" s="199"/>
      <c r="EPX118" s="199"/>
      <c r="EPY118" s="188"/>
      <c r="EPZ118" s="209"/>
      <c r="EQA118" s="199"/>
      <c r="EQB118" s="199"/>
      <c r="EQC118" s="188"/>
      <c r="EQD118" s="209"/>
      <c r="EQE118" s="199"/>
      <c r="EQF118" s="199"/>
      <c r="EQG118" s="188"/>
      <c r="EQH118" s="209"/>
      <c r="EQI118" s="199"/>
      <c r="EQJ118" s="199"/>
      <c r="EQK118" s="188"/>
      <c r="EQL118" s="209"/>
      <c r="EQM118" s="199"/>
      <c r="EQN118" s="199"/>
      <c r="EQO118" s="188"/>
      <c r="EQP118" s="209"/>
      <c r="EQQ118" s="199"/>
      <c r="EQR118" s="199"/>
      <c r="EQS118" s="188"/>
      <c r="EQT118" s="209"/>
      <c r="EQU118" s="199"/>
      <c r="EQV118" s="199"/>
      <c r="EQW118" s="188"/>
      <c r="EQX118" s="209"/>
      <c r="EQY118" s="199"/>
      <c r="EQZ118" s="199"/>
      <c r="ERA118" s="188"/>
      <c r="ERB118" s="209"/>
      <c r="ERC118" s="199"/>
      <c r="ERD118" s="199"/>
      <c r="ERE118" s="188"/>
      <c r="ERF118" s="209"/>
      <c r="ERG118" s="199"/>
      <c r="ERH118" s="199"/>
      <c r="ERI118" s="188"/>
      <c r="ERJ118" s="209"/>
      <c r="ERK118" s="199"/>
      <c r="ERL118" s="199"/>
      <c r="ERM118" s="188"/>
      <c r="ERN118" s="209"/>
      <c r="ERO118" s="199"/>
      <c r="ERP118" s="199"/>
      <c r="ERQ118" s="188"/>
      <c r="ERR118" s="209"/>
      <c r="ERS118" s="199"/>
      <c r="ERT118" s="199"/>
      <c r="ERU118" s="188"/>
      <c r="ERV118" s="209"/>
      <c r="ERW118" s="199"/>
      <c r="ERX118" s="199"/>
      <c r="ERY118" s="188"/>
      <c r="ERZ118" s="209"/>
      <c r="ESA118" s="199"/>
      <c r="ESB118" s="199"/>
      <c r="ESC118" s="188"/>
      <c r="ESD118" s="209"/>
      <c r="ESE118" s="199"/>
      <c r="ESF118" s="199"/>
      <c r="ESG118" s="188"/>
      <c r="ESH118" s="209"/>
      <c r="ESI118" s="199"/>
      <c r="ESJ118" s="199"/>
      <c r="ESK118" s="188"/>
      <c r="ESL118" s="209"/>
      <c r="ESM118" s="199"/>
      <c r="ESN118" s="199"/>
      <c r="ESO118" s="188"/>
      <c r="ESP118" s="209"/>
      <c r="ESQ118" s="199"/>
      <c r="ESR118" s="199"/>
      <c r="ESS118" s="188"/>
      <c r="EST118" s="209"/>
      <c r="ESU118" s="199"/>
      <c r="ESV118" s="199"/>
      <c r="ESW118" s="188"/>
      <c r="ESX118" s="209"/>
      <c r="ESY118" s="199"/>
      <c r="ESZ118" s="199"/>
      <c r="ETA118" s="188"/>
      <c r="ETB118" s="209"/>
      <c r="ETC118" s="199"/>
      <c r="ETD118" s="199"/>
      <c r="ETE118" s="188"/>
      <c r="ETF118" s="209"/>
      <c r="ETG118" s="199"/>
      <c r="ETH118" s="199"/>
      <c r="ETI118" s="188"/>
      <c r="ETJ118" s="209"/>
      <c r="ETK118" s="199"/>
      <c r="ETL118" s="199"/>
      <c r="ETM118" s="188"/>
      <c r="ETN118" s="209"/>
      <c r="ETO118" s="199"/>
      <c r="ETP118" s="199"/>
      <c r="ETQ118" s="188"/>
      <c r="ETR118" s="209"/>
      <c r="ETS118" s="199"/>
      <c r="ETT118" s="199"/>
      <c r="ETU118" s="188"/>
      <c r="ETV118" s="209"/>
      <c r="ETW118" s="199"/>
      <c r="ETX118" s="199"/>
      <c r="ETY118" s="188"/>
      <c r="ETZ118" s="209"/>
      <c r="EUA118" s="199"/>
      <c r="EUB118" s="199"/>
      <c r="EUC118" s="188"/>
      <c r="EUD118" s="209"/>
      <c r="EUE118" s="199"/>
      <c r="EUF118" s="199"/>
      <c r="EUG118" s="188"/>
      <c r="EUH118" s="209"/>
      <c r="EUI118" s="199"/>
      <c r="EUJ118" s="199"/>
      <c r="EUK118" s="188"/>
      <c r="EUL118" s="209"/>
      <c r="EUM118" s="199"/>
      <c r="EUN118" s="199"/>
      <c r="EUO118" s="188"/>
      <c r="EUP118" s="209"/>
      <c r="EUQ118" s="199"/>
      <c r="EUR118" s="199"/>
      <c r="EUS118" s="188"/>
      <c r="EUT118" s="209"/>
      <c r="EUU118" s="199"/>
      <c r="EUV118" s="199"/>
      <c r="EUW118" s="188"/>
      <c r="EUX118" s="209"/>
      <c r="EUY118" s="199"/>
      <c r="EUZ118" s="199"/>
      <c r="EVA118" s="188"/>
      <c r="EVB118" s="209"/>
      <c r="EVC118" s="199"/>
      <c r="EVD118" s="199"/>
      <c r="EVE118" s="188"/>
      <c r="EVF118" s="209"/>
      <c r="EVG118" s="199"/>
      <c r="EVH118" s="199"/>
      <c r="EVI118" s="188"/>
      <c r="EVJ118" s="209"/>
      <c r="EVK118" s="199"/>
      <c r="EVL118" s="199"/>
      <c r="EVM118" s="188"/>
      <c r="EVN118" s="209"/>
      <c r="EVO118" s="199"/>
      <c r="EVP118" s="199"/>
      <c r="EVQ118" s="188"/>
      <c r="EVR118" s="209"/>
      <c r="EVS118" s="199"/>
      <c r="EVT118" s="199"/>
      <c r="EVU118" s="188"/>
      <c r="EVV118" s="209"/>
      <c r="EVW118" s="199"/>
      <c r="EVX118" s="199"/>
      <c r="EVY118" s="188"/>
      <c r="EVZ118" s="209"/>
      <c r="EWA118" s="199"/>
      <c r="EWB118" s="199"/>
      <c r="EWC118" s="188"/>
      <c r="EWD118" s="209"/>
      <c r="EWE118" s="199"/>
      <c r="EWF118" s="199"/>
      <c r="EWG118" s="188"/>
      <c r="EWH118" s="209"/>
      <c r="EWI118" s="199"/>
      <c r="EWJ118" s="199"/>
      <c r="EWK118" s="188"/>
      <c r="EWL118" s="209"/>
      <c r="EWM118" s="199"/>
      <c r="EWN118" s="199"/>
      <c r="EWO118" s="188"/>
      <c r="EWP118" s="209"/>
      <c r="EWQ118" s="199"/>
      <c r="EWR118" s="199"/>
      <c r="EWS118" s="188"/>
      <c r="EWT118" s="209"/>
      <c r="EWU118" s="199"/>
      <c r="EWV118" s="199"/>
      <c r="EWW118" s="188"/>
      <c r="EWX118" s="209"/>
      <c r="EWY118" s="199"/>
      <c r="EWZ118" s="199"/>
      <c r="EXA118" s="188"/>
      <c r="EXB118" s="209"/>
      <c r="EXC118" s="199"/>
      <c r="EXD118" s="199"/>
      <c r="EXE118" s="188"/>
      <c r="EXF118" s="209"/>
      <c r="EXG118" s="199"/>
      <c r="EXH118" s="199"/>
      <c r="EXI118" s="188"/>
      <c r="EXJ118" s="209"/>
      <c r="EXK118" s="199"/>
      <c r="EXL118" s="199"/>
      <c r="EXM118" s="188"/>
      <c r="EXN118" s="209"/>
      <c r="EXO118" s="199"/>
      <c r="EXP118" s="199"/>
      <c r="EXQ118" s="188"/>
      <c r="EXR118" s="209"/>
      <c r="EXS118" s="199"/>
      <c r="EXT118" s="199"/>
      <c r="EXU118" s="188"/>
      <c r="EXV118" s="209"/>
      <c r="EXW118" s="199"/>
      <c r="EXX118" s="199"/>
      <c r="EXY118" s="188"/>
      <c r="EXZ118" s="209"/>
      <c r="EYA118" s="199"/>
      <c r="EYB118" s="199"/>
      <c r="EYC118" s="188"/>
      <c r="EYD118" s="209"/>
      <c r="EYE118" s="199"/>
      <c r="EYF118" s="199"/>
      <c r="EYG118" s="188"/>
      <c r="EYH118" s="209"/>
      <c r="EYI118" s="199"/>
      <c r="EYJ118" s="199"/>
      <c r="EYK118" s="188"/>
      <c r="EYL118" s="209"/>
      <c r="EYM118" s="199"/>
      <c r="EYN118" s="199"/>
      <c r="EYO118" s="188"/>
      <c r="EYP118" s="209"/>
      <c r="EYQ118" s="199"/>
      <c r="EYR118" s="199"/>
      <c r="EYS118" s="188"/>
      <c r="EYT118" s="209"/>
      <c r="EYU118" s="199"/>
      <c r="EYV118" s="199"/>
      <c r="EYW118" s="188"/>
      <c r="EYX118" s="209"/>
      <c r="EYY118" s="199"/>
      <c r="EYZ118" s="199"/>
      <c r="EZA118" s="188"/>
      <c r="EZB118" s="209"/>
      <c r="EZC118" s="199"/>
      <c r="EZD118" s="199"/>
      <c r="EZE118" s="188"/>
      <c r="EZF118" s="209"/>
      <c r="EZG118" s="199"/>
      <c r="EZH118" s="199"/>
      <c r="EZI118" s="188"/>
      <c r="EZJ118" s="209"/>
      <c r="EZK118" s="199"/>
      <c r="EZL118" s="199"/>
      <c r="EZM118" s="188"/>
      <c r="EZN118" s="209"/>
      <c r="EZO118" s="199"/>
      <c r="EZP118" s="199"/>
      <c r="EZQ118" s="188"/>
      <c r="EZR118" s="209"/>
      <c r="EZS118" s="199"/>
      <c r="EZT118" s="199"/>
      <c r="EZU118" s="188"/>
      <c r="EZV118" s="209"/>
      <c r="EZW118" s="199"/>
      <c r="EZX118" s="199"/>
      <c r="EZY118" s="188"/>
      <c r="EZZ118" s="209"/>
      <c r="FAA118" s="199"/>
      <c r="FAB118" s="199"/>
      <c r="FAC118" s="188"/>
      <c r="FAD118" s="209"/>
      <c r="FAE118" s="199"/>
      <c r="FAF118" s="199"/>
      <c r="FAG118" s="188"/>
      <c r="FAH118" s="209"/>
      <c r="FAI118" s="199"/>
      <c r="FAJ118" s="199"/>
      <c r="FAK118" s="188"/>
      <c r="FAL118" s="209"/>
      <c r="FAM118" s="199"/>
      <c r="FAN118" s="199"/>
      <c r="FAO118" s="188"/>
      <c r="FAP118" s="209"/>
      <c r="FAQ118" s="199"/>
      <c r="FAR118" s="199"/>
      <c r="FAS118" s="188"/>
      <c r="FAT118" s="209"/>
      <c r="FAU118" s="199"/>
      <c r="FAV118" s="199"/>
      <c r="FAW118" s="188"/>
      <c r="FAX118" s="209"/>
      <c r="FAY118" s="199"/>
      <c r="FAZ118" s="199"/>
      <c r="FBA118" s="188"/>
      <c r="FBB118" s="209"/>
      <c r="FBC118" s="199"/>
      <c r="FBD118" s="199"/>
      <c r="FBE118" s="188"/>
      <c r="FBF118" s="209"/>
      <c r="FBG118" s="199"/>
      <c r="FBH118" s="199"/>
      <c r="FBI118" s="188"/>
      <c r="FBJ118" s="209"/>
      <c r="FBK118" s="199"/>
      <c r="FBL118" s="199"/>
      <c r="FBM118" s="188"/>
      <c r="FBN118" s="209"/>
      <c r="FBO118" s="199"/>
      <c r="FBP118" s="199"/>
      <c r="FBQ118" s="188"/>
      <c r="FBR118" s="209"/>
      <c r="FBS118" s="199"/>
      <c r="FBT118" s="199"/>
      <c r="FBU118" s="188"/>
      <c r="FBV118" s="209"/>
      <c r="FBW118" s="199"/>
      <c r="FBX118" s="199"/>
      <c r="FBY118" s="188"/>
      <c r="FBZ118" s="209"/>
      <c r="FCA118" s="199"/>
      <c r="FCB118" s="199"/>
      <c r="FCC118" s="188"/>
      <c r="FCD118" s="209"/>
      <c r="FCE118" s="199"/>
      <c r="FCF118" s="199"/>
      <c r="FCG118" s="188"/>
      <c r="FCH118" s="209"/>
      <c r="FCI118" s="199"/>
      <c r="FCJ118" s="199"/>
      <c r="FCK118" s="188"/>
      <c r="FCL118" s="209"/>
      <c r="FCM118" s="199"/>
      <c r="FCN118" s="199"/>
      <c r="FCO118" s="188"/>
      <c r="FCP118" s="209"/>
      <c r="FCQ118" s="199"/>
      <c r="FCR118" s="199"/>
      <c r="FCS118" s="188"/>
      <c r="FCT118" s="209"/>
      <c r="FCU118" s="199"/>
      <c r="FCV118" s="199"/>
      <c r="FCW118" s="188"/>
      <c r="FCX118" s="209"/>
      <c r="FCY118" s="199"/>
      <c r="FCZ118" s="199"/>
      <c r="FDA118" s="188"/>
      <c r="FDB118" s="209"/>
      <c r="FDC118" s="199"/>
      <c r="FDD118" s="199"/>
      <c r="FDE118" s="188"/>
      <c r="FDF118" s="209"/>
      <c r="FDG118" s="199"/>
      <c r="FDH118" s="199"/>
      <c r="FDI118" s="188"/>
      <c r="FDJ118" s="209"/>
      <c r="FDK118" s="199"/>
      <c r="FDL118" s="199"/>
      <c r="FDM118" s="188"/>
      <c r="FDN118" s="209"/>
      <c r="FDO118" s="199"/>
      <c r="FDP118" s="199"/>
      <c r="FDQ118" s="188"/>
      <c r="FDR118" s="209"/>
      <c r="FDS118" s="199"/>
      <c r="FDT118" s="199"/>
      <c r="FDU118" s="188"/>
      <c r="FDV118" s="209"/>
      <c r="FDW118" s="199"/>
      <c r="FDX118" s="199"/>
      <c r="FDY118" s="188"/>
      <c r="FDZ118" s="209"/>
      <c r="FEA118" s="199"/>
      <c r="FEB118" s="199"/>
      <c r="FEC118" s="188"/>
      <c r="FED118" s="209"/>
      <c r="FEE118" s="199"/>
      <c r="FEF118" s="199"/>
      <c r="FEG118" s="188"/>
      <c r="FEH118" s="209"/>
      <c r="FEI118" s="199"/>
      <c r="FEJ118" s="199"/>
      <c r="FEK118" s="188"/>
      <c r="FEL118" s="209"/>
      <c r="FEM118" s="199"/>
      <c r="FEN118" s="199"/>
      <c r="FEO118" s="188"/>
      <c r="FEP118" s="209"/>
      <c r="FEQ118" s="199"/>
      <c r="FER118" s="199"/>
      <c r="FES118" s="188"/>
      <c r="FET118" s="209"/>
      <c r="FEU118" s="199"/>
      <c r="FEV118" s="199"/>
      <c r="FEW118" s="188"/>
      <c r="FEX118" s="209"/>
      <c r="FEY118" s="199"/>
      <c r="FEZ118" s="199"/>
      <c r="FFA118" s="188"/>
      <c r="FFB118" s="209"/>
      <c r="FFC118" s="199"/>
      <c r="FFD118" s="199"/>
      <c r="FFE118" s="188"/>
      <c r="FFF118" s="209"/>
      <c r="FFG118" s="199"/>
      <c r="FFH118" s="199"/>
      <c r="FFI118" s="188"/>
      <c r="FFJ118" s="209"/>
      <c r="FFK118" s="199"/>
      <c r="FFL118" s="199"/>
      <c r="FFM118" s="188"/>
      <c r="FFN118" s="209"/>
      <c r="FFO118" s="199"/>
      <c r="FFP118" s="199"/>
      <c r="FFQ118" s="188"/>
      <c r="FFR118" s="209"/>
      <c r="FFS118" s="199"/>
      <c r="FFT118" s="199"/>
      <c r="FFU118" s="188"/>
      <c r="FFV118" s="209"/>
      <c r="FFW118" s="199"/>
      <c r="FFX118" s="199"/>
      <c r="FFY118" s="188"/>
      <c r="FFZ118" s="209"/>
      <c r="FGA118" s="199"/>
      <c r="FGB118" s="199"/>
      <c r="FGC118" s="188"/>
      <c r="FGD118" s="209"/>
      <c r="FGE118" s="199"/>
      <c r="FGF118" s="199"/>
      <c r="FGG118" s="188"/>
      <c r="FGH118" s="209"/>
      <c r="FGI118" s="199"/>
      <c r="FGJ118" s="199"/>
      <c r="FGK118" s="188"/>
      <c r="FGL118" s="209"/>
      <c r="FGM118" s="199"/>
      <c r="FGN118" s="199"/>
      <c r="FGO118" s="188"/>
      <c r="FGP118" s="209"/>
      <c r="FGQ118" s="199"/>
      <c r="FGR118" s="199"/>
      <c r="FGS118" s="188"/>
      <c r="FGT118" s="209"/>
      <c r="FGU118" s="199"/>
      <c r="FGV118" s="199"/>
      <c r="FGW118" s="188"/>
      <c r="FGX118" s="209"/>
      <c r="FGY118" s="199"/>
      <c r="FGZ118" s="199"/>
      <c r="FHA118" s="188"/>
      <c r="FHB118" s="209"/>
      <c r="FHC118" s="199"/>
      <c r="FHD118" s="199"/>
      <c r="FHE118" s="188"/>
      <c r="FHF118" s="209"/>
      <c r="FHG118" s="199"/>
      <c r="FHH118" s="199"/>
      <c r="FHI118" s="188"/>
      <c r="FHJ118" s="209"/>
      <c r="FHK118" s="199"/>
      <c r="FHL118" s="199"/>
      <c r="FHM118" s="188"/>
      <c r="FHN118" s="209"/>
      <c r="FHO118" s="199"/>
      <c r="FHP118" s="199"/>
      <c r="FHQ118" s="188"/>
      <c r="FHR118" s="209"/>
      <c r="FHS118" s="199"/>
      <c r="FHT118" s="199"/>
      <c r="FHU118" s="188"/>
      <c r="FHV118" s="209"/>
      <c r="FHW118" s="199"/>
      <c r="FHX118" s="199"/>
      <c r="FHY118" s="188"/>
      <c r="FHZ118" s="209"/>
      <c r="FIA118" s="199"/>
      <c r="FIB118" s="199"/>
      <c r="FIC118" s="188"/>
      <c r="FID118" s="209"/>
      <c r="FIE118" s="199"/>
      <c r="FIF118" s="199"/>
      <c r="FIG118" s="188"/>
      <c r="FIH118" s="209"/>
      <c r="FII118" s="199"/>
      <c r="FIJ118" s="199"/>
      <c r="FIK118" s="188"/>
      <c r="FIL118" s="209"/>
      <c r="FIM118" s="199"/>
      <c r="FIN118" s="199"/>
      <c r="FIO118" s="188"/>
      <c r="FIP118" s="209"/>
      <c r="FIQ118" s="199"/>
      <c r="FIR118" s="199"/>
      <c r="FIS118" s="188"/>
      <c r="FIT118" s="209"/>
      <c r="FIU118" s="199"/>
      <c r="FIV118" s="199"/>
      <c r="FIW118" s="188"/>
      <c r="FIX118" s="209"/>
      <c r="FIY118" s="199"/>
      <c r="FIZ118" s="199"/>
      <c r="FJA118" s="188"/>
      <c r="FJB118" s="209"/>
      <c r="FJC118" s="199"/>
      <c r="FJD118" s="199"/>
      <c r="FJE118" s="188"/>
      <c r="FJF118" s="209"/>
      <c r="FJG118" s="199"/>
      <c r="FJH118" s="199"/>
      <c r="FJI118" s="188"/>
      <c r="FJJ118" s="209"/>
      <c r="FJK118" s="199"/>
      <c r="FJL118" s="199"/>
      <c r="FJM118" s="188"/>
      <c r="FJN118" s="209"/>
      <c r="FJO118" s="199"/>
      <c r="FJP118" s="199"/>
      <c r="FJQ118" s="188"/>
      <c r="FJR118" s="209"/>
      <c r="FJS118" s="199"/>
      <c r="FJT118" s="199"/>
      <c r="FJU118" s="188"/>
      <c r="FJV118" s="209"/>
      <c r="FJW118" s="199"/>
      <c r="FJX118" s="199"/>
      <c r="FJY118" s="188"/>
      <c r="FJZ118" s="209"/>
      <c r="FKA118" s="199"/>
      <c r="FKB118" s="199"/>
      <c r="FKC118" s="188"/>
      <c r="FKD118" s="209"/>
      <c r="FKE118" s="199"/>
      <c r="FKF118" s="199"/>
      <c r="FKG118" s="188"/>
      <c r="FKH118" s="209"/>
      <c r="FKI118" s="199"/>
      <c r="FKJ118" s="199"/>
      <c r="FKK118" s="188"/>
      <c r="FKL118" s="209"/>
      <c r="FKM118" s="199"/>
      <c r="FKN118" s="199"/>
      <c r="FKO118" s="188"/>
      <c r="FKP118" s="209"/>
      <c r="FKQ118" s="199"/>
      <c r="FKR118" s="199"/>
      <c r="FKS118" s="188"/>
      <c r="FKT118" s="209"/>
      <c r="FKU118" s="199"/>
      <c r="FKV118" s="199"/>
      <c r="FKW118" s="188"/>
      <c r="FKX118" s="209"/>
      <c r="FKY118" s="199"/>
      <c r="FKZ118" s="199"/>
      <c r="FLA118" s="188"/>
      <c r="FLB118" s="209"/>
      <c r="FLC118" s="199"/>
      <c r="FLD118" s="199"/>
      <c r="FLE118" s="188"/>
      <c r="FLF118" s="209"/>
      <c r="FLG118" s="199"/>
      <c r="FLH118" s="199"/>
      <c r="FLI118" s="188"/>
      <c r="FLJ118" s="209"/>
      <c r="FLK118" s="199"/>
      <c r="FLL118" s="199"/>
      <c r="FLM118" s="188"/>
      <c r="FLN118" s="209"/>
      <c r="FLO118" s="199"/>
      <c r="FLP118" s="199"/>
      <c r="FLQ118" s="188"/>
      <c r="FLR118" s="209"/>
      <c r="FLS118" s="199"/>
      <c r="FLT118" s="199"/>
      <c r="FLU118" s="188"/>
      <c r="FLV118" s="209"/>
      <c r="FLW118" s="199"/>
      <c r="FLX118" s="199"/>
      <c r="FLY118" s="188"/>
      <c r="FLZ118" s="209"/>
      <c r="FMA118" s="199"/>
      <c r="FMB118" s="199"/>
      <c r="FMC118" s="188"/>
      <c r="FMD118" s="209"/>
      <c r="FME118" s="199"/>
      <c r="FMF118" s="199"/>
      <c r="FMG118" s="188"/>
      <c r="FMH118" s="209"/>
      <c r="FMI118" s="199"/>
      <c r="FMJ118" s="199"/>
      <c r="FMK118" s="188"/>
      <c r="FML118" s="209"/>
      <c r="FMM118" s="199"/>
      <c r="FMN118" s="199"/>
      <c r="FMO118" s="188"/>
      <c r="FMP118" s="209"/>
      <c r="FMQ118" s="199"/>
      <c r="FMR118" s="199"/>
      <c r="FMS118" s="188"/>
      <c r="FMT118" s="209"/>
      <c r="FMU118" s="199"/>
      <c r="FMV118" s="199"/>
      <c r="FMW118" s="188"/>
      <c r="FMX118" s="209"/>
      <c r="FMY118" s="199"/>
      <c r="FMZ118" s="199"/>
      <c r="FNA118" s="188"/>
      <c r="FNB118" s="209"/>
      <c r="FNC118" s="199"/>
      <c r="FND118" s="199"/>
      <c r="FNE118" s="188"/>
      <c r="FNF118" s="209"/>
      <c r="FNG118" s="199"/>
      <c r="FNH118" s="199"/>
      <c r="FNI118" s="188"/>
      <c r="FNJ118" s="209"/>
      <c r="FNK118" s="199"/>
      <c r="FNL118" s="199"/>
      <c r="FNM118" s="188"/>
      <c r="FNN118" s="209"/>
      <c r="FNO118" s="199"/>
      <c r="FNP118" s="199"/>
      <c r="FNQ118" s="188"/>
      <c r="FNR118" s="209"/>
      <c r="FNS118" s="199"/>
      <c r="FNT118" s="199"/>
      <c r="FNU118" s="188"/>
      <c r="FNV118" s="209"/>
      <c r="FNW118" s="199"/>
      <c r="FNX118" s="199"/>
      <c r="FNY118" s="188"/>
      <c r="FNZ118" s="209"/>
      <c r="FOA118" s="199"/>
      <c r="FOB118" s="199"/>
      <c r="FOC118" s="188"/>
      <c r="FOD118" s="209"/>
      <c r="FOE118" s="199"/>
      <c r="FOF118" s="199"/>
      <c r="FOG118" s="188"/>
      <c r="FOH118" s="209"/>
      <c r="FOI118" s="199"/>
      <c r="FOJ118" s="199"/>
      <c r="FOK118" s="188"/>
      <c r="FOL118" s="209"/>
      <c r="FOM118" s="199"/>
      <c r="FON118" s="199"/>
      <c r="FOO118" s="188"/>
      <c r="FOP118" s="209"/>
      <c r="FOQ118" s="199"/>
      <c r="FOR118" s="199"/>
      <c r="FOS118" s="188"/>
      <c r="FOT118" s="209"/>
      <c r="FOU118" s="199"/>
      <c r="FOV118" s="199"/>
      <c r="FOW118" s="188"/>
      <c r="FOX118" s="209"/>
      <c r="FOY118" s="199"/>
      <c r="FOZ118" s="199"/>
      <c r="FPA118" s="188"/>
      <c r="FPB118" s="209"/>
      <c r="FPC118" s="199"/>
      <c r="FPD118" s="199"/>
      <c r="FPE118" s="188"/>
      <c r="FPF118" s="209"/>
      <c r="FPG118" s="199"/>
      <c r="FPH118" s="199"/>
      <c r="FPI118" s="188"/>
      <c r="FPJ118" s="209"/>
      <c r="FPK118" s="199"/>
      <c r="FPL118" s="199"/>
      <c r="FPM118" s="188"/>
      <c r="FPN118" s="209"/>
      <c r="FPO118" s="199"/>
      <c r="FPP118" s="199"/>
      <c r="FPQ118" s="188"/>
      <c r="FPR118" s="209"/>
      <c r="FPS118" s="199"/>
      <c r="FPT118" s="199"/>
      <c r="FPU118" s="188"/>
      <c r="FPV118" s="209"/>
      <c r="FPW118" s="199"/>
      <c r="FPX118" s="199"/>
      <c r="FPY118" s="188"/>
      <c r="FPZ118" s="209"/>
      <c r="FQA118" s="199"/>
      <c r="FQB118" s="199"/>
      <c r="FQC118" s="188"/>
      <c r="FQD118" s="209"/>
      <c r="FQE118" s="199"/>
      <c r="FQF118" s="199"/>
      <c r="FQG118" s="188"/>
      <c r="FQH118" s="209"/>
      <c r="FQI118" s="199"/>
      <c r="FQJ118" s="199"/>
      <c r="FQK118" s="188"/>
      <c r="FQL118" s="209"/>
      <c r="FQM118" s="199"/>
      <c r="FQN118" s="199"/>
      <c r="FQO118" s="188"/>
      <c r="FQP118" s="209"/>
      <c r="FQQ118" s="199"/>
      <c r="FQR118" s="199"/>
      <c r="FQS118" s="188"/>
      <c r="FQT118" s="209"/>
      <c r="FQU118" s="199"/>
      <c r="FQV118" s="199"/>
      <c r="FQW118" s="188"/>
      <c r="FQX118" s="209"/>
      <c r="FQY118" s="199"/>
      <c r="FQZ118" s="199"/>
      <c r="FRA118" s="188"/>
      <c r="FRB118" s="209"/>
      <c r="FRC118" s="199"/>
      <c r="FRD118" s="199"/>
      <c r="FRE118" s="188"/>
      <c r="FRF118" s="209"/>
      <c r="FRG118" s="199"/>
      <c r="FRH118" s="199"/>
      <c r="FRI118" s="188"/>
      <c r="FRJ118" s="209"/>
      <c r="FRK118" s="199"/>
      <c r="FRL118" s="199"/>
      <c r="FRM118" s="188"/>
      <c r="FRN118" s="209"/>
      <c r="FRO118" s="199"/>
      <c r="FRP118" s="199"/>
      <c r="FRQ118" s="188"/>
      <c r="FRR118" s="209"/>
      <c r="FRS118" s="199"/>
      <c r="FRT118" s="199"/>
      <c r="FRU118" s="188"/>
      <c r="FRV118" s="209"/>
      <c r="FRW118" s="199"/>
      <c r="FRX118" s="199"/>
      <c r="FRY118" s="188"/>
      <c r="FRZ118" s="209"/>
      <c r="FSA118" s="199"/>
      <c r="FSB118" s="199"/>
      <c r="FSC118" s="188"/>
      <c r="FSD118" s="209"/>
      <c r="FSE118" s="199"/>
      <c r="FSF118" s="199"/>
      <c r="FSG118" s="188"/>
      <c r="FSH118" s="209"/>
      <c r="FSI118" s="199"/>
      <c r="FSJ118" s="199"/>
      <c r="FSK118" s="188"/>
      <c r="FSL118" s="209"/>
      <c r="FSM118" s="199"/>
      <c r="FSN118" s="199"/>
      <c r="FSO118" s="188"/>
      <c r="FSP118" s="209"/>
      <c r="FSQ118" s="199"/>
      <c r="FSR118" s="199"/>
      <c r="FSS118" s="188"/>
      <c r="FST118" s="209"/>
      <c r="FSU118" s="199"/>
      <c r="FSV118" s="199"/>
      <c r="FSW118" s="188"/>
      <c r="FSX118" s="209"/>
      <c r="FSY118" s="199"/>
      <c r="FSZ118" s="199"/>
      <c r="FTA118" s="188"/>
      <c r="FTB118" s="209"/>
      <c r="FTC118" s="199"/>
      <c r="FTD118" s="199"/>
      <c r="FTE118" s="188"/>
      <c r="FTF118" s="209"/>
      <c r="FTG118" s="199"/>
      <c r="FTH118" s="199"/>
      <c r="FTI118" s="188"/>
      <c r="FTJ118" s="209"/>
      <c r="FTK118" s="199"/>
      <c r="FTL118" s="199"/>
      <c r="FTM118" s="188"/>
      <c r="FTN118" s="209"/>
      <c r="FTO118" s="199"/>
      <c r="FTP118" s="199"/>
      <c r="FTQ118" s="188"/>
      <c r="FTR118" s="209"/>
      <c r="FTS118" s="199"/>
      <c r="FTT118" s="199"/>
      <c r="FTU118" s="188"/>
      <c r="FTV118" s="209"/>
      <c r="FTW118" s="199"/>
      <c r="FTX118" s="199"/>
      <c r="FTY118" s="188"/>
      <c r="FTZ118" s="209"/>
      <c r="FUA118" s="199"/>
      <c r="FUB118" s="199"/>
      <c r="FUC118" s="188"/>
      <c r="FUD118" s="209"/>
      <c r="FUE118" s="199"/>
      <c r="FUF118" s="199"/>
      <c r="FUG118" s="188"/>
      <c r="FUH118" s="209"/>
      <c r="FUI118" s="199"/>
      <c r="FUJ118" s="199"/>
      <c r="FUK118" s="188"/>
      <c r="FUL118" s="209"/>
      <c r="FUM118" s="199"/>
      <c r="FUN118" s="199"/>
      <c r="FUO118" s="188"/>
      <c r="FUP118" s="209"/>
      <c r="FUQ118" s="199"/>
      <c r="FUR118" s="199"/>
      <c r="FUS118" s="188"/>
      <c r="FUT118" s="209"/>
      <c r="FUU118" s="199"/>
      <c r="FUV118" s="199"/>
      <c r="FUW118" s="188"/>
      <c r="FUX118" s="209"/>
      <c r="FUY118" s="199"/>
      <c r="FUZ118" s="199"/>
      <c r="FVA118" s="188"/>
      <c r="FVB118" s="209"/>
      <c r="FVC118" s="199"/>
      <c r="FVD118" s="199"/>
      <c r="FVE118" s="188"/>
      <c r="FVF118" s="209"/>
      <c r="FVG118" s="199"/>
      <c r="FVH118" s="199"/>
      <c r="FVI118" s="188"/>
      <c r="FVJ118" s="209"/>
      <c r="FVK118" s="199"/>
      <c r="FVL118" s="199"/>
      <c r="FVM118" s="188"/>
      <c r="FVN118" s="209"/>
      <c r="FVO118" s="199"/>
      <c r="FVP118" s="199"/>
      <c r="FVQ118" s="188"/>
      <c r="FVR118" s="209"/>
      <c r="FVS118" s="199"/>
      <c r="FVT118" s="199"/>
      <c r="FVU118" s="188"/>
      <c r="FVV118" s="209"/>
      <c r="FVW118" s="199"/>
      <c r="FVX118" s="199"/>
      <c r="FVY118" s="188"/>
      <c r="FVZ118" s="209"/>
      <c r="FWA118" s="199"/>
      <c r="FWB118" s="199"/>
      <c r="FWC118" s="188"/>
      <c r="FWD118" s="209"/>
      <c r="FWE118" s="199"/>
      <c r="FWF118" s="199"/>
      <c r="FWG118" s="188"/>
      <c r="FWH118" s="209"/>
      <c r="FWI118" s="199"/>
      <c r="FWJ118" s="199"/>
      <c r="FWK118" s="188"/>
      <c r="FWL118" s="209"/>
      <c r="FWM118" s="199"/>
      <c r="FWN118" s="199"/>
      <c r="FWO118" s="188"/>
      <c r="FWP118" s="209"/>
      <c r="FWQ118" s="199"/>
      <c r="FWR118" s="199"/>
      <c r="FWS118" s="188"/>
      <c r="FWT118" s="209"/>
      <c r="FWU118" s="199"/>
      <c r="FWV118" s="199"/>
      <c r="FWW118" s="188"/>
      <c r="FWX118" s="209"/>
      <c r="FWY118" s="199"/>
      <c r="FWZ118" s="199"/>
      <c r="FXA118" s="188"/>
      <c r="FXB118" s="209"/>
      <c r="FXC118" s="199"/>
      <c r="FXD118" s="199"/>
      <c r="FXE118" s="188"/>
      <c r="FXF118" s="209"/>
      <c r="FXG118" s="199"/>
      <c r="FXH118" s="199"/>
      <c r="FXI118" s="188"/>
      <c r="FXJ118" s="209"/>
      <c r="FXK118" s="199"/>
      <c r="FXL118" s="199"/>
      <c r="FXM118" s="188"/>
      <c r="FXN118" s="209"/>
      <c r="FXO118" s="199"/>
      <c r="FXP118" s="199"/>
      <c r="FXQ118" s="188"/>
      <c r="FXR118" s="209"/>
      <c r="FXS118" s="199"/>
      <c r="FXT118" s="199"/>
      <c r="FXU118" s="188"/>
      <c r="FXV118" s="209"/>
      <c r="FXW118" s="199"/>
      <c r="FXX118" s="199"/>
      <c r="FXY118" s="188"/>
      <c r="FXZ118" s="209"/>
      <c r="FYA118" s="199"/>
      <c r="FYB118" s="199"/>
      <c r="FYC118" s="188"/>
      <c r="FYD118" s="209"/>
      <c r="FYE118" s="199"/>
      <c r="FYF118" s="199"/>
      <c r="FYG118" s="188"/>
      <c r="FYH118" s="209"/>
      <c r="FYI118" s="199"/>
      <c r="FYJ118" s="199"/>
      <c r="FYK118" s="188"/>
      <c r="FYL118" s="209"/>
      <c r="FYM118" s="199"/>
      <c r="FYN118" s="199"/>
      <c r="FYO118" s="188"/>
      <c r="FYP118" s="209"/>
      <c r="FYQ118" s="199"/>
      <c r="FYR118" s="199"/>
      <c r="FYS118" s="188"/>
      <c r="FYT118" s="209"/>
      <c r="FYU118" s="199"/>
      <c r="FYV118" s="199"/>
      <c r="FYW118" s="188"/>
      <c r="FYX118" s="209"/>
      <c r="FYY118" s="199"/>
      <c r="FYZ118" s="199"/>
      <c r="FZA118" s="188"/>
      <c r="FZB118" s="209"/>
      <c r="FZC118" s="199"/>
      <c r="FZD118" s="199"/>
      <c r="FZE118" s="188"/>
      <c r="FZF118" s="209"/>
      <c r="FZG118" s="199"/>
      <c r="FZH118" s="199"/>
      <c r="FZI118" s="188"/>
      <c r="FZJ118" s="209"/>
      <c r="FZK118" s="199"/>
      <c r="FZL118" s="199"/>
      <c r="FZM118" s="188"/>
      <c r="FZN118" s="209"/>
      <c r="FZO118" s="199"/>
      <c r="FZP118" s="199"/>
      <c r="FZQ118" s="188"/>
      <c r="FZR118" s="209"/>
      <c r="FZS118" s="199"/>
      <c r="FZT118" s="199"/>
      <c r="FZU118" s="188"/>
      <c r="FZV118" s="209"/>
      <c r="FZW118" s="199"/>
      <c r="FZX118" s="199"/>
      <c r="FZY118" s="188"/>
      <c r="FZZ118" s="209"/>
      <c r="GAA118" s="199"/>
      <c r="GAB118" s="199"/>
      <c r="GAC118" s="188"/>
      <c r="GAD118" s="209"/>
      <c r="GAE118" s="199"/>
      <c r="GAF118" s="199"/>
      <c r="GAG118" s="188"/>
      <c r="GAH118" s="209"/>
      <c r="GAI118" s="199"/>
      <c r="GAJ118" s="199"/>
      <c r="GAK118" s="188"/>
      <c r="GAL118" s="209"/>
      <c r="GAM118" s="199"/>
      <c r="GAN118" s="199"/>
      <c r="GAO118" s="188"/>
      <c r="GAP118" s="209"/>
      <c r="GAQ118" s="199"/>
      <c r="GAR118" s="199"/>
      <c r="GAS118" s="188"/>
      <c r="GAT118" s="209"/>
      <c r="GAU118" s="199"/>
      <c r="GAV118" s="199"/>
      <c r="GAW118" s="188"/>
      <c r="GAX118" s="209"/>
      <c r="GAY118" s="199"/>
      <c r="GAZ118" s="199"/>
      <c r="GBA118" s="188"/>
      <c r="GBB118" s="209"/>
      <c r="GBC118" s="199"/>
      <c r="GBD118" s="199"/>
      <c r="GBE118" s="188"/>
      <c r="GBF118" s="209"/>
      <c r="GBG118" s="199"/>
      <c r="GBH118" s="199"/>
      <c r="GBI118" s="188"/>
      <c r="GBJ118" s="209"/>
      <c r="GBK118" s="199"/>
      <c r="GBL118" s="199"/>
      <c r="GBM118" s="188"/>
      <c r="GBN118" s="209"/>
      <c r="GBO118" s="199"/>
      <c r="GBP118" s="199"/>
      <c r="GBQ118" s="188"/>
      <c r="GBR118" s="209"/>
      <c r="GBS118" s="199"/>
      <c r="GBT118" s="199"/>
      <c r="GBU118" s="188"/>
      <c r="GBV118" s="209"/>
      <c r="GBW118" s="199"/>
      <c r="GBX118" s="199"/>
      <c r="GBY118" s="188"/>
      <c r="GBZ118" s="209"/>
      <c r="GCA118" s="199"/>
      <c r="GCB118" s="199"/>
      <c r="GCC118" s="188"/>
      <c r="GCD118" s="209"/>
      <c r="GCE118" s="199"/>
      <c r="GCF118" s="199"/>
      <c r="GCG118" s="188"/>
      <c r="GCH118" s="209"/>
      <c r="GCI118" s="199"/>
      <c r="GCJ118" s="199"/>
      <c r="GCK118" s="188"/>
      <c r="GCL118" s="209"/>
      <c r="GCM118" s="199"/>
      <c r="GCN118" s="199"/>
      <c r="GCO118" s="188"/>
      <c r="GCP118" s="209"/>
      <c r="GCQ118" s="199"/>
      <c r="GCR118" s="199"/>
      <c r="GCS118" s="188"/>
      <c r="GCT118" s="209"/>
      <c r="GCU118" s="199"/>
      <c r="GCV118" s="199"/>
      <c r="GCW118" s="188"/>
      <c r="GCX118" s="209"/>
      <c r="GCY118" s="199"/>
      <c r="GCZ118" s="199"/>
      <c r="GDA118" s="188"/>
      <c r="GDB118" s="209"/>
      <c r="GDC118" s="199"/>
      <c r="GDD118" s="199"/>
      <c r="GDE118" s="188"/>
      <c r="GDF118" s="209"/>
      <c r="GDG118" s="199"/>
      <c r="GDH118" s="199"/>
      <c r="GDI118" s="188"/>
      <c r="GDJ118" s="209"/>
      <c r="GDK118" s="199"/>
      <c r="GDL118" s="199"/>
      <c r="GDM118" s="188"/>
      <c r="GDN118" s="209"/>
      <c r="GDO118" s="199"/>
      <c r="GDP118" s="199"/>
      <c r="GDQ118" s="188"/>
      <c r="GDR118" s="209"/>
      <c r="GDS118" s="199"/>
      <c r="GDT118" s="199"/>
      <c r="GDU118" s="188"/>
      <c r="GDV118" s="209"/>
      <c r="GDW118" s="199"/>
      <c r="GDX118" s="199"/>
      <c r="GDY118" s="188"/>
      <c r="GDZ118" s="209"/>
      <c r="GEA118" s="199"/>
      <c r="GEB118" s="199"/>
      <c r="GEC118" s="188"/>
      <c r="GED118" s="209"/>
      <c r="GEE118" s="199"/>
      <c r="GEF118" s="199"/>
      <c r="GEG118" s="188"/>
      <c r="GEH118" s="209"/>
      <c r="GEI118" s="199"/>
      <c r="GEJ118" s="199"/>
      <c r="GEK118" s="188"/>
      <c r="GEL118" s="209"/>
      <c r="GEM118" s="199"/>
      <c r="GEN118" s="199"/>
      <c r="GEO118" s="188"/>
      <c r="GEP118" s="209"/>
      <c r="GEQ118" s="199"/>
      <c r="GER118" s="199"/>
      <c r="GES118" s="188"/>
      <c r="GET118" s="209"/>
      <c r="GEU118" s="199"/>
      <c r="GEV118" s="199"/>
      <c r="GEW118" s="188"/>
      <c r="GEX118" s="209"/>
      <c r="GEY118" s="199"/>
      <c r="GEZ118" s="199"/>
      <c r="GFA118" s="188"/>
      <c r="GFB118" s="209"/>
      <c r="GFC118" s="199"/>
      <c r="GFD118" s="199"/>
      <c r="GFE118" s="188"/>
      <c r="GFF118" s="209"/>
      <c r="GFG118" s="199"/>
      <c r="GFH118" s="199"/>
      <c r="GFI118" s="188"/>
      <c r="GFJ118" s="209"/>
      <c r="GFK118" s="199"/>
      <c r="GFL118" s="199"/>
      <c r="GFM118" s="188"/>
      <c r="GFN118" s="209"/>
      <c r="GFO118" s="199"/>
      <c r="GFP118" s="199"/>
      <c r="GFQ118" s="188"/>
      <c r="GFR118" s="209"/>
      <c r="GFS118" s="199"/>
      <c r="GFT118" s="199"/>
      <c r="GFU118" s="188"/>
      <c r="GFV118" s="209"/>
      <c r="GFW118" s="199"/>
      <c r="GFX118" s="199"/>
      <c r="GFY118" s="188"/>
      <c r="GFZ118" s="209"/>
      <c r="GGA118" s="199"/>
      <c r="GGB118" s="199"/>
      <c r="GGC118" s="188"/>
      <c r="GGD118" s="209"/>
      <c r="GGE118" s="199"/>
      <c r="GGF118" s="199"/>
      <c r="GGG118" s="188"/>
      <c r="GGH118" s="209"/>
      <c r="GGI118" s="199"/>
      <c r="GGJ118" s="199"/>
      <c r="GGK118" s="188"/>
      <c r="GGL118" s="209"/>
      <c r="GGM118" s="199"/>
      <c r="GGN118" s="199"/>
      <c r="GGO118" s="188"/>
      <c r="GGP118" s="209"/>
      <c r="GGQ118" s="199"/>
      <c r="GGR118" s="199"/>
      <c r="GGS118" s="188"/>
      <c r="GGT118" s="209"/>
      <c r="GGU118" s="199"/>
      <c r="GGV118" s="199"/>
      <c r="GGW118" s="188"/>
      <c r="GGX118" s="209"/>
      <c r="GGY118" s="199"/>
      <c r="GGZ118" s="199"/>
      <c r="GHA118" s="188"/>
      <c r="GHB118" s="209"/>
      <c r="GHC118" s="199"/>
      <c r="GHD118" s="199"/>
      <c r="GHE118" s="188"/>
      <c r="GHF118" s="209"/>
      <c r="GHG118" s="199"/>
      <c r="GHH118" s="199"/>
      <c r="GHI118" s="188"/>
      <c r="GHJ118" s="209"/>
      <c r="GHK118" s="199"/>
      <c r="GHL118" s="199"/>
      <c r="GHM118" s="188"/>
      <c r="GHN118" s="209"/>
      <c r="GHO118" s="199"/>
      <c r="GHP118" s="199"/>
      <c r="GHQ118" s="188"/>
      <c r="GHR118" s="209"/>
      <c r="GHS118" s="199"/>
      <c r="GHT118" s="199"/>
      <c r="GHU118" s="188"/>
      <c r="GHV118" s="209"/>
      <c r="GHW118" s="199"/>
      <c r="GHX118" s="199"/>
      <c r="GHY118" s="188"/>
      <c r="GHZ118" s="209"/>
      <c r="GIA118" s="199"/>
      <c r="GIB118" s="199"/>
      <c r="GIC118" s="188"/>
      <c r="GID118" s="209"/>
      <c r="GIE118" s="199"/>
      <c r="GIF118" s="199"/>
      <c r="GIG118" s="188"/>
      <c r="GIH118" s="209"/>
      <c r="GII118" s="199"/>
      <c r="GIJ118" s="199"/>
      <c r="GIK118" s="188"/>
      <c r="GIL118" s="209"/>
      <c r="GIM118" s="199"/>
      <c r="GIN118" s="199"/>
      <c r="GIO118" s="188"/>
      <c r="GIP118" s="209"/>
      <c r="GIQ118" s="199"/>
      <c r="GIR118" s="199"/>
      <c r="GIS118" s="188"/>
      <c r="GIT118" s="209"/>
      <c r="GIU118" s="199"/>
      <c r="GIV118" s="199"/>
      <c r="GIW118" s="188"/>
      <c r="GIX118" s="209"/>
      <c r="GIY118" s="199"/>
      <c r="GIZ118" s="199"/>
      <c r="GJA118" s="188"/>
      <c r="GJB118" s="209"/>
      <c r="GJC118" s="199"/>
      <c r="GJD118" s="199"/>
      <c r="GJE118" s="188"/>
      <c r="GJF118" s="209"/>
      <c r="GJG118" s="199"/>
      <c r="GJH118" s="199"/>
      <c r="GJI118" s="188"/>
      <c r="GJJ118" s="209"/>
      <c r="GJK118" s="199"/>
      <c r="GJL118" s="199"/>
      <c r="GJM118" s="188"/>
      <c r="GJN118" s="209"/>
      <c r="GJO118" s="199"/>
      <c r="GJP118" s="199"/>
      <c r="GJQ118" s="188"/>
      <c r="GJR118" s="209"/>
      <c r="GJS118" s="199"/>
      <c r="GJT118" s="199"/>
      <c r="GJU118" s="188"/>
      <c r="GJV118" s="209"/>
      <c r="GJW118" s="199"/>
      <c r="GJX118" s="199"/>
      <c r="GJY118" s="188"/>
      <c r="GJZ118" s="209"/>
      <c r="GKA118" s="199"/>
      <c r="GKB118" s="199"/>
      <c r="GKC118" s="188"/>
      <c r="GKD118" s="209"/>
      <c r="GKE118" s="199"/>
      <c r="GKF118" s="199"/>
      <c r="GKG118" s="188"/>
      <c r="GKH118" s="209"/>
      <c r="GKI118" s="199"/>
      <c r="GKJ118" s="199"/>
      <c r="GKK118" s="188"/>
      <c r="GKL118" s="209"/>
      <c r="GKM118" s="199"/>
      <c r="GKN118" s="199"/>
      <c r="GKO118" s="188"/>
      <c r="GKP118" s="209"/>
      <c r="GKQ118" s="199"/>
      <c r="GKR118" s="199"/>
      <c r="GKS118" s="188"/>
      <c r="GKT118" s="209"/>
      <c r="GKU118" s="199"/>
      <c r="GKV118" s="199"/>
      <c r="GKW118" s="188"/>
      <c r="GKX118" s="209"/>
      <c r="GKY118" s="199"/>
      <c r="GKZ118" s="199"/>
      <c r="GLA118" s="188"/>
      <c r="GLB118" s="209"/>
      <c r="GLC118" s="199"/>
      <c r="GLD118" s="199"/>
      <c r="GLE118" s="188"/>
      <c r="GLF118" s="209"/>
      <c r="GLG118" s="199"/>
      <c r="GLH118" s="199"/>
      <c r="GLI118" s="188"/>
      <c r="GLJ118" s="209"/>
      <c r="GLK118" s="199"/>
      <c r="GLL118" s="199"/>
      <c r="GLM118" s="188"/>
      <c r="GLN118" s="209"/>
      <c r="GLO118" s="199"/>
      <c r="GLP118" s="199"/>
      <c r="GLQ118" s="188"/>
      <c r="GLR118" s="209"/>
      <c r="GLS118" s="199"/>
      <c r="GLT118" s="199"/>
      <c r="GLU118" s="188"/>
      <c r="GLV118" s="209"/>
      <c r="GLW118" s="199"/>
      <c r="GLX118" s="199"/>
      <c r="GLY118" s="188"/>
      <c r="GLZ118" s="209"/>
      <c r="GMA118" s="199"/>
      <c r="GMB118" s="199"/>
      <c r="GMC118" s="188"/>
      <c r="GMD118" s="209"/>
      <c r="GME118" s="199"/>
      <c r="GMF118" s="199"/>
      <c r="GMG118" s="188"/>
      <c r="GMH118" s="209"/>
      <c r="GMI118" s="199"/>
      <c r="GMJ118" s="199"/>
      <c r="GMK118" s="188"/>
      <c r="GML118" s="209"/>
      <c r="GMM118" s="199"/>
      <c r="GMN118" s="199"/>
      <c r="GMO118" s="188"/>
      <c r="GMP118" s="209"/>
      <c r="GMQ118" s="199"/>
      <c r="GMR118" s="199"/>
      <c r="GMS118" s="188"/>
      <c r="GMT118" s="209"/>
      <c r="GMU118" s="199"/>
      <c r="GMV118" s="199"/>
      <c r="GMW118" s="188"/>
      <c r="GMX118" s="209"/>
      <c r="GMY118" s="199"/>
      <c r="GMZ118" s="199"/>
      <c r="GNA118" s="188"/>
      <c r="GNB118" s="209"/>
      <c r="GNC118" s="199"/>
      <c r="GND118" s="199"/>
      <c r="GNE118" s="188"/>
      <c r="GNF118" s="209"/>
      <c r="GNG118" s="199"/>
      <c r="GNH118" s="199"/>
      <c r="GNI118" s="188"/>
      <c r="GNJ118" s="209"/>
      <c r="GNK118" s="199"/>
      <c r="GNL118" s="199"/>
      <c r="GNM118" s="188"/>
      <c r="GNN118" s="209"/>
      <c r="GNO118" s="199"/>
      <c r="GNP118" s="199"/>
      <c r="GNQ118" s="188"/>
      <c r="GNR118" s="209"/>
      <c r="GNS118" s="199"/>
      <c r="GNT118" s="199"/>
      <c r="GNU118" s="188"/>
      <c r="GNV118" s="209"/>
      <c r="GNW118" s="199"/>
      <c r="GNX118" s="199"/>
      <c r="GNY118" s="188"/>
      <c r="GNZ118" s="209"/>
      <c r="GOA118" s="199"/>
      <c r="GOB118" s="199"/>
      <c r="GOC118" s="188"/>
      <c r="GOD118" s="209"/>
      <c r="GOE118" s="199"/>
      <c r="GOF118" s="199"/>
      <c r="GOG118" s="188"/>
      <c r="GOH118" s="209"/>
      <c r="GOI118" s="199"/>
      <c r="GOJ118" s="199"/>
      <c r="GOK118" s="188"/>
      <c r="GOL118" s="209"/>
      <c r="GOM118" s="199"/>
      <c r="GON118" s="199"/>
      <c r="GOO118" s="188"/>
      <c r="GOP118" s="209"/>
      <c r="GOQ118" s="199"/>
      <c r="GOR118" s="199"/>
      <c r="GOS118" s="188"/>
      <c r="GOT118" s="209"/>
      <c r="GOU118" s="199"/>
      <c r="GOV118" s="199"/>
      <c r="GOW118" s="188"/>
      <c r="GOX118" s="209"/>
      <c r="GOY118" s="199"/>
      <c r="GOZ118" s="199"/>
      <c r="GPA118" s="188"/>
      <c r="GPB118" s="209"/>
      <c r="GPC118" s="199"/>
      <c r="GPD118" s="199"/>
      <c r="GPE118" s="188"/>
      <c r="GPF118" s="209"/>
      <c r="GPG118" s="199"/>
      <c r="GPH118" s="199"/>
      <c r="GPI118" s="188"/>
      <c r="GPJ118" s="209"/>
      <c r="GPK118" s="199"/>
      <c r="GPL118" s="199"/>
      <c r="GPM118" s="188"/>
      <c r="GPN118" s="209"/>
      <c r="GPO118" s="199"/>
      <c r="GPP118" s="199"/>
      <c r="GPQ118" s="188"/>
      <c r="GPR118" s="209"/>
      <c r="GPS118" s="199"/>
      <c r="GPT118" s="199"/>
      <c r="GPU118" s="188"/>
      <c r="GPV118" s="209"/>
      <c r="GPW118" s="199"/>
      <c r="GPX118" s="199"/>
      <c r="GPY118" s="188"/>
      <c r="GPZ118" s="209"/>
      <c r="GQA118" s="199"/>
      <c r="GQB118" s="199"/>
      <c r="GQC118" s="188"/>
      <c r="GQD118" s="209"/>
      <c r="GQE118" s="199"/>
      <c r="GQF118" s="199"/>
      <c r="GQG118" s="188"/>
      <c r="GQH118" s="209"/>
      <c r="GQI118" s="199"/>
      <c r="GQJ118" s="199"/>
      <c r="GQK118" s="188"/>
      <c r="GQL118" s="209"/>
      <c r="GQM118" s="199"/>
      <c r="GQN118" s="199"/>
      <c r="GQO118" s="188"/>
      <c r="GQP118" s="209"/>
      <c r="GQQ118" s="199"/>
      <c r="GQR118" s="199"/>
      <c r="GQS118" s="188"/>
      <c r="GQT118" s="209"/>
      <c r="GQU118" s="199"/>
      <c r="GQV118" s="199"/>
      <c r="GQW118" s="188"/>
      <c r="GQX118" s="209"/>
      <c r="GQY118" s="199"/>
      <c r="GQZ118" s="199"/>
      <c r="GRA118" s="188"/>
      <c r="GRB118" s="209"/>
      <c r="GRC118" s="199"/>
      <c r="GRD118" s="199"/>
      <c r="GRE118" s="188"/>
      <c r="GRF118" s="209"/>
      <c r="GRG118" s="199"/>
      <c r="GRH118" s="199"/>
      <c r="GRI118" s="188"/>
      <c r="GRJ118" s="209"/>
      <c r="GRK118" s="199"/>
      <c r="GRL118" s="199"/>
      <c r="GRM118" s="188"/>
      <c r="GRN118" s="209"/>
      <c r="GRO118" s="199"/>
      <c r="GRP118" s="199"/>
      <c r="GRQ118" s="188"/>
      <c r="GRR118" s="209"/>
      <c r="GRS118" s="199"/>
      <c r="GRT118" s="199"/>
      <c r="GRU118" s="188"/>
      <c r="GRV118" s="209"/>
      <c r="GRW118" s="199"/>
      <c r="GRX118" s="199"/>
      <c r="GRY118" s="188"/>
      <c r="GRZ118" s="209"/>
      <c r="GSA118" s="199"/>
      <c r="GSB118" s="199"/>
      <c r="GSC118" s="188"/>
      <c r="GSD118" s="209"/>
      <c r="GSE118" s="199"/>
      <c r="GSF118" s="199"/>
      <c r="GSG118" s="188"/>
      <c r="GSH118" s="209"/>
      <c r="GSI118" s="199"/>
      <c r="GSJ118" s="199"/>
      <c r="GSK118" s="188"/>
      <c r="GSL118" s="209"/>
      <c r="GSM118" s="199"/>
      <c r="GSN118" s="199"/>
      <c r="GSO118" s="188"/>
      <c r="GSP118" s="209"/>
      <c r="GSQ118" s="199"/>
      <c r="GSR118" s="199"/>
      <c r="GSS118" s="188"/>
      <c r="GST118" s="209"/>
      <c r="GSU118" s="199"/>
      <c r="GSV118" s="199"/>
      <c r="GSW118" s="188"/>
      <c r="GSX118" s="209"/>
      <c r="GSY118" s="199"/>
      <c r="GSZ118" s="199"/>
      <c r="GTA118" s="188"/>
      <c r="GTB118" s="209"/>
      <c r="GTC118" s="199"/>
      <c r="GTD118" s="199"/>
      <c r="GTE118" s="188"/>
      <c r="GTF118" s="209"/>
      <c r="GTG118" s="199"/>
      <c r="GTH118" s="199"/>
      <c r="GTI118" s="188"/>
      <c r="GTJ118" s="209"/>
      <c r="GTK118" s="199"/>
      <c r="GTL118" s="199"/>
      <c r="GTM118" s="188"/>
      <c r="GTN118" s="209"/>
      <c r="GTO118" s="199"/>
      <c r="GTP118" s="199"/>
      <c r="GTQ118" s="188"/>
      <c r="GTR118" s="209"/>
      <c r="GTS118" s="199"/>
      <c r="GTT118" s="199"/>
      <c r="GTU118" s="188"/>
      <c r="GTV118" s="209"/>
      <c r="GTW118" s="199"/>
      <c r="GTX118" s="199"/>
      <c r="GTY118" s="188"/>
      <c r="GTZ118" s="209"/>
      <c r="GUA118" s="199"/>
      <c r="GUB118" s="199"/>
      <c r="GUC118" s="188"/>
      <c r="GUD118" s="209"/>
      <c r="GUE118" s="199"/>
      <c r="GUF118" s="199"/>
      <c r="GUG118" s="188"/>
      <c r="GUH118" s="209"/>
      <c r="GUI118" s="199"/>
      <c r="GUJ118" s="199"/>
      <c r="GUK118" s="188"/>
      <c r="GUL118" s="209"/>
      <c r="GUM118" s="199"/>
      <c r="GUN118" s="199"/>
      <c r="GUO118" s="188"/>
      <c r="GUP118" s="209"/>
      <c r="GUQ118" s="199"/>
      <c r="GUR118" s="199"/>
      <c r="GUS118" s="188"/>
      <c r="GUT118" s="209"/>
      <c r="GUU118" s="199"/>
      <c r="GUV118" s="199"/>
      <c r="GUW118" s="188"/>
      <c r="GUX118" s="209"/>
      <c r="GUY118" s="199"/>
      <c r="GUZ118" s="199"/>
      <c r="GVA118" s="188"/>
      <c r="GVB118" s="209"/>
      <c r="GVC118" s="199"/>
      <c r="GVD118" s="199"/>
      <c r="GVE118" s="188"/>
      <c r="GVF118" s="209"/>
      <c r="GVG118" s="199"/>
      <c r="GVH118" s="199"/>
      <c r="GVI118" s="188"/>
      <c r="GVJ118" s="209"/>
      <c r="GVK118" s="199"/>
      <c r="GVL118" s="199"/>
      <c r="GVM118" s="188"/>
      <c r="GVN118" s="209"/>
      <c r="GVO118" s="199"/>
      <c r="GVP118" s="199"/>
      <c r="GVQ118" s="188"/>
      <c r="GVR118" s="209"/>
      <c r="GVS118" s="199"/>
      <c r="GVT118" s="199"/>
      <c r="GVU118" s="188"/>
      <c r="GVV118" s="209"/>
      <c r="GVW118" s="199"/>
      <c r="GVX118" s="199"/>
      <c r="GVY118" s="188"/>
      <c r="GVZ118" s="209"/>
      <c r="GWA118" s="199"/>
      <c r="GWB118" s="199"/>
      <c r="GWC118" s="188"/>
      <c r="GWD118" s="209"/>
      <c r="GWE118" s="199"/>
      <c r="GWF118" s="199"/>
      <c r="GWG118" s="188"/>
      <c r="GWH118" s="209"/>
      <c r="GWI118" s="199"/>
      <c r="GWJ118" s="199"/>
      <c r="GWK118" s="188"/>
      <c r="GWL118" s="209"/>
      <c r="GWM118" s="199"/>
      <c r="GWN118" s="199"/>
      <c r="GWO118" s="188"/>
      <c r="GWP118" s="209"/>
      <c r="GWQ118" s="199"/>
      <c r="GWR118" s="199"/>
      <c r="GWS118" s="188"/>
      <c r="GWT118" s="209"/>
      <c r="GWU118" s="199"/>
      <c r="GWV118" s="199"/>
      <c r="GWW118" s="188"/>
      <c r="GWX118" s="209"/>
      <c r="GWY118" s="199"/>
      <c r="GWZ118" s="199"/>
      <c r="GXA118" s="188"/>
      <c r="GXB118" s="209"/>
      <c r="GXC118" s="199"/>
      <c r="GXD118" s="199"/>
      <c r="GXE118" s="188"/>
      <c r="GXF118" s="209"/>
      <c r="GXG118" s="199"/>
      <c r="GXH118" s="199"/>
      <c r="GXI118" s="188"/>
      <c r="GXJ118" s="209"/>
      <c r="GXK118" s="199"/>
      <c r="GXL118" s="199"/>
      <c r="GXM118" s="188"/>
      <c r="GXN118" s="209"/>
      <c r="GXO118" s="199"/>
      <c r="GXP118" s="199"/>
      <c r="GXQ118" s="188"/>
      <c r="GXR118" s="209"/>
      <c r="GXS118" s="199"/>
      <c r="GXT118" s="199"/>
      <c r="GXU118" s="188"/>
      <c r="GXV118" s="209"/>
      <c r="GXW118" s="199"/>
      <c r="GXX118" s="199"/>
      <c r="GXY118" s="188"/>
      <c r="GXZ118" s="209"/>
      <c r="GYA118" s="199"/>
      <c r="GYB118" s="199"/>
      <c r="GYC118" s="188"/>
      <c r="GYD118" s="209"/>
      <c r="GYE118" s="199"/>
      <c r="GYF118" s="199"/>
      <c r="GYG118" s="188"/>
      <c r="GYH118" s="209"/>
      <c r="GYI118" s="199"/>
      <c r="GYJ118" s="199"/>
      <c r="GYK118" s="188"/>
      <c r="GYL118" s="209"/>
      <c r="GYM118" s="199"/>
      <c r="GYN118" s="199"/>
      <c r="GYO118" s="188"/>
      <c r="GYP118" s="209"/>
      <c r="GYQ118" s="199"/>
      <c r="GYR118" s="199"/>
      <c r="GYS118" s="188"/>
      <c r="GYT118" s="209"/>
      <c r="GYU118" s="199"/>
      <c r="GYV118" s="199"/>
      <c r="GYW118" s="188"/>
      <c r="GYX118" s="209"/>
      <c r="GYY118" s="199"/>
      <c r="GYZ118" s="199"/>
      <c r="GZA118" s="188"/>
      <c r="GZB118" s="209"/>
      <c r="GZC118" s="199"/>
      <c r="GZD118" s="199"/>
      <c r="GZE118" s="188"/>
      <c r="GZF118" s="209"/>
      <c r="GZG118" s="199"/>
      <c r="GZH118" s="199"/>
      <c r="GZI118" s="188"/>
      <c r="GZJ118" s="209"/>
      <c r="GZK118" s="199"/>
      <c r="GZL118" s="199"/>
      <c r="GZM118" s="188"/>
      <c r="GZN118" s="209"/>
      <c r="GZO118" s="199"/>
      <c r="GZP118" s="199"/>
      <c r="GZQ118" s="188"/>
      <c r="GZR118" s="209"/>
      <c r="GZS118" s="199"/>
      <c r="GZT118" s="199"/>
      <c r="GZU118" s="188"/>
      <c r="GZV118" s="209"/>
      <c r="GZW118" s="199"/>
      <c r="GZX118" s="199"/>
      <c r="GZY118" s="188"/>
      <c r="GZZ118" s="209"/>
      <c r="HAA118" s="199"/>
      <c r="HAB118" s="199"/>
      <c r="HAC118" s="188"/>
      <c r="HAD118" s="209"/>
      <c r="HAE118" s="199"/>
      <c r="HAF118" s="199"/>
      <c r="HAG118" s="188"/>
      <c r="HAH118" s="209"/>
      <c r="HAI118" s="199"/>
      <c r="HAJ118" s="199"/>
      <c r="HAK118" s="188"/>
      <c r="HAL118" s="209"/>
      <c r="HAM118" s="199"/>
      <c r="HAN118" s="199"/>
      <c r="HAO118" s="188"/>
      <c r="HAP118" s="209"/>
      <c r="HAQ118" s="199"/>
      <c r="HAR118" s="199"/>
      <c r="HAS118" s="188"/>
      <c r="HAT118" s="209"/>
      <c r="HAU118" s="199"/>
      <c r="HAV118" s="199"/>
      <c r="HAW118" s="188"/>
      <c r="HAX118" s="209"/>
      <c r="HAY118" s="199"/>
      <c r="HAZ118" s="199"/>
      <c r="HBA118" s="188"/>
      <c r="HBB118" s="209"/>
      <c r="HBC118" s="199"/>
      <c r="HBD118" s="199"/>
      <c r="HBE118" s="188"/>
      <c r="HBF118" s="209"/>
      <c r="HBG118" s="199"/>
      <c r="HBH118" s="199"/>
      <c r="HBI118" s="188"/>
      <c r="HBJ118" s="209"/>
      <c r="HBK118" s="199"/>
      <c r="HBL118" s="199"/>
      <c r="HBM118" s="188"/>
      <c r="HBN118" s="209"/>
      <c r="HBO118" s="199"/>
      <c r="HBP118" s="199"/>
      <c r="HBQ118" s="188"/>
      <c r="HBR118" s="209"/>
      <c r="HBS118" s="199"/>
      <c r="HBT118" s="199"/>
      <c r="HBU118" s="188"/>
      <c r="HBV118" s="209"/>
      <c r="HBW118" s="199"/>
      <c r="HBX118" s="199"/>
      <c r="HBY118" s="188"/>
      <c r="HBZ118" s="209"/>
      <c r="HCA118" s="199"/>
      <c r="HCB118" s="199"/>
      <c r="HCC118" s="188"/>
      <c r="HCD118" s="209"/>
      <c r="HCE118" s="199"/>
      <c r="HCF118" s="199"/>
      <c r="HCG118" s="188"/>
      <c r="HCH118" s="209"/>
      <c r="HCI118" s="199"/>
      <c r="HCJ118" s="199"/>
      <c r="HCK118" s="188"/>
      <c r="HCL118" s="209"/>
      <c r="HCM118" s="199"/>
      <c r="HCN118" s="199"/>
      <c r="HCO118" s="188"/>
      <c r="HCP118" s="209"/>
      <c r="HCQ118" s="199"/>
      <c r="HCR118" s="199"/>
      <c r="HCS118" s="188"/>
      <c r="HCT118" s="209"/>
      <c r="HCU118" s="199"/>
      <c r="HCV118" s="199"/>
      <c r="HCW118" s="188"/>
      <c r="HCX118" s="209"/>
      <c r="HCY118" s="199"/>
      <c r="HCZ118" s="199"/>
      <c r="HDA118" s="188"/>
      <c r="HDB118" s="209"/>
      <c r="HDC118" s="199"/>
      <c r="HDD118" s="199"/>
      <c r="HDE118" s="188"/>
      <c r="HDF118" s="209"/>
      <c r="HDG118" s="199"/>
      <c r="HDH118" s="199"/>
      <c r="HDI118" s="188"/>
      <c r="HDJ118" s="209"/>
      <c r="HDK118" s="199"/>
      <c r="HDL118" s="199"/>
      <c r="HDM118" s="188"/>
      <c r="HDN118" s="209"/>
      <c r="HDO118" s="199"/>
      <c r="HDP118" s="199"/>
      <c r="HDQ118" s="188"/>
      <c r="HDR118" s="209"/>
      <c r="HDS118" s="199"/>
      <c r="HDT118" s="199"/>
      <c r="HDU118" s="188"/>
      <c r="HDV118" s="209"/>
      <c r="HDW118" s="199"/>
      <c r="HDX118" s="199"/>
      <c r="HDY118" s="188"/>
      <c r="HDZ118" s="209"/>
      <c r="HEA118" s="199"/>
      <c r="HEB118" s="199"/>
      <c r="HEC118" s="188"/>
      <c r="HED118" s="209"/>
      <c r="HEE118" s="199"/>
      <c r="HEF118" s="199"/>
      <c r="HEG118" s="188"/>
      <c r="HEH118" s="209"/>
      <c r="HEI118" s="199"/>
      <c r="HEJ118" s="199"/>
      <c r="HEK118" s="188"/>
      <c r="HEL118" s="209"/>
      <c r="HEM118" s="199"/>
      <c r="HEN118" s="199"/>
      <c r="HEO118" s="188"/>
      <c r="HEP118" s="209"/>
      <c r="HEQ118" s="199"/>
      <c r="HER118" s="199"/>
      <c r="HES118" s="188"/>
      <c r="HET118" s="209"/>
      <c r="HEU118" s="199"/>
      <c r="HEV118" s="199"/>
      <c r="HEW118" s="188"/>
      <c r="HEX118" s="209"/>
      <c r="HEY118" s="199"/>
      <c r="HEZ118" s="199"/>
      <c r="HFA118" s="188"/>
      <c r="HFB118" s="209"/>
      <c r="HFC118" s="199"/>
      <c r="HFD118" s="199"/>
      <c r="HFE118" s="188"/>
      <c r="HFF118" s="209"/>
      <c r="HFG118" s="199"/>
      <c r="HFH118" s="199"/>
      <c r="HFI118" s="188"/>
      <c r="HFJ118" s="209"/>
      <c r="HFK118" s="199"/>
      <c r="HFL118" s="199"/>
      <c r="HFM118" s="188"/>
      <c r="HFN118" s="209"/>
      <c r="HFO118" s="199"/>
      <c r="HFP118" s="199"/>
      <c r="HFQ118" s="188"/>
      <c r="HFR118" s="209"/>
      <c r="HFS118" s="199"/>
      <c r="HFT118" s="199"/>
      <c r="HFU118" s="188"/>
      <c r="HFV118" s="209"/>
      <c r="HFW118" s="199"/>
      <c r="HFX118" s="199"/>
      <c r="HFY118" s="188"/>
      <c r="HFZ118" s="209"/>
      <c r="HGA118" s="199"/>
      <c r="HGB118" s="199"/>
      <c r="HGC118" s="188"/>
      <c r="HGD118" s="209"/>
      <c r="HGE118" s="199"/>
      <c r="HGF118" s="199"/>
      <c r="HGG118" s="188"/>
      <c r="HGH118" s="209"/>
      <c r="HGI118" s="199"/>
      <c r="HGJ118" s="199"/>
      <c r="HGK118" s="188"/>
      <c r="HGL118" s="209"/>
      <c r="HGM118" s="199"/>
      <c r="HGN118" s="199"/>
      <c r="HGO118" s="188"/>
      <c r="HGP118" s="209"/>
      <c r="HGQ118" s="199"/>
      <c r="HGR118" s="199"/>
      <c r="HGS118" s="188"/>
      <c r="HGT118" s="209"/>
      <c r="HGU118" s="199"/>
      <c r="HGV118" s="199"/>
      <c r="HGW118" s="188"/>
      <c r="HGX118" s="209"/>
      <c r="HGY118" s="199"/>
      <c r="HGZ118" s="199"/>
      <c r="HHA118" s="188"/>
      <c r="HHB118" s="209"/>
      <c r="HHC118" s="199"/>
      <c r="HHD118" s="199"/>
      <c r="HHE118" s="188"/>
      <c r="HHF118" s="209"/>
      <c r="HHG118" s="199"/>
      <c r="HHH118" s="199"/>
      <c r="HHI118" s="188"/>
      <c r="HHJ118" s="209"/>
      <c r="HHK118" s="199"/>
      <c r="HHL118" s="199"/>
      <c r="HHM118" s="188"/>
      <c r="HHN118" s="209"/>
      <c r="HHO118" s="199"/>
      <c r="HHP118" s="199"/>
      <c r="HHQ118" s="188"/>
      <c r="HHR118" s="209"/>
      <c r="HHS118" s="199"/>
      <c r="HHT118" s="199"/>
      <c r="HHU118" s="188"/>
      <c r="HHV118" s="209"/>
      <c r="HHW118" s="199"/>
      <c r="HHX118" s="199"/>
      <c r="HHY118" s="188"/>
      <c r="HHZ118" s="209"/>
      <c r="HIA118" s="199"/>
      <c r="HIB118" s="199"/>
      <c r="HIC118" s="188"/>
      <c r="HID118" s="209"/>
      <c r="HIE118" s="199"/>
      <c r="HIF118" s="199"/>
      <c r="HIG118" s="188"/>
      <c r="HIH118" s="209"/>
      <c r="HII118" s="199"/>
      <c r="HIJ118" s="199"/>
      <c r="HIK118" s="188"/>
      <c r="HIL118" s="209"/>
      <c r="HIM118" s="199"/>
      <c r="HIN118" s="199"/>
      <c r="HIO118" s="188"/>
      <c r="HIP118" s="209"/>
      <c r="HIQ118" s="199"/>
      <c r="HIR118" s="199"/>
      <c r="HIS118" s="188"/>
      <c r="HIT118" s="209"/>
      <c r="HIU118" s="199"/>
      <c r="HIV118" s="199"/>
      <c r="HIW118" s="188"/>
      <c r="HIX118" s="209"/>
      <c r="HIY118" s="199"/>
      <c r="HIZ118" s="199"/>
      <c r="HJA118" s="188"/>
      <c r="HJB118" s="209"/>
      <c r="HJC118" s="199"/>
      <c r="HJD118" s="199"/>
      <c r="HJE118" s="188"/>
      <c r="HJF118" s="209"/>
      <c r="HJG118" s="199"/>
      <c r="HJH118" s="199"/>
      <c r="HJI118" s="188"/>
      <c r="HJJ118" s="209"/>
      <c r="HJK118" s="199"/>
      <c r="HJL118" s="199"/>
      <c r="HJM118" s="188"/>
      <c r="HJN118" s="209"/>
      <c r="HJO118" s="199"/>
      <c r="HJP118" s="199"/>
      <c r="HJQ118" s="188"/>
      <c r="HJR118" s="209"/>
      <c r="HJS118" s="199"/>
      <c r="HJT118" s="199"/>
      <c r="HJU118" s="188"/>
      <c r="HJV118" s="209"/>
      <c r="HJW118" s="199"/>
      <c r="HJX118" s="199"/>
      <c r="HJY118" s="188"/>
      <c r="HJZ118" s="209"/>
      <c r="HKA118" s="199"/>
      <c r="HKB118" s="199"/>
      <c r="HKC118" s="188"/>
      <c r="HKD118" s="209"/>
      <c r="HKE118" s="199"/>
      <c r="HKF118" s="199"/>
      <c r="HKG118" s="188"/>
      <c r="HKH118" s="209"/>
      <c r="HKI118" s="199"/>
      <c r="HKJ118" s="199"/>
      <c r="HKK118" s="188"/>
      <c r="HKL118" s="209"/>
      <c r="HKM118" s="199"/>
      <c r="HKN118" s="199"/>
      <c r="HKO118" s="188"/>
      <c r="HKP118" s="209"/>
      <c r="HKQ118" s="199"/>
      <c r="HKR118" s="199"/>
      <c r="HKS118" s="188"/>
      <c r="HKT118" s="209"/>
      <c r="HKU118" s="199"/>
      <c r="HKV118" s="199"/>
      <c r="HKW118" s="188"/>
      <c r="HKX118" s="209"/>
      <c r="HKY118" s="199"/>
      <c r="HKZ118" s="199"/>
      <c r="HLA118" s="188"/>
      <c r="HLB118" s="209"/>
      <c r="HLC118" s="199"/>
      <c r="HLD118" s="199"/>
      <c r="HLE118" s="188"/>
      <c r="HLF118" s="209"/>
      <c r="HLG118" s="199"/>
      <c r="HLH118" s="199"/>
      <c r="HLI118" s="188"/>
      <c r="HLJ118" s="209"/>
      <c r="HLK118" s="199"/>
      <c r="HLL118" s="199"/>
      <c r="HLM118" s="188"/>
      <c r="HLN118" s="209"/>
      <c r="HLO118" s="199"/>
      <c r="HLP118" s="199"/>
      <c r="HLQ118" s="188"/>
      <c r="HLR118" s="209"/>
      <c r="HLS118" s="199"/>
      <c r="HLT118" s="199"/>
      <c r="HLU118" s="188"/>
      <c r="HLV118" s="209"/>
      <c r="HLW118" s="199"/>
      <c r="HLX118" s="199"/>
      <c r="HLY118" s="188"/>
      <c r="HLZ118" s="209"/>
      <c r="HMA118" s="199"/>
      <c r="HMB118" s="199"/>
      <c r="HMC118" s="188"/>
      <c r="HMD118" s="209"/>
      <c r="HME118" s="199"/>
      <c r="HMF118" s="199"/>
      <c r="HMG118" s="188"/>
      <c r="HMH118" s="209"/>
      <c r="HMI118" s="199"/>
      <c r="HMJ118" s="199"/>
      <c r="HMK118" s="188"/>
      <c r="HML118" s="209"/>
      <c r="HMM118" s="199"/>
      <c r="HMN118" s="199"/>
      <c r="HMO118" s="188"/>
      <c r="HMP118" s="209"/>
      <c r="HMQ118" s="199"/>
      <c r="HMR118" s="199"/>
      <c r="HMS118" s="188"/>
      <c r="HMT118" s="209"/>
      <c r="HMU118" s="199"/>
      <c r="HMV118" s="199"/>
      <c r="HMW118" s="188"/>
      <c r="HMX118" s="209"/>
      <c r="HMY118" s="199"/>
      <c r="HMZ118" s="199"/>
      <c r="HNA118" s="188"/>
      <c r="HNB118" s="209"/>
      <c r="HNC118" s="199"/>
      <c r="HND118" s="199"/>
      <c r="HNE118" s="188"/>
      <c r="HNF118" s="209"/>
      <c r="HNG118" s="199"/>
      <c r="HNH118" s="199"/>
      <c r="HNI118" s="188"/>
      <c r="HNJ118" s="209"/>
      <c r="HNK118" s="199"/>
      <c r="HNL118" s="199"/>
      <c r="HNM118" s="188"/>
      <c r="HNN118" s="209"/>
      <c r="HNO118" s="199"/>
      <c r="HNP118" s="199"/>
      <c r="HNQ118" s="188"/>
      <c r="HNR118" s="209"/>
      <c r="HNS118" s="199"/>
      <c r="HNT118" s="199"/>
      <c r="HNU118" s="188"/>
      <c r="HNV118" s="209"/>
      <c r="HNW118" s="199"/>
      <c r="HNX118" s="199"/>
      <c r="HNY118" s="188"/>
      <c r="HNZ118" s="209"/>
      <c r="HOA118" s="199"/>
      <c r="HOB118" s="199"/>
      <c r="HOC118" s="188"/>
      <c r="HOD118" s="209"/>
      <c r="HOE118" s="199"/>
      <c r="HOF118" s="199"/>
      <c r="HOG118" s="188"/>
      <c r="HOH118" s="209"/>
      <c r="HOI118" s="199"/>
      <c r="HOJ118" s="199"/>
      <c r="HOK118" s="188"/>
      <c r="HOL118" s="209"/>
      <c r="HOM118" s="199"/>
      <c r="HON118" s="199"/>
      <c r="HOO118" s="188"/>
      <c r="HOP118" s="209"/>
      <c r="HOQ118" s="199"/>
      <c r="HOR118" s="199"/>
      <c r="HOS118" s="188"/>
      <c r="HOT118" s="209"/>
      <c r="HOU118" s="199"/>
      <c r="HOV118" s="199"/>
      <c r="HOW118" s="188"/>
      <c r="HOX118" s="209"/>
      <c r="HOY118" s="199"/>
      <c r="HOZ118" s="199"/>
      <c r="HPA118" s="188"/>
      <c r="HPB118" s="209"/>
      <c r="HPC118" s="199"/>
      <c r="HPD118" s="199"/>
      <c r="HPE118" s="188"/>
      <c r="HPF118" s="209"/>
      <c r="HPG118" s="199"/>
      <c r="HPH118" s="199"/>
      <c r="HPI118" s="188"/>
      <c r="HPJ118" s="209"/>
      <c r="HPK118" s="199"/>
      <c r="HPL118" s="199"/>
      <c r="HPM118" s="188"/>
      <c r="HPN118" s="209"/>
      <c r="HPO118" s="199"/>
      <c r="HPP118" s="199"/>
      <c r="HPQ118" s="188"/>
      <c r="HPR118" s="209"/>
      <c r="HPS118" s="199"/>
      <c r="HPT118" s="199"/>
      <c r="HPU118" s="188"/>
      <c r="HPV118" s="209"/>
      <c r="HPW118" s="199"/>
      <c r="HPX118" s="199"/>
      <c r="HPY118" s="188"/>
      <c r="HPZ118" s="209"/>
      <c r="HQA118" s="199"/>
      <c r="HQB118" s="199"/>
      <c r="HQC118" s="188"/>
      <c r="HQD118" s="209"/>
      <c r="HQE118" s="199"/>
      <c r="HQF118" s="199"/>
      <c r="HQG118" s="188"/>
      <c r="HQH118" s="209"/>
      <c r="HQI118" s="199"/>
      <c r="HQJ118" s="199"/>
      <c r="HQK118" s="188"/>
      <c r="HQL118" s="209"/>
      <c r="HQM118" s="199"/>
      <c r="HQN118" s="199"/>
      <c r="HQO118" s="188"/>
      <c r="HQP118" s="209"/>
      <c r="HQQ118" s="199"/>
      <c r="HQR118" s="199"/>
      <c r="HQS118" s="188"/>
      <c r="HQT118" s="209"/>
      <c r="HQU118" s="199"/>
      <c r="HQV118" s="199"/>
      <c r="HQW118" s="188"/>
      <c r="HQX118" s="209"/>
      <c r="HQY118" s="199"/>
      <c r="HQZ118" s="199"/>
      <c r="HRA118" s="188"/>
      <c r="HRB118" s="209"/>
      <c r="HRC118" s="199"/>
      <c r="HRD118" s="199"/>
      <c r="HRE118" s="188"/>
      <c r="HRF118" s="209"/>
      <c r="HRG118" s="199"/>
      <c r="HRH118" s="199"/>
      <c r="HRI118" s="188"/>
      <c r="HRJ118" s="209"/>
      <c r="HRK118" s="199"/>
      <c r="HRL118" s="199"/>
      <c r="HRM118" s="188"/>
      <c r="HRN118" s="209"/>
      <c r="HRO118" s="199"/>
      <c r="HRP118" s="199"/>
      <c r="HRQ118" s="188"/>
      <c r="HRR118" s="209"/>
      <c r="HRS118" s="199"/>
      <c r="HRT118" s="199"/>
      <c r="HRU118" s="188"/>
      <c r="HRV118" s="209"/>
      <c r="HRW118" s="199"/>
      <c r="HRX118" s="199"/>
      <c r="HRY118" s="188"/>
      <c r="HRZ118" s="209"/>
      <c r="HSA118" s="199"/>
      <c r="HSB118" s="199"/>
      <c r="HSC118" s="188"/>
      <c r="HSD118" s="209"/>
      <c r="HSE118" s="199"/>
      <c r="HSF118" s="199"/>
      <c r="HSG118" s="188"/>
      <c r="HSH118" s="209"/>
      <c r="HSI118" s="199"/>
      <c r="HSJ118" s="199"/>
      <c r="HSK118" s="188"/>
      <c r="HSL118" s="209"/>
      <c r="HSM118" s="199"/>
      <c r="HSN118" s="199"/>
      <c r="HSO118" s="188"/>
      <c r="HSP118" s="209"/>
      <c r="HSQ118" s="199"/>
      <c r="HSR118" s="199"/>
      <c r="HSS118" s="188"/>
      <c r="HST118" s="209"/>
      <c r="HSU118" s="199"/>
      <c r="HSV118" s="199"/>
      <c r="HSW118" s="188"/>
      <c r="HSX118" s="209"/>
      <c r="HSY118" s="199"/>
      <c r="HSZ118" s="199"/>
      <c r="HTA118" s="188"/>
      <c r="HTB118" s="209"/>
      <c r="HTC118" s="199"/>
      <c r="HTD118" s="199"/>
      <c r="HTE118" s="188"/>
      <c r="HTF118" s="209"/>
      <c r="HTG118" s="199"/>
      <c r="HTH118" s="199"/>
      <c r="HTI118" s="188"/>
      <c r="HTJ118" s="209"/>
      <c r="HTK118" s="199"/>
      <c r="HTL118" s="199"/>
      <c r="HTM118" s="188"/>
      <c r="HTN118" s="209"/>
      <c r="HTO118" s="199"/>
      <c r="HTP118" s="199"/>
      <c r="HTQ118" s="188"/>
      <c r="HTR118" s="209"/>
      <c r="HTS118" s="199"/>
      <c r="HTT118" s="199"/>
      <c r="HTU118" s="188"/>
      <c r="HTV118" s="209"/>
      <c r="HTW118" s="199"/>
      <c r="HTX118" s="199"/>
      <c r="HTY118" s="188"/>
      <c r="HTZ118" s="209"/>
      <c r="HUA118" s="199"/>
      <c r="HUB118" s="199"/>
      <c r="HUC118" s="188"/>
      <c r="HUD118" s="209"/>
      <c r="HUE118" s="199"/>
      <c r="HUF118" s="199"/>
      <c r="HUG118" s="188"/>
      <c r="HUH118" s="209"/>
      <c r="HUI118" s="199"/>
      <c r="HUJ118" s="199"/>
      <c r="HUK118" s="188"/>
      <c r="HUL118" s="209"/>
      <c r="HUM118" s="199"/>
      <c r="HUN118" s="199"/>
      <c r="HUO118" s="188"/>
      <c r="HUP118" s="209"/>
      <c r="HUQ118" s="199"/>
      <c r="HUR118" s="199"/>
      <c r="HUS118" s="188"/>
      <c r="HUT118" s="209"/>
      <c r="HUU118" s="199"/>
      <c r="HUV118" s="199"/>
      <c r="HUW118" s="188"/>
      <c r="HUX118" s="209"/>
      <c r="HUY118" s="199"/>
      <c r="HUZ118" s="199"/>
      <c r="HVA118" s="188"/>
      <c r="HVB118" s="209"/>
      <c r="HVC118" s="199"/>
      <c r="HVD118" s="199"/>
      <c r="HVE118" s="188"/>
      <c r="HVF118" s="209"/>
      <c r="HVG118" s="199"/>
      <c r="HVH118" s="199"/>
      <c r="HVI118" s="188"/>
      <c r="HVJ118" s="209"/>
      <c r="HVK118" s="199"/>
      <c r="HVL118" s="199"/>
      <c r="HVM118" s="188"/>
      <c r="HVN118" s="209"/>
      <c r="HVO118" s="199"/>
      <c r="HVP118" s="199"/>
      <c r="HVQ118" s="188"/>
      <c r="HVR118" s="209"/>
      <c r="HVS118" s="199"/>
      <c r="HVT118" s="199"/>
      <c r="HVU118" s="188"/>
      <c r="HVV118" s="209"/>
      <c r="HVW118" s="199"/>
      <c r="HVX118" s="199"/>
      <c r="HVY118" s="188"/>
      <c r="HVZ118" s="209"/>
      <c r="HWA118" s="199"/>
      <c r="HWB118" s="199"/>
      <c r="HWC118" s="188"/>
      <c r="HWD118" s="209"/>
      <c r="HWE118" s="199"/>
      <c r="HWF118" s="199"/>
      <c r="HWG118" s="188"/>
      <c r="HWH118" s="209"/>
      <c r="HWI118" s="199"/>
      <c r="HWJ118" s="199"/>
      <c r="HWK118" s="188"/>
      <c r="HWL118" s="209"/>
      <c r="HWM118" s="199"/>
      <c r="HWN118" s="199"/>
      <c r="HWO118" s="188"/>
      <c r="HWP118" s="209"/>
      <c r="HWQ118" s="199"/>
      <c r="HWR118" s="199"/>
      <c r="HWS118" s="188"/>
      <c r="HWT118" s="209"/>
      <c r="HWU118" s="199"/>
      <c r="HWV118" s="199"/>
      <c r="HWW118" s="188"/>
      <c r="HWX118" s="209"/>
      <c r="HWY118" s="199"/>
      <c r="HWZ118" s="199"/>
      <c r="HXA118" s="188"/>
      <c r="HXB118" s="209"/>
      <c r="HXC118" s="199"/>
      <c r="HXD118" s="199"/>
      <c r="HXE118" s="188"/>
      <c r="HXF118" s="209"/>
      <c r="HXG118" s="199"/>
      <c r="HXH118" s="199"/>
      <c r="HXI118" s="188"/>
      <c r="HXJ118" s="209"/>
      <c r="HXK118" s="199"/>
      <c r="HXL118" s="199"/>
      <c r="HXM118" s="188"/>
      <c r="HXN118" s="209"/>
      <c r="HXO118" s="199"/>
      <c r="HXP118" s="199"/>
      <c r="HXQ118" s="188"/>
      <c r="HXR118" s="209"/>
      <c r="HXS118" s="199"/>
      <c r="HXT118" s="199"/>
      <c r="HXU118" s="188"/>
      <c r="HXV118" s="209"/>
      <c r="HXW118" s="199"/>
      <c r="HXX118" s="199"/>
      <c r="HXY118" s="188"/>
      <c r="HXZ118" s="209"/>
      <c r="HYA118" s="199"/>
      <c r="HYB118" s="199"/>
      <c r="HYC118" s="188"/>
      <c r="HYD118" s="209"/>
      <c r="HYE118" s="199"/>
      <c r="HYF118" s="199"/>
      <c r="HYG118" s="188"/>
      <c r="HYH118" s="209"/>
      <c r="HYI118" s="199"/>
      <c r="HYJ118" s="199"/>
      <c r="HYK118" s="188"/>
      <c r="HYL118" s="209"/>
      <c r="HYM118" s="199"/>
      <c r="HYN118" s="199"/>
      <c r="HYO118" s="188"/>
      <c r="HYP118" s="209"/>
      <c r="HYQ118" s="199"/>
      <c r="HYR118" s="199"/>
      <c r="HYS118" s="188"/>
      <c r="HYT118" s="209"/>
      <c r="HYU118" s="199"/>
      <c r="HYV118" s="199"/>
      <c r="HYW118" s="188"/>
      <c r="HYX118" s="209"/>
      <c r="HYY118" s="199"/>
      <c r="HYZ118" s="199"/>
      <c r="HZA118" s="188"/>
      <c r="HZB118" s="209"/>
      <c r="HZC118" s="199"/>
      <c r="HZD118" s="199"/>
      <c r="HZE118" s="188"/>
      <c r="HZF118" s="209"/>
      <c r="HZG118" s="199"/>
      <c r="HZH118" s="199"/>
      <c r="HZI118" s="188"/>
      <c r="HZJ118" s="209"/>
      <c r="HZK118" s="199"/>
      <c r="HZL118" s="199"/>
      <c r="HZM118" s="188"/>
      <c r="HZN118" s="209"/>
      <c r="HZO118" s="199"/>
      <c r="HZP118" s="199"/>
      <c r="HZQ118" s="188"/>
      <c r="HZR118" s="209"/>
      <c r="HZS118" s="199"/>
      <c r="HZT118" s="199"/>
      <c r="HZU118" s="188"/>
      <c r="HZV118" s="209"/>
      <c r="HZW118" s="199"/>
      <c r="HZX118" s="199"/>
      <c r="HZY118" s="188"/>
      <c r="HZZ118" s="209"/>
      <c r="IAA118" s="199"/>
      <c r="IAB118" s="199"/>
      <c r="IAC118" s="188"/>
      <c r="IAD118" s="209"/>
      <c r="IAE118" s="199"/>
      <c r="IAF118" s="199"/>
      <c r="IAG118" s="188"/>
      <c r="IAH118" s="209"/>
      <c r="IAI118" s="199"/>
      <c r="IAJ118" s="199"/>
      <c r="IAK118" s="188"/>
      <c r="IAL118" s="209"/>
      <c r="IAM118" s="199"/>
      <c r="IAN118" s="199"/>
      <c r="IAO118" s="188"/>
      <c r="IAP118" s="209"/>
      <c r="IAQ118" s="199"/>
      <c r="IAR118" s="199"/>
      <c r="IAS118" s="188"/>
      <c r="IAT118" s="209"/>
      <c r="IAU118" s="199"/>
      <c r="IAV118" s="199"/>
      <c r="IAW118" s="188"/>
      <c r="IAX118" s="209"/>
      <c r="IAY118" s="199"/>
      <c r="IAZ118" s="199"/>
      <c r="IBA118" s="188"/>
      <c r="IBB118" s="209"/>
      <c r="IBC118" s="199"/>
      <c r="IBD118" s="199"/>
      <c r="IBE118" s="188"/>
      <c r="IBF118" s="209"/>
      <c r="IBG118" s="199"/>
      <c r="IBH118" s="199"/>
      <c r="IBI118" s="188"/>
      <c r="IBJ118" s="209"/>
      <c r="IBK118" s="199"/>
      <c r="IBL118" s="199"/>
      <c r="IBM118" s="188"/>
      <c r="IBN118" s="209"/>
      <c r="IBO118" s="199"/>
      <c r="IBP118" s="199"/>
      <c r="IBQ118" s="188"/>
      <c r="IBR118" s="209"/>
      <c r="IBS118" s="199"/>
      <c r="IBT118" s="199"/>
      <c r="IBU118" s="188"/>
      <c r="IBV118" s="209"/>
      <c r="IBW118" s="199"/>
      <c r="IBX118" s="199"/>
      <c r="IBY118" s="188"/>
      <c r="IBZ118" s="209"/>
      <c r="ICA118" s="199"/>
      <c r="ICB118" s="199"/>
      <c r="ICC118" s="188"/>
      <c r="ICD118" s="209"/>
      <c r="ICE118" s="199"/>
      <c r="ICF118" s="199"/>
      <c r="ICG118" s="188"/>
      <c r="ICH118" s="209"/>
      <c r="ICI118" s="199"/>
      <c r="ICJ118" s="199"/>
      <c r="ICK118" s="188"/>
      <c r="ICL118" s="209"/>
      <c r="ICM118" s="199"/>
      <c r="ICN118" s="199"/>
      <c r="ICO118" s="188"/>
      <c r="ICP118" s="209"/>
      <c r="ICQ118" s="199"/>
      <c r="ICR118" s="199"/>
      <c r="ICS118" s="188"/>
      <c r="ICT118" s="209"/>
      <c r="ICU118" s="199"/>
      <c r="ICV118" s="199"/>
      <c r="ICW118" s="188"/>
      <c r="ICX118" s="209"/>
      <c r="ICY118" s="199"/>
      <c r="ICZ118" s="199"/>
      <c r="IDA118" s="188"/>
      <c r="IDB118" s="209"/>
      <c r="IDC118" s="199"/>
      <c r="IDD118" s="199"/>
      <c r="IDE118" s="188"/>
      <c r="IDF118" s="209"/>
      <c r="IDG118" s="199"/>
      <c r="IDH118" s="199"/>
      <c r="IDI118" s="188"/>
      <c r="IDJ118" s="209"/>
      <c r="IDK118" s="199"/>
      <c r="IDL118" s="199"/>
      <c r="IDM118" s="188"/>
      <c r="IDN118" s="209"/>
      <c r="IDO118" s="199"/>
      <c r="IDP118" s="199"/>
      <c r="IDQ118" s="188"/>
      <c r="IDR118" s="209"/>
      <c r="IDS118" s="199"/>
      <c r="IDT118" s="199"/>
      <c r="IDU118" s="188"/>
      <c r="IDV118" s="209"/>
      <c r="IDW118" s="199"/>
      <c r="IDX118" s="199"/>
      <c r="IDY118" s="188"/>
      <c r="IDZ118" s="209"/>
      <c r="IEA118" s="199"/>
      <c r="IEB118" s="199"/>
      <c r="IEC118" s="188"/>
      <c r="IED118" s="209"/>
      <c r="IEE118" s="199"/>
      <c r="IEF118" s="199"/>
      <c r="IEG118" s="188"/>
      <c r="IEH118" s="209"/>
      <c r="IEI118" s="199"/>
      <c r="IEJ118" s="199"/>
      <c r="IEK118" s="188"/>
      <c r="IEL118" s="209"/>
      <c r="IEM118" s="199"/>
      <c r="IEN118" s="199"/>
      <c r="IEO118" s="188"/>
      <c r="IEP118" s="209"/>
      <c r="IEQ118" s="199"/>
      <c r="IER118" s="199"/>
      <c r="IES118" s="188"/>
      <c r="IET118" s="209"/>
      <c r="IEU118" s="199"/>
      <c r="IEV118" s="199"/>
      <c r="IEW118" s="188"/>
      <c r="IEX118" s="209"/>
      <c r="IEY118" s="199"/>
      <c r="IEZ118" s="199"/>
      <c r="IFA118" s="188"/>
      <c r="IFB118" s="209"/>
      <c r="IFC118" s="199"/>
      <c r="IFD118" s="199"/>
      <c r="IFE118" s="188"/>
      <c r="IFF118" s="209"/>
      <c r="IFG118" s="199"/>
      <c r="IFH118" s="199"/>
      <c r="IFI118" s="188"/>
      <c r="IFJ118" s="209"/>
      <c r="IFK118" s="199"/>
      <c r="IFL118" s="199"/>
      <c r="IFM118" s="188"/>
      <c r="IFN118" s="209"/>
      <c r="IFO118" s="199"/>
      <c r="IFP118" s="199"/>
      <c r="IFQ118" s="188"/>
      <c r="IFR118" s="209"/>
      <c r="IFS118" s="199"/>
      <c r="IFT118" s="199"/>
      <c r="IFU118" s="188"/>
      <c r="IFV118" s="209"/>
      <c r="IFW118" s="199"/>
      <c r="IFX118" s="199"/>
      <c r="IFY118" s="188"/>
      <c r="IFZ118" s="209"/>
      <c r="IGA118" s="199"/>
      <c r="IGB118" s="199"/>
      <c r="IGC118" s="188"/>
      <c r="IGD118" s="209"/>
      <c r="IGE118" s="199"/>
      <c r="IGF118" s="199"/>
      <c r="IGG118" s="188"/>
      <c r="IGH118" s="209"/>
      <c r="IGI118" s="199"/>
      <c r="IGJ118" s="199"/>
      <c r="IGK118" s="188"/>
      <c r="IGL118" s="209"/>
      <c r="IGM118" s="199"/>
      <c r="IGN118" s="199"/>
      <c r="IGO118" s="188"/>
      <c r="IGP118" s="209"/>
      <c r="IGQ118" s="199"/>
      <c r="IGR118" s="199"/>
      <c r="IGS118" s="188"/>
      <c r="IGT118" s="209"/>
      <c r="IGU118" s="199"/>
      <c r="IGV118" s="199"/>
      <c r="IGW118" s="188"/>
      <c r="IGX118" s="209"/>
      <c r="IGY118" s="199"/>
      <c r="IGZ118" s="199"/>
      <c r="IHA118" s="188"/>
      <c r="IHB118" s="209"/>
      <c r="IHC118" s="199"/>
      <c r="IHD118" s="199"/>
      <c r="IHE118" s="188"/>
      <c r="IHF118" s="209"/>
      <c r="IHG118" s="199"/>
      <c r="IHH118" s="199"/>
      <c r="IHI118" s="188"/>
      <c r="IHJ118" s="209"/>
      <c r="IHK118" s="199"/>
      <c r="IHL118" s="199"/>
      <c r="IHM118" s="188"/>
      <c r="IHN118" s="209"/>
      <c r="IHO118" s="199"/>
      <c r="IHP118" s="199"/>
      <c r="IHQ118" s="188"/>
      <c r="IHR118" s="209"/>
      <c r="IHS118" s="199"/>
      <c r="IHT118" s="199"/>
      <c r="IHU118" s="188"/>
      <c r="IHV118" s="209"/>
      <c r="IHW118" s="199"/>
      <c r="IHX118" s="199"/>
      <c r="IHY118" s="188"/>
      <c r="IHZ118" s="209"/>
      <c r="IIA118" s="199"/>
      <c r="IIB118" s="199"/>
      <c r="IIC118" s="188"/>
      <c r="IID118" s="209"/>
      <c r="IIE118" s="199"/>
      <c r="IIF118" s="199"/>
      <c r="IIG118" s="188"/>
      <c r="IIH118" s="209"/>
      <c r="III118" s="199"/>
      <c r="IIJ118" s="199"/>
      <c r="IIK118" s="188"/>
      <c r="IIL118" s="209"/>
      <c r="IIM118" s="199"/>
      <c r="IIN118" s="199"/>
      <c r="IIO118" s="188"/>
      <c r="IIP118" s="209"/>
      <c r="IIQ118" s="199"/>
      <c r="IIR118" s="199"/>
      <c r="IIS118" s="188"/>
      <c r="IIT118" s="209"/>
      <c r="IIU118" s="199"/>
      <c r="IIV118" s="199"/>
      <c r="IIW118" s="188"/>
      <c r="IIX118" s="209"/>
      <c r="IIY118" s="199"/>
      <c r="IIZ118" s="199"/>
      <c r="IJA118" s="188"/>
      <c r="IJB118" s="209"/>
      <c r="IJC118" s="199"/>
      <c r="IJD118" s="199"/>
      <c r="IJE118" s="188"/>
      <c r="IJF118" s="209"/>
      <c r="IJG118" s="199"/>
      <c r="IJH118" s="199"/>
      <c r="IJI118" s="188"/>
      <c r="IJJ118" s="209"/>
      <c r="IJK118" s="199"/>
      <c r="IJL118" s="199"/>
      <c r="IJM118" s="188"/>
      <c r="IJN118" s="209"/>
      <c r="IJO118" s="199"/>
      <c r="IJP118" s="199"/>
      <c r="IJQ118" s="188"/>
      <c r="IJR118" s="209"/>
      <c r="IJS118" s="199"/>
      <c r="IJT118" s="199"/>
      <c r="IJU118" s="188"/>
      <c r="IJV118" s="209"/>
      <c r="IJW118" s="199"/>
      <c r="IJX118" s="199"/>
      <c r="IJY118" s="188"/>
      <c r="IJZ118" s="209"/>
      <c r="IKA118" s="199"/>
      <c r="IKB118" s="199"/>
      <c r="IKC118" s="188"/>
      <c r="IKD118" s="209"/>
      <c r="IKE118" s="199"/>
      <c r="IKF118" s="199"/>
      <c r="IKG118" s="188"/>
      <c r="IKH118" s="209"/>
      <c r="IKI118" s="199"/>
      <c r="IKJ118" s="199"/>
      <c r="IKK118" s="188"/>
      <c r="IKL118" s="209"/>
      <c r="IKM118" s="199"/>
      <c r="IKN118" s="199"/>
      <c r="IKO118" s="188"/>
      <c r="IKP118" s="209"/>
      <c r="IKQ118" s="199"/>
      <c r="IKR118" s="199"/>
      <c r="IKS118" s="188"/>
      <c r="IKT118" s="209"/>
      <c r="IKU118" s="199"/>
      <c r="IKV118" s="199"/>
      <c r="IKW118" s="188"/>
      <c r="IKX118" s="209"/>
      <c r="IKY118" s="199"/>
      <c r="IKZ118" s="199"/>
      <c r="ILA118" s="188"/>
      <c r="ILB118" s="209"/>
      <c r="ILC118" s="199"/>
      <c r="ILD118" s="199"/>
      <c r="ILE118" s="188"/>
      <c r="ILF118" s="209"/>
      <c r="ILG118" s="199"/>
      <c r="ILH118" s="199"/>
      <c r="ILI118" s="188"/>
      <c r="ILJ118" s="209"/>
      <c r="ILK118" s="199"/>
      <c r="ILL118" s="199"/>
      <c r="ILM118" s="188"/>
      <c r="ILN118" s="209"/>
      <c r="ILO118" s="199"/>
      <c r="ILP118" s="199"/>
      <c r="ILQ118" s="188"/>
      <c r="ILR118" s="209"/>
      <c r="ILS118" s="199"/>
      <c r="ILT118" s="199"/>
      <c r="ILU118" s="188"/>
      <c r="ILV118" s="209"/>
      <c r="ILW118" s="199"/>
      <c r="ILX118" s="199"/>
      <c r="ILY118" s="188"/>
      <c r="ILZ118" s="209"/>
      <c r="IMA118" s="199"/>
      <c r="IMB118" s="199"/>
      <c r="IMC118" s="188"/>
      <c r="IMD118" s="209"/>
      <c r="IME118" s="199"/>
      <c r="IMF118" s="199"/>
      <c r="IMG118" s="188"/>
      <c r="IMH118" s="209"/>
      <c r="IMI118" s="199"/>
      <c r="IMJ118" s="199"/>
      <c r="IMK118" s="188"/>
      <c r="IML118" s="209"/>
      <c r="IMM118" s="199"/>
      <c r="IMN118" s="199"/>
      <c r="IMO118" s="188"/>
      <c r="IMP118" s="209"/>
      <c r="IMQ118" s="199"/>
      <c r="IMR118" s="199"/>
      <c r="IMS118" s="188"/>
      <c r="IMT118" s="209"/>
      <c r="IMU118" s="199"/>
      <c r="IMV118" s="199"/>
      <c r="IMW118" s="188"/>
      <c r="IMX118" s="209"/>
      <c r="IMY118" s="199"/>
      <c r="IMZ118" s="199"/>
      <c r="INA118" s="188"/>
      <c r="INB118" s="209"/>
      <c r="INC118" s="199"/>
      <c r="IND118" s="199"/>
      <c r="INE118" s="188"/>
      <c r="INF118" s="209"/>
      <c r="ING118" s="199"/>
      <c r="INH118" s="199"/>
      <c r="INI118" s="188"/>
      <c r="INJ118" s="209"/>
      <c r="INK118" s="199"/>
      <c r="INL118" s="199"/>
      <c r="INM118" s="188"/>
      <c r="INN118" s="209"/>
      <c r="INO118" s="199"/>
      <c r="INP118" s="199"/>
      <c r="INQ118" s="188"/>
      <c r="INR118" s="209"/>
      <c r="INS118" s="199"/>
      <c r="INT118" s="199"/>
      <c r="INU118" s="188"/>
      <c r="INV118" s="209"/>
      <c r="INW118" s="199"/>
      <c r="INX118" s="199"/>
      <c r="INY118" s="188"/>
      <c r="INZ118" s="209"/>
      <c r="IOA118" s="199"/>
      <c r="IOB118" s="199"/>
      <c r="IOC118" s="188"/>
      <c r="IOD118" s="209"/>
      <c r="IOE118" s="199"/>
      <c r="IOF118" s="199"/>
      <c r="IOG118" s="188"/>
      <c r="IOH118" s="209"/>
      <c r="IOI118" s="199"/>
      <c r="IOJ118" s="199"/>
      <c r="IOK118" s="188"/>
      <c r="IOL118" s="209"/>
      <c r="IOM118" s="199"/>
      <c r="ION118" s="199"/>
      <c r="IOO118" s="188"/>
      <c r="IOP118" s="209"/>
      <c r="IOQ118" s="199"/>
      <c r="IOR118" s="199"/>
      <c r="IOS118" s="188"/>
      <c r="IOT118" s="209"/>
      <c r="IOU118" s="199"/>
      <c r="IOV118" s="199"/>
      <c r="IOW118" s="188"/>
      <c r="IOX118" s="209"/>
      <c r="IOY118" s="199"/>
      <c r="IOZ118" s="199"/>
      <c r="IPA118" s="188"/>
      <c r="IPB118" s="209"/>
      <c r="IPC118" s="199"/>
      <c r="IPD118" s="199"/>
      <c r="IPE118" s="188"/>
      <c r="IPF118" s="209"/>
      <c r="IPG118" s="199"/>
      <c r="IPH118" s="199"/>
      <c r="IPI118" s="188"/>
      <c r="IPJ118" s="209"/>
      <c r="IPK118" s="199"/>
      <c r="IPL118" s="199"/>
      <c r="IPM118" s="188"/>
      <c r="IPN118" s="209"/>
      <c r="IPO118" s="199"/>
      <c r="IPP118" s="199"/>
      <c r="IPQ118" s="188"/>
      <c r="IPR118" s="209"/>
      <c r="IPS118" s="199"/>
      <c r="IPT118" s="199"/>
      <c r="IPU118" s="188"/>
      <c r="IPV118" s="209"/>
      <c r="IPW118" s="199"/>
      <c r="IPX118" s="199"/>
      <c r="IPY118" s="188"/>
      <c r="IPZ118" s="209"/>
      <c r="IQA118" s="199"/>
      <c r="IQB118" s="199"/>
      <c r="IQC118" s="188"/>
      <c r="IQD118" s="209"/>
      <c r="IQE118" s="199"/>
      <c r="IQF118" s="199"/>
      <c r="IQG118" s="188"/>
      <c r="IQH118" s="209"/>
      <c r="IQI118" s="199"/>
      <c r="IQJ118" s="199"/>
      <c r="IQK118" s="188"/>
      <c r="IQL118" s="209"/>
      <c r="IQM118" s="199"/>
      <c r="IQN118" s="199"/>
      <c r="IQO118" s="188"/>
      <c r="IQP118" s="209"/>
      <c r="IQQ118" s="199"/>
      <c r="IQR118" s="199"/>
      <c r="IQS118" s="188"/>
      <c r="IQT118" s="209"/>
      <c r="IQU118" s="199"/>
      <c r="IQV118" s="199"/>
      <c r="IQW118" s="188"/>
      <c r="IQX118" s="209"/>
      <c r="IQY118" s="199"/>
      <c r="IQZ118" s="199"/>
      <c r="IRA118" s="188"/>
      <c r="IRB118" s="209"/>
      <c r="IRC118" s="199"/>
      <c r="IRD118" s="199"/>
      <c r="IRE118" s="188"/>
      <c r="IRF118" s="209"/>
      <c r="IRG118" s="199"/>
      <c r="IRH118" s="199"/>
      <c r="IRI118" s="188"/>
      <c r="IRJ118" s="209"/>
      <c r="IRK118" s="199"/>
      <c r="IRL118" s="199"/>
      <c r="IRM118" s="188"/>
      <c r="IRN118" s="209"/>
      <c r="IRO118" s="199"/>
      <c r="IRP118" s="199"/>
      <c r="IRQ118" s="188"/>
      <c r="IRR118" s="209"/>
      <c r="IRS118" s="199"/>
      <c r="IRT118" s="199"/>
      <c r="IRU118" s="188"/>
      <c r="IRV118" s="209"/>
      <c r="IRW118" s="199"/>
      <c r="IRX118" s="199"/>
      <c r="IRY118" s="188"/>
      <c r="IRZ118" s="209"/>
      <c r="ISA118" s="199"/>
      <c r="ISB118" s="199"/>
      <c r="ISC118" s="188"/>
      <c r="ISD118" s="209"/>
      <c r="ISE118" s="199"/>
      <c r="ISF118" s="199"/>
      <c r="ISG118" s="188"/>
      <c r="ISH118" s="209"/>
      <c r="ISI118" s="199"/>
      <c r="ISJ118" s="199"/>
      <c r="ISK118" s="188"/>
      <c r="ISL118" s="209"/>
      <c r="ISM118" s="199"/>
      <c r="ISN118" s="199"/>
      <c r="ISO118" s="188"/>
      <c r="ISP118" s="209"/>
      <c r="ISQ118" s="199"/>
      <c r="ISR118" s="199"/>
      <c r="ISS118" s="188"/>
      <c r="IST118" s="209"/>
      <c r="ISU118" s="199"/>
      <c r="ISV118" s="199"/>
      <c r="ISW118" s="188"/>
      <c r="ISX118" s="209"/>
      <c r="ISY118" s="199"/>
      <c r="ISZ118" s="199"/>
      <c r="ITA118" s="188"/>
      <c r="ITB118" s="209"/>
      <c r="ITC118" s="199"/>
      <c r="ITD118" s="199"/>
      <c r="ITE118" s="188"/>
      <c r="ITF118" s="209"/>
      <c r="ITG118" s="199"/>
      <c r="ITH118" s="199"/>
      <c r="ITI118" s="188"/>
      <c r="ITJ118" s="209"/>
      <c r="ITK118" s="199"/>
      <c r="ITL118" s="199"/>
      <c r="ITM118" s="188"/>
      <c r="ITN118" s="209"/>
      <c r="ITO118" s="199"/>
      <c r="ITP118" s="199"/>
      <c r="ITQ118" s="188"/>
      <c r="ITR118" s="209"/>
      <c r="ITS118" s="199"/>
      <c r="ITT118" s="199"/>
      <c r="ITU118" s="188"/>
      <c r="ITV118" s="209"/>
      <c r="ITW118" s="199"/>
      <c r="ITX118" s="199"/>
      <c r="ITY118" s="188"/>
      <c r="ITZ118" s="209"/>
      <c r="IUA118" s="199"/>
      <c r="IUB118" s="199"/>
      <c r="IUC118" s="188"/>
      <c r="IUD118" s="209"/>
      <c r="IUE118" s="199"/>
      <c r="IUF118" s="199"/>
      <c r="IUG118" s="188"/>
      <c r="IUH118" s="209"/>
      <c r="IUI118" s="199"/>
      <c r="IUJ118" s="199"/>
      <c r="IUK118" s="188"/>
      <c r="IUL118" s="209"/>
      <c r="IUM118" s="199"/>
      <c r="IUN118" s="199"/>
      <c r="IUO118" s="188"/>
      <c r="IUP118" s="209"/>
      <c r="IUQ118" s="199"/>
      <c r="IUR118" s="199"/>
      <c r="IUS118" s="188"/>
      <c r="IUT118" s="209"/>
      <c r="IUU118" s="199"/>
      <c r="IUV118" s="199"/>
      <c r="IUW118" s="188"/>
      <c r="IUX118" s="209"/>
      <c r="IUY118" s="199"/>
      <c r="IUZ118" s="199"/>
      <c r="IVA118" s="188"/>
      <c r="IVB118" s="209"/>
      <c r="IVC118" s="199"/>
      <c r="IVD118" s="199"/>
      <c r="IVE118" s="188"/>
      <c r="IVF118" s="209"/>
      <c r="IVG118" s="199"/>
      <c r="IVH118" s="199"/>
      <c r="IVI118" s="188"/>
      <c r="IVJ118" s="209"/>
      <c r="IVK118" s="199"/>
      <c r="IVL118" s="199"/>
      <c r="IVM118" s="188"/>
      <c r="IVN118" s="209"/>
      <c r="IVO118" s="199"/>
      <c r="IVP118" s="199"/>
      <c r="IVQ118" s="188"/>
      <c r="IVR118" s="209"/>
      <c r="IVS118" s="199"/>
      <c r="IVT118" s="199"/>
      <c r="IVU118" s="188"/>
      <c r="IVV118" s="209"/>
      <c r="IVW118" s="199"/>
      <c r="IVX118" s="199"/>
      <c r="IVY118" s="188"/>
      <c r="IVZ118" s="209"/>
      <c r="IWA118" s="199"/>
      <c r="IWB118" s="199"/>
      <c r="IWC118" s="188"/>
      <c r="IWD118" s="209"/>
      <c r="IWE118" s="199"/>
      <c r="IWF118" s="199"/>
      <c r="IWG118" s="188"/>
      <c r="IWH118" s="209"/>
      <c r="IWI118" s="199"/>
      <c r="IWJ118" s="199"/>
      <c r="IWK118" s="188"/>
      <c r="IWL118" s="209"/>
      <c r="IWM118" s="199"/>
      <c r="IWN118" s="199"/>
      <c r="IWO118" s="188"/>
      <c r="IWP118" s="209"/>
      <c r="IWQ118" s="199"/>
      <c r="IWR118" s="199"/>
      <c r="IWS118" s="188"/>
      <c r="IWT118" s="209"/>
      <c r="IWU118" s="199"/>
      <c r="IWV118" s="199"/>
      <c r="IWW118" s="188"/>
      <c r="IWX118" s="209"/>
      <c r="IWY118" s="199"/>
      <c r="IWZ118" s="199"/>
      <c r="IXA118" s="188"/>
      <c r="IXB118" s="209"/>
      <c r="IXC118" s="199"/>
      <c r="IXD118" s="199"/>
      <c r="IXE118" s="188"/>
      <c r="IXF118" s="209"/>
      <c r="IXG118" s="199"/>
      <c r="IXH118" s="199"/>
      <c r="IXI118" s="188"/>
      <c r="IXJ118" s="209"/>
      <c r="IXK118" s="199"/>
      <c r="IXL118" s="199"/>
      <c r="IXM118" s="188"/>
      <c r="IXN118" s="209"/>
      <c r="IXO118" s="199"/>
      <c r="IXP118" s="199"/>
      <c r="IXQ118" s="188"/>
      <c r="IXR118" s="209"/>
      <c r="IXS118" s="199"/>
      <c r="IXT118" s="199"/>
      <c r="IXU118" s="188"/>
      <c r="IXV118" s="209"/>
      <c r="IXW118" s="199"/>
      <c r="IXX118" s="199"/>
      <c r="IXY118" s="188"/>
      <c r="IXZ118" s="209"/>
      <c r="IYA118" s="199"/>
      <c r="IYB118" s="199"/>
      <c r="IYC118" s="188"/>
      <c r="IYD118" s="209"/>
      <c r="IYE118" s="199"/>
      <c r="IYF118" s="199"/>
      <c r="IYG118" s="188"/>
      <c r="IYH118" s="209"/>
      <c r="IYI118" s="199"/>
      <c r="IYJ118" s="199"/>
      <c r="IYK118" s="188"/>
      <c r="IYL118" s="209"/>
      <c r="IYM118" s="199"/>
      <c r="IYN118" s="199"/>
      <c r="IYO118" s="188"/>
      <c r="IYP118" s="209"/>
      <c r="IYQ118" s="199"/>
      <c r="IYR118" s="199"/>
      <c r="IYS118" s="188"/>
      <c r="IYT118" s="209"/>
      <c r="IYU118" s="199"/>
      <c r="IYV118" s="199"/>
      <c r="IYW118" s="188"/>
      <c r="IYX118" s="209"/>
      <c r="IYY118" s="199"/>
      <c r="IYZ118" s="199"/>
      <c r="IZA118" s="188"/>
      <c r="IZB118" s="209"/>
      <c r="IZC118" s="199"/>
      <c r="IZD118" s="199"/>
      <c r="IZE118" s="188"/>
      <c r="IZF118" s="209"/>
      <c r="IZG118" s="199"/>
      <c r="IZH118" s="199"/>
      <c r="IZI118" s="188"/>
      <c r="IZJ118" s="209"/>
      <c r="IZK118" s="199"/>
      <c r="IZL118" s="199"/>
      <c r="IZM118" s="188"/>
      <c r="IZN118" s="209"/>
      <c r="IZO118" s="199"/>
      <c r="IZP118" s="199"/>
      <c r="IZQ118" s="188"/>
      <c r="IZR118" s="209"/>
      <c r="IZS118" s="199"/>
      <c r="IZT118" s="199"/>
      <c r="IZU118" s="188"/>
      <c r="IZV118" s="209"/>
      <c r="IZW118" s="199"/>
      <c r="IZX118" s="199"/>
      <c r="IZY118" s="188"/>
      <c r="IZZ118" s="209"/>
      <c r="JAA118" s="199"/>
      <c r="JAB118" s="199"/>
      <c r="JAC118" s="188"/>
      <c r="JAD118" s="209"/>
      <c r="JAE118" s="199"/>
      <c r="JAF118" s="199"/>
      <c r="JAG118" s="188"/>
      <c r="JAH118" s="209"/>
      <c r="JAI118" s="199"/>
      <c r="JAJ118" s="199"/>
      <c r="JAK118" s="188"/>
      <c r="JAL118" s="209"/>
      <c r="JAM118" s="199"/>
      <c r="JAN118" s="199"/>
      <c r="JAO118" s="188"/>
      <c r="JAP118" s="209"/>
      <c r="JAQ118" s="199"/>
      <c r="JAR118" s="199"/>
      <c r="JAS118" s="188"/>
      <c r="JAT118" s="209"/>
      <c r="JAU118" s="199"/>
      <c r="JAV118" s="199"/>
      <c r="JAW118" s="188"/>
      <c r="JAX118" s="209"/>
      <c r="JAY118" s="199"/>
      <c r="JAZ118" s="199"/>
      <c r="JBA118" s="188"/>
      <c r="JBB118" s="209"/>
      <c r="JBC118" s="199"/>
      <c r="JBD118" s="199"/>
      <c r="JBE118" s="188"/>
      <c r="JBF118" s="209"/>
      <c r="JBG118" s="199"/>
      <c r="JBH118" s="199"/>
      <c r="JBI118" s="188"/>
      <c r="JBJ118" s="209"/>
      <c r="JBK118" s="199"/>
      <c r="JBL118" s="199"/>
      <c r="JBM118" s="188"/>
      <c r="JBN118" s="209"/>
      <c r="JBO118" s="199"/>
      <c r="JBP118" s="199"/>
      <c r="JBQ118" s="188"/>
      <c r="JBR118" s="209"/>
      <c r="JBS118" s="199"/>
      <c r="JBT118" s="199"/>
      <c r="JBU118" s="188"/>
      <c r="JBV118" s="209"/>
      <c r="JBW118" s="199"/>
      <c r="JBX118" s="199"/>
      <c r="JBY118" s="188"/>
      <c r="JBZ118" s="209"/>
      <c r="JCA118" s="199"/>
      <c r="JCB118" s="199"/>
      <c r="JCC118" s="188"/>
      <c r="JCD118" s="209"/>
      <c r="JCE118" s="199"/>
      <c r="JCF118" s="199"/>
      <c r="JCG118" s="188"/>
      <c r="JCH118" s="209"/>
      <c r="JCI118" s="199"/>
      <c r="JCJ118" s="199"/>
      <c r="JCK118" s="188"/>
      <c r="JCL118" s="209"/>
      <c r="JCM118" s="199"/>
      <c r="JCN118" s="199"/>
      <c r="JCO118" s="188"/>
      <c r="JCP118" s="209"/>
      <c r="JCQ118" s="199"/>
      <c r="JCR118" s="199"/>
      <c r="JCS118" s="188"/>
      <c r="JCT118" s="209"/>
      <c r="JCU118" s="199"/>
      <c r="JCV118" s="199"/>
      <c r="JCW118" s="188"/>
      <c r="JCX118" s="209"/>
      <c r="JCY118" s="199"/>
      <c r="JCZ118" s="199"/>
      <c r="JDA118" s="188"/>
      <c r="JDB118" s="209"/>
      <c r="JDC118" s="199"/>
      <c r="JDD118" s="199"/>
      <c r="JDE118" s="188"/>
      <c r="JDF118" s="209"/>
      <c r="JDG118" s="199"/>
      <c r="JDH118" s="199"/>
      <c r="JDI118" s="188"/>
      <c r="JDJ118" s="209"/>
      <c r="JDK118" s="199"/>
      <c r="JDL118" s="199"/>
      <c r="JDM118" s="188"/>
      <c r="JDN118" s="209"/>
      <c r="JDO118" s="199"/>
      <c r="JDP118" s="199"/>
      <c r="JDQ118" s="188"/>
      <c r="JDR118" s="209"/>
      <c r="JDS118" s="199"/>
      <c r="JDT118" s="199"/>
      <c r="JDU118" s="188"/>
      <c r="JDV118" s="209"/>
      <c r="JDW118" s="199"/>
      <c r="JDX118" s="199"/>
      <c r="JDY118" s="188"/>
      <c r="JDZ118" s="209"/>
      <c r="JEA118" s="199"/>
      <c r="JEB118" s="199"/>
      <c r="JEC118" s="188"/>
      <c r="JED118" s="209"/>
      <c r="JEE118" s="199"/>
      <c r="JEF118" s="199"/>
      <c r="JEG118" s="188"/>
      <c r="JEH118" s="209"/>
      <c r="JEI118" s="199"/>
      <c r="JEJ118" s="199"/>
      <c r="JEK118" s="188"/>
      <c r="JEL118" s="209"/>
      <c r="JEM118" s="199"/>
      <c r="JEN118" s="199"/>
      <c r="JEO118" s="188"/>
      <c r="JEP118" s="209"/>
      <c r="JEQ118" s="199"/>
      <c r="JER118" s="199"/>
      <c r="JES118" s="188"/>
      <c r="JET118" s="209"/>
      <c r="JEU118" s="199"/>
      <c r="JEV118" s="199"/>
      <c r="JEW118" s="188"/>
      <c r="JEX118" s="209"/>
      <c r="JEY118" s="199"/>
      <c r="JEZ118" s="199"/>
      <c r="JFA118" s="188"/>
      <c r="JFB118" s="209"/>
      <c r="JFC118" s="199"/>
      <c r="JFD118" s="199"/>
      <c r="JFE118" s="188"/>
      <c r="JFF118" s="209"/>
      <c r="JFG118" s="199"/>
      <c r="JFH118" s="199"/>
      <c r="JFI118" s="188"/>
      <c r="JFJ118" s="209"/>
      <c r="JFK118" s="199"/>
      <c r="JFL118" s="199"/>
      <c r="JFM118" s="188"/>
      <c r="JFN118" s="209"/>
      <c r="JFO118" s="199"/>
      <c r="JFP118" s="199"/>
      <c r="JFQ118" s="188"/>
      <c r="JFR118" s="209"/>
      <c r="JFS118" s="199"/>
      <c r="JFT118" s="199"/>
      <c r="JFU118" s="188"/>
      <c r="JFV118" s="209"/>
      <c r="JFW118" s="199"/>
      <c r="JFX118" s="199"/>
      <c r="JFY118" s="188"/>
      <c r="JFZ118" s="209"/>
      <c r="JGA118" s="199"/>
      <c r="JGB118" s="199"/>
      <c r="JGC118" s="188"/>
      <c r="JGD118" s="209"/>
      <c r="JGE118" s="199"/>
      <c r="JGF118" s="199"/>
      <c r="JGG118" s="188"/>
      <c r="JGH118" s="209"/>
      <c r="JGI118" s="199"/>
      <c r="JGJ118" s="199"/>
      <c r="JGK118" s="188"/>
      <c r="JGL118" s="209"/>
      <c r="JGM118" s="199"/>
      <c r="JGN118" s="199"/>
      <c r="JGO118" s="188"/>
      <c r="JGP118" s="209"/>
      <c r="JGQ118" s="199"/>
      <c r="JGR118" s="199"/>
      <c r="JGS118" s="188"/>
      <c r="JGT118" s="209"/>
      <c r="JGU118" s="199"/>
      <c r="JGV118" s="199"/>
      <c r="JGW118" s="188"/>
      <c r="JGX118" s="209"/>
      <c r="JGY118" s="199"/>
      <c r="JGZ118" s="199"/>
      <c r="JHA118" s="188"/>
      <c r="JHB118" s="209"/>
      <c r="JHC118" s="199"/>
      <c r="JHD118" s="199"/>
      <c r="JHE118" s="188"/>
      <c r="JHF118" s="209"/>
      <c r="JHG118" s="199"/>
      <c r="JHH118" s="199"/>
      <c r="JHI118" s="188"/>
      <c r="JHJ118" s="209"/>
      <c r="JHK118" s="199"/>
      <c r="JHL118" s="199"/>
      <c r="JHM118" s="188"/>
      <c r="JHN118" s="209"/>
      <c r="JHO118" s="199"/>
      <c r="JHP118" s="199"/>
      <c r="JHQ118" s="188"/>
      <c r="JHR118" s="209"/>
      <c r="JHS118" s="199"/>
      <c r="JHT118" s="199"/>
      <c r="JHU118" s="188"/>
      <c r="JHV118" s="209"/>
      <c r="JHW118" s="199"/>
      <c r="JHX118" s="199"/>
      <c r="JHY118" s="188"/>
      <c r="JHZ118" s="209"/>
      <c r="JIA118" s="199"/>
      <c r="JIB118" s="199"/>
      <c r="JIC118" s="188"/>
      <c r="JID118" s="209"/>
      <c r="JIE118" s="199"/>
      <c r="JIF118" s="199"/>
      <c r="JIG118" s="188"/>
      <c r="JIH118" s="209"/>
      <c r="JII118" s="199"/>
      <c r="JIJ118" s="199"/>
      <c r="JIK118" s="188"/>
      <c r="JIL118" s="209"/>
      <c r="JIM118" s="199"/>
      <c r="JIN118" s="199"/>
      <c r="JIO118" s="188"/>
      <c r="JIP118" s="209"/>
      <c r="JIQ118" s="199"/>
      <c r="JIR118" s="199"/>
      <c r="JIS118" s="188"/>
      <c r="JIT118" s="209"/>
      <c r="JIU118" s="199"/>
      <c r="JIV118" s="199"/>
      <c r="JIW118" s="188"/>
      <c r="JIX118" s="209"/>
      <c r="JIY118" s="199"/>
      <c r="JIZ118" s="199"/>
      <c r="JJA118" s="188"/>
      <c r="JJB118" s="209"/>
      <c r="JJC118" s="199"/>
      <c r="JJD118" s="199"/>
      <c r="JJE118" s="188"/>
      <c r="JJF118" s="209"/>
      <c r="JJG118" s="199"/>
      <c r="JJH118" s="199"/>
      <c r="JJI118" s="188"/>
      <c r="JJJ118" s="209"/>
      <c r="JJK118" s="199"/>
      <c r="JJL118" s="199"/>
      <c r="JJM118" s="188"/>
      <c r="JJN118" s="209"/>
      <c r="JJO118" s="199"/>
      <c r="JJP118" s="199"/>
      <c r="JJQ118" s="188"/>
      <c r="JJR118" s="209"/>
      <c r="JJS118" s="199"/>
      <c r="JJT118" s="199"/>
      <c r="JJU118" s="188"/>
      <c r="JJV118" s="209"/>
      <c r="JJW118" s="199"/>
      <c r="JJX118" s="199"/>
      <c r="JJY118" s="188"/>
      <c r="JJZ118" s="209"/>
      <c r="JKA118" s="199"/>
      <c r="JKB118" s="199"/>
      <c r="JKC118" s="188"/>
      <c r="JKD118" s="209"/>
      <c r="JKE118" s="199"/>
      <c r="JKF118" s="199"/>
      <c r="JKG118" s="188"/>
      <c r="JKH118" s="209"/>
      <c r="JKI118" s="199"/>
      <c r="JKJ118" s="199"/>
      <c r="JKK118" s="188"/>
      <c r="JKL118" s="209"/>
      <c r="JKM118" s="199"/>
      <c r="JKN118" s="199"/>
      <c r="JKO118" s="188"/>
      <c r="JKP118" s="209"/>
      <c r="JKQ118" s="199"/>
      <c r="JKR118" s="199"/>
      <c r="JKS118" s="188"/>
      <c r="JKT118" s="209"/>
      <c r="JKU118" s="199"/>
      <c r="JKV118" s="199"/>
      <c r="JKW118" s="188"/>
      <c r="JKX118" s="209"/>
      <c r="JKY118" s="199"/>
      <c r="JKZ118" s="199"/>
      <c r="JLA118" s="188"/>
      <c r="JLB118" s="209"/>
      <c r="JLC118" s="199"/>
      <c r="JLD118" s="199"/>
      <c r="JLE118" s="188"/>
      <c r="JLF118" s="209"/>
      <c r="JLG118" s="199"/>
      <c r="JLH118" s="199"/>
      <c r="JLI118" s="188"/>
      <c r="JLJ118" s="209"/>
      <c r="JLK118" s="199"/>
      <c r="JLL118" s="199"/>
      <c r="JLM118" s="188"/>
      <c r="JLN118" s="209"/>
      <c r="JLO118" s="199"/>
      <c r="JLP118" s="199"/>
      <c r="JLQ118" s="188"/>
      <c r="JLR118" s="209"/>
      <c r="JLS118" s="199"/>
      <c r="JLT118" s="199"/>
      <c r="JLU118" s="188"/>
      <c r="JLV118" s="209"/>
      <c r="JLW118" s="199"/>
      <c r="JLX118" s="199"/>
      <c r="JLY118" s="188"/>
      <c r="JLZ118" s="209"/>
      <c r="JMA118" s="199"/>
      <c r="JMB118" s="199"/>
      <c r="JMC118" s="188"/>
      <c r="JMD118" s="209"/>
      <c r="JME118" s="199"/>
      <c r="JMF118" s="199"/>
      <c r="JMG118" s="188"/>
      <c r="JMH118" s="209"/>
      <c r="JMI118" s="199"/>
      <c r="JMJ118" s="199"/>
      <c r="JMK118" s="188"/>
      <c r="JML118" s="209"/>
      <c r="JMM118" s="199"/>
      <c r="JMN118" s="199"/>
      <c r="JMO118" s="188"/>
      <c r="JMP118" s="209"/>
      <c r="JMQ118" s="199"/>
      <c r="JMR118" s="199"/>
      <c r="JMS118" s="188"/>
      <c r="JMT118" s="209"/>
      <c r="JMU118" s="199"/>
      <c r="JMV118" s="199"/>
      <c r="JMW118" s="188"/>
      <c r="JMX118" s="209"/>
      <c r="JMY118" s="199"/>
      <c r="JMZ118" s="199"/>
      <c r="JNA118" s="188"/>
      <c r="JNB118" s="209"/>
      <c r="JNC118" s="199"/>
      <c r="JND118" s="199"/>
      <c r="JNE118" s="188"/>
      <c r="JNF118" s="209"/>
      <c r="JNG118" s="199"/>
      <c r="JNH118" s="199"/>
      <c r="JNI118" s="188"/>
      <c r="JNJ118" s="209"/>
      <c r="JNK118" s="199"/>
      <c r="JNL118" s="199"/>
      <c r="JNM118" s="188"/>
      <c r="JNN118" s="209"/>
      <c r="JNO118" s="199"/>
      <c r="JNP118" s="199"/>
      <c r="JNQ118" s="188"/>
      <c r="JNR118" s="209"/>
      <c r="JNS118" s="199"/>
      <c r="JNT118" s="199"/>
      <c r="JNU118" s="188"/>
      <c r="JNV118" s="209"/>
      <c r="JNW118" s="199"/>
      <c r="JNX118" s="199"/>
      <c r="JNY118" s="188"/>
      <c r="JNZ118" s="209"/>
      <c r="JOA118" s="199"/>
      <c r="JOB118" s="199"/>
      <c r="JOC118" s="188"/>
      <c r="JOD118" s="209"/>
      <c r="JOE118" s="199"/>
      <c r="JOF118" s="199"/>
      <c r="JOG118" s="188"/>
      <c r="JOH118" s="209"/>
      <c r="JOI118" s="199"/>
      <c r="JOJ118" s="199"/>
      <c r="JOK118" s="188"/>
      <c r="JOL118" s="209"/>
      <c r="JOM118" s="199"/>
      <c r="JON118" s="199"/>
      <c r="JOO118" s="188"/>
      <c r="JOP118" s="209"/>
      <c r="JOQ118" s="199"/>
      <c r="JOR118" s="199"/>
      <c r="JOS118" s="188"/>
      <c r="JOT118" s="209"/>
      <c r="JOU118" s="199"/>
      <c r="JOV118" s="199"/>
      <c r="JOW118" s="188"/>
      <c r="JOX118" s="209"/>
      <c r="JOY118" s="199"/>
      <c r="JOZ118" s="199"/>
      <c r="JPA118" s="188"/>
      <c r="JPB118" s="209"/>
      <c r="JPC118" s="199"/>
      <c r="JPD118" s="199"/>
      <c r="JPE118" s="188"/>
      <c r="JPF118" s="209"/>
      <c r="JPG118" s="199"/>
      <c r="JPH118" s="199"/>
      <c r="JPI118" s="188"/>
      <c r="JPJ118" s="209"/>
      <c r="JPK118" s="199"/>
      <c r="JPL118" s="199"/>
      <c r="JPM118" s="188"/>
      <c r="JPN118" s="209"/>
      <c r="JPO118" s="199"/>
      <c r="JPP118" s="199"/>
      <c r="JPQ118" s="188"/>
      <c r="JPR118" s="209"/>
      <c r="JPS118" s="199"/>
      <c r="JPT118" s="199"/>
      <c r="JPU118" s="188"/>
      <c r="JPV118" s="209"/>
      <c r="JPW118" s="199"/>
      <c r="JPX118" s="199"/>
      <c r="JPY118" s="188"/>
      <c r="JPZ118" s="209"/>
      <c r="JQA118" s="199"/>
      <c r="JQB118" s="199"/>
      <c r="JQC118" s="188"/>
      <c r="JQD118" s="209"/>
      <c r="JQE118" s="199"/>
      <c r="JQF118" s="199"/>
      <c r="JQG118" s="188"/>
      <c r="JQH118" s="209"/>
      <c r="JQI118" s="199"/>
      <c r="JQJ118" s="199"/>
      <c r="JQK118" s="188"/>
      <c r="JQL118" s="209"/>
      <c r="JQM118" s="199"/>
      <c r="JQN118" s="199"/>
      <c r="JQO118" s="188"/>
      <c r="JQP118" s="209"/>
      <c r="JQQ118" s="199"/>
      <c r="JQR118" s="199"/>
      <c r="JQS118" s="188"/>
      <c r="JQT118" s="209"/>
      <c r="JQU118" s="199"/>
      <c r="JQV118" s="199"/>
      <c r="JQW118" s="188"/>
      <c r="JQX118" s="209"/>
      <c r="JQY118" s="199"/>
      <c r="JQZ118" s="199"/>
      <c r="JRA118" s="188"/>
      <c r="JRB118" s="209"/>
      <c r="JRC118" s="199"/>
      <c r="JRD118" s="199"/>
      <c r="JRE118" s="188"/>
      <c r="JRF118" s="209"/>
      <c r="JRG118" s="199"/>
      <c r="JRH118" s="199"/>
      <c r="JRI118" s="188"/>
      <c r="JRJ118" s="209"/>
      <c r="JRK118" s="199"/>
      <c r="JRL118" s="199"/>
      <c r="JRM118" s="188"/>
      <c r="JRN118" s="209"/>
      <c r="JRO118" s="199"/>
      <c r="JRP118" s="199"/>
      <c r="JRQ118" s="188"/>
      <c r="JRR118" s="209"/>
      <c r="JRS118" s="199"/>
      <c r="JRT118" s="199"/>
      <c r="JRU118" s="188"/>
      <c r="JRV118" s="209"/>
      <c r="JRW118" s="199"/>
      <c r="JRX118" s="199"/>
      <c r="JRY118" s="188"/>
      <c r="JRZ118" s="209"/>
      <c r="JSA118" s="199"/>
      <c r="JSB118" s="199"/>
      <c r="JSC118" s="188"/>
      <c r="JSD118" s="209"/>
      <c r="JSE118" s="199"/>
      <c r="JSF118" s="199"/>
      <c r="JSG118" s="188"/>
      <c r="JSH118" s="209"/>
      <c r="JSI118" s="199"/>
      <c r="JSJ118" s="199"/>
      <c r="JSK118" s="188"/>
      <c r="JSL118" s="209"/>
      <c r="JSM118" s="199"/>
      <c r="JSN118" s="199"/>
      <c r="JSO118" s="188"/>
      <c r="JSP118" s="209"/>
      <c r="JSQ118" s="199"/>
      <c r="JSR118" s="199"/>
      <c r="JSS118" s="188"/>
      <c r="JST118" s="209"/>
      <c r="JSU118" s="199"/>
      <c r="JSV118" s="199"/>
      <c r="JSW118" s="188"/>
      <c r="JSX118" s="209"/>
      <c r="JSY118" s="199"/>
      <c r="JSZ118" s="199"/>
      <c r="JTA118" s="188"/>
      <c r="JTB118" s="209"/>
      <c r="JTC118" s="199"/>
      <c r="JTD118" s="199"/>
      <c r="JTE118" s="188"/>
      <c r="JTF118" s="209"/>
      <c r="JTG118" s="199"/>
      <c r="JTH118" s="199"/>
      <c r="JTI118" s="188"/>
      <c r="JTJ118" s="209"/>
      <c r="JTK118" s="199"/>
      <c r="JTL118" s="199"/>
      <c r="JTM118" s="188"/>
      <c r="JTN118" s="209"/>
      <c r="JTO118" s="199"/>
      <c r="JTP118" s="199"/>
      <c r="JTQ118" s="188"/>
      <c r="JTR118" s="209"/>
      <c r="JTS118" s="199"/>
      <c r="JTT118" s="199"/>
      <c r="JTU118" s="188"/>
      <c r="JTV118" s="209"/>
      <c r="JTW118" s="199"/>
      <c r="JTX118" s="199"/>
      <c r="JTY118" s="188"/>
      <c r="JTZ118" s="209"/>
      <c r="JUA118" s="199"/>
      <c r="JUB118" s="199"/>
      <c r="JUC118" s="188"/>
      <c r="JUD118" s="209"/>
      <c r="JUE118" s="199"/>
      <c r="JUF118" s="199"/>
      <c r="JUG118" s="188"/>
      <c r="JUH118" s="209"/>
      <c r="JUI118" s="199"/>
      <c r="JUJ118" s="199"/>
      <c r="JUK118" s="188"/>
      <c r="JUL118" s="209"/>
      <c r="JUM118" s="199"/>
      <c r="JUN118" s="199"/>
      <c r="JUO118" s="188"/>
      <c r="JUP118" s="209"/>
      <c r="JUQ118" s="199"/>
      <c r="JUR118" s="199"/>
      <c r="JUS118" s="188"/>
      <c r="JUT118" s="209"/>
      <c r="JUU118" s="199"/>
      <c r="JUV118" s="199"/>
      <c r="JUW118" s="188"/>
      <c r="JUX118" s="209"/>
      <c r="JUY118" s="199"/>
      <c r="JUZ118" s="199"/>
      <c r="JVA118" s="188"/>
      <c r="JVB118" s="209"/>
      <c r="JVC118" s="199"/>
      <c r="JVD118" s="199"/>
      <c r="JVE118" s="188"/>
      <c r="JVF118" s="209"/>
      <c r="JVG118" s="199"/>
      <c r="JVH118" s="199"/>
      <c r="JVI118" s="188"/>
      <c r="JVJ118" s="209"/>
      <c r="JVK118" s="199"/>
      <c r="JVL118" s="199"/>
      <c r="JVM118" s="188"/>
      <c r="JVN118" s="209"/>
      <c r="JVO118" s="199"/>
      <c r="JVP118" s="199"/>
      <c r="JVQ118" s="188"/>
      <c r="JVR118" s="209"/>
      <c r="JVS118" s="199"/>
      <c r="JVT118" s="199"/>
      <c r="JVU118" s="188"/>
      <c r="JVV118" s="209"/>
      <c r="JVW118" s="199"/>
      <c r="JVX118" s="199"/>
      <c r="JVY118" s="188"/>
      <c r="JVZ118" s="209"/>
      <c r="JWA118" s="199"/>
      <c r="JWB118" s="199"/>
      <c r="JWC118" s="188"/>
      <c r="JWD118" s="209"/>
      <c r="JWE118" s="199"/>
      <c r="JWF118" s="199"/>
      <c r="JWG118" s="188"/>
      <c r="JWH118" s="209"/>
      <c r="JWI118" s="199"/>
      <c r="JWJ118" s="199"/>
      <c r="JWK118" s="188"/>
      <c r="JWL118" s="209"/>
      <c r="JWM118" s="199"/>
      <c r="JWN118" s="199"/>
      <c r="JWO118" s="188"/>
      <c r="JWP118" s="209"/>
      <c r="JWQ118" s="199"/>
      <c r="JWR118" s="199"/>
      <c r="JWS118" s="188"/>
      <c r="JWT118" s="209"/>
      <c r="JWU118" s="199"/>
      <c r="JWV118" s="199"/>
      <c r="JWW118" s="188"/>
      <c r="JWX118" s="209"/>
      <c r="JWY118" s="199"/>
      <c r="JWZ118" s="199"/>
      <c r="JXA118" s="188"/>
      <c r="JXB118" s="209"/>
      <c r="JXC118" s="199"/>
      <c r="JXD118" s="199"/>
      <c r="JXE118" s="188"/>
      <c r="JXF118" s="209"/>
      <c r="JXG118" s="199"/>
      <c r="JXH118" s="199"/>
      <c r="JXI118" s="188"/>
      <c r="JXJ118" s="209"/>
      <c r="JXK118" s="199"/>
      <c r="JXL118" s="199"/>
      <c r="JXM118" s="188"/>
      <c r="JXN118" s="209"/>
      <c r="JXO118" s="199"/>
      <c r="JXP118" s="199"/>
      <c r="JXQ118" s="188"/>
      <c r="JXR118" s="209"/>
      <c r="JXS118" s="199"/>
      <c r="JXT118" s="199"/>
      <c r="JXU118" s="188"/>
      <c r="JXV118" s="209"/>
      <c r="JXW118" s="199"/>
      <c r="JXX118" s="199"/>
      <c r="JXY118" s="188"/>
      <c r="JXZ118" s="209"/>
      <c r="JYA118" s="199"/>
      <c r="JYB118" s="199"/>
      <c r="JYC118" s="188"/>
      <c r="JYD118" s="209"/>
      <c r="JYE118" s="199"/>
      <c r="JYF118" s="199"/>
      <c r="JYG118" s="188"/>
      <c r="JYH118" s="209"/>
      <c r="JYI118" s="199"/>
      <c r="JYJ118" s="199"/>
      <c r="JYK118" s="188"/>
      <c r="JYL118" s="209"/>
      <c r="JYM118" s="199"/>
      <c r="JYN118" s="199"/>
      <c r="JYO118" s="188"/>
      <c r="JYP118" s="209"/>
      <c r="JYQ118" s="199"/>
      <c r="JYR118" s="199"/>
      <c r="JYS118" s="188"/>
      <c r="JYT118" s="209"/>
      <c r="JYU118" s="199"/>
      <c r="JYV118" s="199"/>
      <c r="JYW118" s="188"/>
      <c r="JYX118" s="209"/>
      <c r="JYY118" s="199"/>
      <c r="JYZ118" s="199"/>
      <c r="JZA118" s="188"/>
      <c r="JZB118" s="209"/>
      <c r="JZC118" s="199"/>
      <c r="JZD118" s="199"/>
      <c r="JZE118" s="188"/>
      <c r="JZF118" s="209"/>
      <c r="JZG118" s="199"/>
      <c r="JZH118" s="199"/>
      <c r="JZI118" s="188"/>
      <c r="JZJ118" s="209"/>
      <c r="JZK118" s="199"/>
      <c r="JZL118" s="199"/>
      <c r="JZM118" s="188"/>
      <c r="JZN118" s="209"/>
      <c r="JZO118" s="199"/>
      <c r="JZP118" s="199"/>
      <c r="JZQ118" s="188"/>
      <c r="JZR118" s="209"/>
      <c r="JZS118" s="199"/>
      <c r="JZT118" s="199"/>
      <c r="JZU118" s="188"/>
      <c r="JZV118" s="209"/>
      <c r="JZW118" s="199"/>
      <c r="JZX118" s="199"/>
      <c r="JZY118" s="188"/>
      <c r="JZZ118" s="209"/>
      <c r="KAA118" s="199"/>
      <c r="KAB118" s="199"/>
      <c r="KAC118" s="188"/>
      <c r="KAD118" s="209"/>
      <c r="KAE118" s="199"/>
      <c r="KAF118" s="199"/>
      <c r="KAG118" s="188"/>
      <c r="KAH118" s="209"/>
      <c r="KAI118" s="199"/>
      <c r="KAJ118" s="199"/>
      <c r="KAK118" s="188"/>
      <c r="KAL118" s="209"/>
      <c r="KAM118" s="199"/>
      <c r="KAN118" s="199"/>
      <c r="KAO118" s="188"/>
      <c r="KAP118" s="209"/>
      <c r="KAQ118" s="199"/>
      <c r="KAR118" s="199"/>
      <c r="KAS118" s="188"/>
      <c r="KAT118" s="209"/>
      <c r="KAU118" s="199"/>
      <c r="KAV118" s="199"/>
      <c r="KAW118" s="188"/>
      <c r="KAX118" s="209"/>
      <c r="KAY118" s="199"/>
      <c r="KAZ118" s="199"/>
      <c r="KBA118" s="188"/>
      <c r="KBB118" s="209"/>
      <c r="KBC118" s="199"/>
      <c r="KBD118" s="199"/>
      <c r="KBE118" s="188"/>
      <c r="KBF118" s="209"/>
      <c r="KBG118" s="199"/>
      <c r="KBH118" s="199"/>
      <c r="KBI118" s="188"/>
      <c r="KBJ118" s="209"/>
      <c r="KBK118" s="199"/>
      <c r="KBL118" s="199"/>
      <c r="KBM118" s="188"/>
      <c r="KBN118" s="209"/>
      <c r="KBO118" s="199"/>
      <c r="KBP118" s="199"/>
      <c r="KBQ118" s="188"/>
      <c r="KBR118" s="209"/>
      <c r="KBS118" s="199"/>
      <c r="KBT118" s="199"/>
      <c r="KBU118" s="188"/>
      <c r="KBV118" s="209"/>
      <c r="KBW118" s="199"/>
      <c r="KBX118" s="199"/>
      <c r="KBY118" s="188"/>
      <c r="KBZ118" s="209"/>
      <c r="KCA118" s="199"/>
      <c r="KCB118" s="199"/>
      <c r="KCC118" s="188"/>
      <c r="KCD118" s="209"/>
      <c r="KCE118" s="199"/>
      <c r="KCF118" s="199"/>
      <c r="KCG118" s="188"/>
      <c r="KCH118" s="209"/>
      <c r="KCI118" s="199"/>
      <c r="KCJ118" s="199"/>
      <c r="KCK118" s="188"/>
      <c r="KCL118" s="209"/>
      <c r="KCM118" s="199"/>
      <c r="KCN118" s="199"/>
      <c r="KCO118" s="188"/>
      <c r="KCP118" s="209"/>
      <c r="KCQ118" s="199"/>
      <c r="KCR118" s="199"/>
      <c r="KCS118" s="188"/>
      <c r="KCT118" s="209"/>
      <c r="KCU118" s="199"/>
      <c r="KCV118" s="199"/>
      <c r="KCW118" s="188"/>
      <c r="KCX118" s="209"/>
      <c r="KCY118" s="199"/>
      <c r="KCZ118" s="199"/>
      <c r="KDA118" s="188"/>
      <c r="KDB118" s="209"/>
      <c r="KDC118" s="199"/>
      <c r="KDD118" s="199"/>
      <c r="KDE118" s="188"/>
      <c r="KDF118" s="209"/>
      <c r="KDG118" s="199"/>
      <c r="KDH118" s="199"/>
      <c r="KDI118" s="188"/>
      <c r="KDJ118" s="209"/>
      <c r="KDK118" s="199"/>
      <c r="KDL118" s="199"/>
      <c r="KDM118" s="188"/>
      <c r="KDN118" s="209"/>
      <c r="KDO118" s="199"/>
      <c r="KDP118" s="199"/>
      <c r="KDQ118" s="188"/>
      <c r="KDR118" s="209"/>
      <c r="KDS118" s="199"/>
      <c r="KDT118" s="199"/>
      <c r="KDU118" s="188"/>
      <c r="KDV118" s="209"/>
      <c r="KDW118" s="199"/>
      <c r="KDX118" s="199"/>
      <c r="KDY118" s="188"/>
      <c r="KDZ118" s="209"/>
      <c r="KEA118" s="199"/>
      <c r="KEB118" s="199"/>
      <c r="KEC118" s="188"/>
      <c r="KED118" s="209"/>
      <c r="KEE118" s="199"/>
      <c r="KEF118" s="199"/>
      <c r="KEG118" s="188"/>
      <c r="KEH118" s="209"/>
      <c r="KEI118" s="199"/>
      <c r="KEJ118" s="199"/>
      <c r="KEK118" s="188"/>
      <c r="KEL118" s="209"/>
      <c r="KEM118" s="199"/>
      <c r="KEN118" s="199"/>
      <c r="KEO118" s="188"/>
      <c r="KEP118" s="209"/>
      <c r="KEQ118" s="199"/>
      <c r="KER118" s="199"/>
      <c r="KES118" s="188"/>
      <c r="KET118" s="209"/>
      <c r="KEU118" s="199"/>
      <c r="KEV118" s="199"/>
      <c r="KEW118" s="188"/>
      <c r="KEX118" s="209"/>
      <c r="KEY118" s="199"/>
      <c r="KEZ118" s="199"/>
      <c r="KFA118" s="188"/>
      <c r="KFB118" s="209"/>
      <c r="KFC118" s="199"/>
      <c r="KFD118" s="199"/>
      <c r="KFE118" s="188"/>
      <c r="KFF118" s="209"/>
      <c r="KFG118" s="199"/>
      <c r="KFH118" s="199"/>
      <c r="KFI118" s="188"/>
      <c r="KFJ118" s="209"/>
      <c r="KFK118" s="199"/>
      <c r="KFL118" s="199"/>
      <c r="KFM118" s="188"/>
      <c r="KFN118" s="209"/>
      <c r="KFO118" s="199"/>
      <c r="KFP118" s="199"/>
      <c r="KFQ118" s="188"/>
      <c r="KFR118" s="209"/>
      <c r="KFS118" s="199"/>
      <c r="KFT118" s="199"/>
      <c r="KFU118" s="188"/>
      <c r="KFV118" s="209"/>
      <c r="KFW118" s="199"/>
      <c r="KFX118" s="199"/>
      <c r="KFY118" s="188"/>
      <c r="KFZ118" s="209"/>
      <c r="KGA118" s="199"/>
      <c r="KGB118" s="199"/>
      <c r="KGC118" s="188"/>
      <c r="KGD118" s="209"/>
      <c r="KGE118" s="199"/>
      <c r="KGF118" s="199"/>
      <c r="KGG118" s="188"/>
      <c r="KGH118" s="209"/>
      <c r="KGI118" s="199"/>
      <c r="KGJ118" s="199"/>
      <c r="KGK118" s="188"/>
      <c r="KGL118" s="209"/>
      <c r="KGM118" s="199"/>
      <c r="KGN118" s="199"/>
      <c r="KGO118" s="188"/>
      <c r="KGP118" s="209"/>
      <c r="KGQ118" s="199"/>
      <c r="KGR118" s="199"/>
      <c r="KGS118" s="188"/>
      <c r="KGT118" s="209"/>
      <c r="KGU118" s="199"/>
      <c r="KGV118" s="199"/>
      <c r="KGW118" s="188"/>
      <c r="KGX118" s="209"/>
      <c r="KGY118" s="199"/>
      <c r="KGZ118" s="199"/>
      <c r="KHA118" s="188"/>
      <c r="KHB118" s="209"/>
      <c r="KHC118" s="199"/>
      <c r="KHD118" s="199"/>
      <c r="KHE118" s="188"/>
      <c r="KHF118" s="209"/>
      <c r="KHG118" s="199"/>
      <c r="KHH118" s="199"/>
      <c r="KHI118" s="188"/>
      <c r="KHJ118" s="209"/>
      <c r="KHK118" s="199"/>
      <c r="KHL118" s="199"/>
      <c r="KHM118" s="188"/>
      <c r="KHN118" s="209"/>
      <c r="KHO118" s="199"/>
      <c r="KHP118" s="199"/>
      <c r="KHQ118" s="188"/>
      <c r="KHR118" s="209"/>
      <c r="KHS118" s="199"/>
      <c r="KHT118" s="199"/>
      <c r="KHU118" s="188"/>
      <c r="KHV118" s="209"/>
      <c r="KHW118" s="199"/>
      <c r="KHX118" s="199"/>
      <c r="KHY118" s="188"/>
      <c r="KHZ118" s="209"/>
      <c r="KIA118" s="199"/>
      <c r="KIB118" s="199"/>
      <c r="KIC118" s="188"/>
      <c r="KID118" s="209"/>
      <c r="KIE118" s="199"/>
      <c r="KIF118" s="199"/>
      <c r="KIG118" s="188"/>
      <c r="KIH118" s="209"/>
      <c r="KII118" s="199"/>
      <c r="KIJ118" s="199"/>
      <c r="KIK118" s="188"/>
      <c r="KIL118" s="209"/>
      <c r="KIM118" s="199"/>
      <c r="KIN118" s="199"/>
      <c r="KIO118" s="188"/>
      <c r="KIP118" s="209"/>
      <c r="KIQ118" s="199"/>
      <c r="KIR118" s="199"/>
      <c r="KIS118" s="188"/>
      <c r="KIT118" s="209"/>
      <c r="KIU118" s="199"/>
      <c r="KIV118" s="199"/>
      <c r="KIW118" s="188"/>
      <c r="KIX118" s="209"/>
      <c r="KIY118" s="199"/>
      <c r="KIZ118" s="199"/>
      <c r="KJA118" s="188"/>
      <c r="KJB118" s="209"/>
      <c r="KJC118" s="199"/>
      <c r="KJD118" s="199"/>
      <c r="KJE118" s="188"/>
      <c r="KJF118" s="209"/>
      <c r="KJG118" s="199"/>
      <c r="KJH118" s="199"/>
      <c r="KJI118" s="188"/>
      <c r="KJJ118" s="209"/>
      <c r="KJK118" s="199"/>
      <c r="KJL118" s="199"/>
      <c r="KJM118" s="188"/>
      <c r="KJN118" s="209"/>
      <c r="KJO118" s="199"/>
      <c r="KJP118" s="199"/>
      <c r="KJQ118" s="188"/>
      <c r="KJR118" s="209"/>
      <c r="KJS118" s="199"/>
      <c r="KJT118" s="199"/>
      <c r="KJU118" s="188"/>
      <c r="KJV118" s="209"/>
      <c r="KJW118" s="199"/>
      <c r="KJX118" s="199"/>
      <c r="KJY118" s="188"/>
      <c r="KJZ118" s="209"/>
      <c r="KKA118" s="199"/>
      <c r="KKB118" s="199"/>
      <c r="KKC118" s="188"/>
      <c r="KKD118" s="209"/>
      <c r="KKE118" s="199"/>
      <c r="KKF118" s="199"/>
      <c r="KKG118" s="188"/>
      <c r="KKH118" s="209"/>
      <c r="KKI118" s="199"/>
      <c r="KKJ118" s="199"/>
      <c r="KKK118" s="188"/>
      <c r="KKL118" s="209"/>
      <c r="KKM118" s="199"/>
      <c r="KKN118" s="199"/>
      <c r="KKO118" s="188"/>
      <c r="KKP118" s="209"/>
      <c r="KKQ118" s="199"/>
      <c r="KKR118" s="199"/>
      <c r="KKS118" s="188"/>
      <c r="KKT118" s="209"/>
      <c r="KKU118" s="199"/>
      <c r="KKV118" s="199"/>
      <c r="KKW118" s="188"/>
      <c r="KKX118" s="209"/>
      <c r="KKY118" s="199"/>
      <c r="KKZ118" s="199"/>
      <c r="KLA118" s="188"/>
      <c r="KLB118" s="209"/>
      <c r="KLC118" s="199"/>
      <c r="KLD118" s="199"/>
      <c r="KLE118" s="188"/>
      <c r="KLF118" s="209"/>
      <c r="KLG118" s="199"/>
      <c r="KLH118" s="199"/>
      <c r="KLI118" s="188"/>
      <c r="KLJ118" s="209"/>
      <c r="KLK118" s="199"/>
      <c r="KLL118" s="199"/>
      <c r="KLM118" s="188"/>
      <c r="KLN118" s="209"/>
      <c r="KLO118" s="199"/>
      <c r="KLP118" s="199"/>
      <c r="KLQ118" s="188"/>
      <c r="KLR118" s="209"/>
      <c r="KLS118" s="199"/>
      <c r="KLT118" s="199"/>
      <c r="KLU118" s="188"/>
      <c r="KLV118" s="209"/>
      <c r="KLW118" s="199"/>
      <c r="KLX118" s="199"/>
      <c r="KLY118" s="188"/>
      <c r="KLZ118" s="209"/>
      <c r="KMA118" s="199"/>
      <c r="KMB118" s="199"/>
      <c r="KMC118" s="188"/>
      <c r="KMD118" s="209"/>
      <c r="KME118" s="199"/>
      <c r="KMF118" s="199"/>
      <c r="KMG118" s="188"/>
      <c r="KMH118" s="209"/>
      <c r="KMI118" s="199"/>
      <c r="KMJ118" s="199"/>
      <c r="KMK118" s="188"/>
      <c r="KML118" s="209"/>
      <c r="KMM118" s="199"/>
      <c r="KMN118" s="199"/>
      <c r="KMO118" s="188"/>
      <c r="KMP118" s="209"/>
      <c r="KMQ118" s="199"/>
      <c r="KMR118" s="199"/>
      <c r="KMS118" s="188"/>
      <c r="KMT118" s="209"/>
      <c r="KMU118" s="199"/>
      <c r="KMV118" s="199"/>
      <c r="KMW118" s="188"/>
      <c r="KMX118" s="209"/>
      <c r="KMY118" s="199"/>
      <c r="KMZ118" s="199"/>
      <c r="KNA118" s="188"/>
      <c r="KNB118" s="209"/>
      <c r="KNC118" s="199"/>
      <c r="KND118" s="199"/>
      <c r="KNE118" s="188"/>
      <c r="KNF118" s="209"/>
      <c r="KNG118" s="199"/>
      <c r="KNH118" s="199"/>
      <c r="KNI118" s="188"/>
      <c r="KNJ118" s="209"/>
      <c r="KNK118" s="199"/>
      <c r="KNL118" s="199"/>
      <c r="KNM118" s="188"/>
      <c r="KNN118" s="209"/>
      <c r="KNO118" s="199"/>
      <c r="KNP118" s="199"/>
      <c r="KNQ118" s="188"/>
      <c r="KNR118" s="209"/>
      <c r="KNS118" s="199"/>
      <c r="KNT118" s="199"/>
      <c r="KNU118" s="188"/>
      <c r="KNV118" s="209"/>
      <c r="KNW118" s="199"/>
      <c r="KNX118" s="199"/>
      <c r="KNY118" s="188"/>
      <c r="KNZ118" s="209"/>
      <c r="KOA118" s="199"/>
      <c r="KOB118" s="199"/>
      <c r="KOC118" s="188"/>
      <c r="KOD118" s="209"/>
      <c r="KOE118" s="199"/>
      <c r="KOF118" s="199"/>
      <c r="KOG118" s="188"/>
      <c r="KOH118" s="209"/>
      <c r="KOI118" s="199"/>
      <c r="KOJ118" s="199"/>
      <c r="KOK118" s="188"/>
      <c r="KOL118" s="209"/>
      <c r="KOM118" s="199"/>
      <c r="KON118" s="199"/>
      <c r="KOO118" s="188"/>
      <c r="KOP118" s="209"/>
      <c r="KOQ118" s="199"/>
      <c r="KOR118" s="199"/>
      <c r="KOS118" s="188"/>
      <c r="KOT118" s="209"/>
      <c r="KOU118" s="199"/>
      <c r="KOV118" s="199"/>
      <c r="KOW118" s="188"/>
      <c r="KOX118" s="209"/>
      <c r="KOY118" s="199"/>
      <c r="KOZ118" s="199"/>
      <c r="KPA118" s="188"/>
      <c r="KPB118" s="209"/>
      <c r="KPC118" s="199"/>
      <c r="KPD118" s="199"/>
      <c r="KPE118" s="188"/>
      <c r="KPF118" s="209"/>
      <c r="KPG118" s="199"/>
      <c r="KPH118" s="199"/>
      <c r="KPI118" s="188"/>
      <c r="KPJ118" s="209"/>
      <c r="KPK118" s="199"/>
      <c r="KPL118" s="199"/>
      <c r="KPM118" s="188"/>
      <c r="KPN118" s="209"/>
      <c r="KPO118" s="199"/>
      <c r="KPP118" s="199"/>
      <c r="KPQ118" s="188"/>
      <c r="KPR118" s="209"/>
      <c r="KPS118" s="199"/>
      <c r="KPT118" s="199"/>
      <c r="KPU118" s="188"/>
      <c r="KPV118" s="209"/>
      <c r="KPW118" s="199"/>
      <c r="KPX118" s="199"/>
      <c r="KPY118" s="188"/>
      <c r="KPZ118" s="209"/>
      <c r="KQA118" s="199"/>
      <c r="KQB118" s="199"/>
      <c r="KQC118" s="188"/>
      <c r="KQD118" s="209"/>
      <c r="KQE118" s="199"/>
      <c r="KQF118" s="199"/>
      <c r="KQG118" s="188"/>
      <c r="KQH118" s="209"/>
      <c r="KQI118" s="199"/>
      <c r="KQJ118" s="199"/>
      <c r="KQK118" s="188"/>
      <c r="KQL118" s="209"/>
      <c r="KQM118" s="199"/>
      <c r="KQN118" s="199"/>
      <c r="KQO118" s="188"/>
      <c r="KQP118" s="209"/>
      <c r="KQQ118" s="199"/>
      <c r="KQR118" s="199"/>
      <c r="KQS118" s="188"/>
      <c r="KQT118" s="209"/>
      <c r="KQU118" s="199"/>
      <c r="KQV118" s="199"/>
      <c r="KQW118" s="188"/>
      <c r="KQX118" s="209"/>
      <c r="KQY118" s="199"/>
      <c r="KQZ118" s="199"/>
      <c r="KRA118" s="188"/>
      <c r="KRB118" s="209"/>
      <c r="KRC118" s="199"/>
      <c r="KRD118" s="199"/>
      <c r="KRE118" s="188"/>
      <c r="KRF118" s="209"/>
      <c r="KRG118" s="199"/>
      <c r="KRH118" s="199"/>
      <c r="KRI118" s="188"/>
      <c r="KRJ118" s="209"/>
      <c r="KRK118" s="199"/>
      <c r="KRL118" s="199"/>
      <c r="KRM118" s="188"/>
      <c r="KRN118" s="209"/>
      <c r="KRO118" s="199"/>
      <c r="KRP118" s="199"/>
      <c r="KRQ118" s="188"/>
      <c r="KRR118" s="209"/>
      <c r="KRS118" s="199"/>
      <c r="KRT118" s="199"/>
      <c r="KRU118" s="188"/>
      <c r="KRV118" s="209"/>
      <c r="KRW118" s="199"/>
      <c r="KRX118" s="199"/>
      <c r="KRY118" s="188"/>
      <c r="KRZ118" s="209"/>
      <c r="KSA118" s="199"/>
      <c r="KSB118" s="199"/>
      <c r="KSC118" s="188"/>
      <c r="KSD118" s="209"/>
      <c r="KSE118" s="199"/>
      <c r="KSF118" s="199"/>
      <c r="KSG118" s="188"/>
      <c r="KSH118" s="209"/>
      <c r="KSI118" s="199"/>
      <c r="KSJ118" s="199"/>
      <c r="KSK118" s="188"/>
      <c r="KSL118" s="209"/>
      <c r="KSM118" s="199"/>
      <c r="KSN118" s="199"/>
      <c r="KSO118" s="188"/>
      <c r="KSP118" s="209"/>
      <c r="KSQ118" s="199"/>
      <c r="KSR118" s="199"/>
      <c r="KSS118" s="188"/>
      <c r="KST118" s="209"/>
      <c r="KSU118" s="199"/>
      <c r="KSV118" s="199"/>
      <c r="KSW118" s="188"/>
      <c r="KSX118" s="209"/>
      <c r="KSY118" s="199"/>
      <c r="KSZ118" s="199"/>
      <c r="KTA118" s="188"/>
      <c r="KTB118" s="209"/>
      <c r="KTC118" s="199"/>
      <c r="KTD118" s="199"/>
      <c r="KTE118" s="188"/>
      <c r="KTF118" s="209"/>
      <c r="KTG118" s="199"/>
      <c r="KTH118" s="199"/>
      <c r="KTI118" s="188"/>
      <c r="KTJ118" s="209"/>
      <c r="KTK118" s="199"/>
      <c r="KTL118" s="199"/>
      <c r="KTM118" s="188"/>
      <c r="KTN118" s="209"/>
      <c r="KTO118" s="199"/>
      <c r="KTP118" s="199"/>
      <c r="KTQ118" s="188"/>
      <c r="KTR118" s="209"/>
      <c r="KTS118" s="199"/>
      <c r="KTT118" s="199"/>
      <c r="KTU118" s="188"/>
      <c r="KTV118" s="209"/>
      <c r="KTW118" s="199"/>
      <c r="KTX118" s="199"/>
      <c r="KTY118" s="188"/>
      <c r="KTZ118" s="209"/>
      <c r="KUA118" s="199"/>
      <c r="KUB118" s="199"/>
      <c r="KUC118" s="188"/>
      <c r="KUD118" s="209"/>
      <c r="KUE118" s="199"/>
      <c r="KUF118" s="199"/>
      <c r="KUG118" s="188"/>
      <c r="KUH118" s="209"/>
      <c r="KUI118" s="199"/>
      <c r="KUJ118" s="199"/>
      <c r="KUK118" s="188"/>
      <c r="KUL118" s="209"/>
      <c r="KUM118" s="199"/>
      <c r="KUN118" s="199"/>
      <c r="KUO118" s="188"/>
      <c r="KUP118" s="209"/>
      <c r="KUQ118" s="199"/>
      <c r="KUR118" s="199"/>
      <c r="KUS118" s="188"/>
      <c r="KUT118" s="209"/>
      <c r="KUU118" s="199"/>
      <c r="KUV118" s="199"/>
      <c r="KUW118" s="188"/>
      <c r="KUX118" s="209"/>
      <c r="KUY118" s="199"/>
      <c r="KUZ118" s="199"/>
      <c r="KVA118" s="188"/>
      <c r="KVB118" s="209"/>
      <c r="KVC118" s="199"/>
      <c r="KVD118" s="199"/>
      <c r="KVE118" s="188"/>
      <c r="KVF118" s="209"/>
      <c r="KVG118" s="199"/>
      <c r="KVH118" s="199"/>
      <c r="KVI118" s="188"/>
      <c r="KVJ118" s="209"/>
      <c r="KVK118" s="199"/>
      <c r="KVL118" s="199"/>
      <c r="KVM118" s="188"/>
      <c r="KVN118" s="209"/>
      <c r="KVO118" s="199"/>
      <c r="KVP118" s="199"/>
      <c r="KVQ118" s="188"/>
      <c r="KVR118" s="209"/>
      <c r="KVS118" s="199"/>
      <c r="KVT118" s="199"/>
      <c r="KVU118" s="188"/>
      <c r="KVV118" s="209"/>
      <c r="KVW118" s="199"/>
      <c r="KVX118" s="199"/>
      <c r="KVY118" s="188"/>
      <c r="KVZ118" s="209"/>
      <c r="KWA118" s="199"/>
      <c r="KWB118" s="199"/>
      <c r="KWC118" s="188"/>
      <c r="KWD118" s="209"/>
      <c r="KWE118" s="199"/>
      <c r="KWF118" s="199"/>
      <c r="KWG118" s="188"/>
      <c r="KWH118" s="209"/>
      <c r="KWI118" s="199"/>
      <c r="KWJ118" s="199"/>
      <c r="KWK118" s="188"/>
      <c r="KWL118" s="209"/>
      <c r="KWM118" s="199"/>
      <c r="KWN118" s="199"/>
      <c r="KWO118" s="188"/>
      <c r="KWP118" s="209"/>
      <c r="KWQ118" s="199"/>
      <c r="KWR118" s="199"/>
      <c r="KWS118" s="188"/>
      <c r="KWT118" s="209"/>
      <c r="KWU118" s="199"/>
      <c r="KWV118" s="199"/>
      <c r="KWW118" s="188"/>
      <c r="KWX118" s="209"/>
      <c r="KWY118" s="199"/>
      <c r="KWZ118" s="199"/>
      <c r="KXA118" s="188"/>
      <c r="KXB118" s="209"/>
      <c r="KXC118" s="199"/>
      <c r="KXD118" s="199"/>
      <c r="KXE118" s="188"/>
      <c r="KXF118" s="209"/>
      <c r="KXG118" s="199"/>
      <c r="KXH118" s="199"/>
      <c r="KXI118" s="188"/>
      <c r="KXJ118" s="209"/>
      <c r="KXK118" s="199"/>
      <c r="KXL118" s="199"/>
      <c r="KXM118" s="188"/>
      <c r="KXN118" s="209"/>
      <c r="KXO118" s="199"/>
      <c r="KXP118" s="199"/>
      <c r="KXQ118" s="188"/>
      <c r="KXR118" s="209"/>
      <c r="KXS118" s="199"/>
      <c r="KXT118" s="199"/>
      <c r="KXU118" s="188"/>
      <c r="KXV118" s="209"/>
      <c r="KXW118" s="199"/>
      <c r="KXX118" s="199"/>
      <c r="KXY118" s="188"/>
      <c r="KXZ118" s="209"/>
      <c r="KYA118" s="199"/>
      <c r="KYB118" s="199"/>
      <c r="KYC118" s="188"/>
      <c r="KYD118" s="209"/>
      <c r="KYE118" s="199"/>
      <c r="KYF118" s="199"/>
      <c r="KYG118" s="188"/>
      <c r="KYH118" s="209"/>
      <c r="KYI118" s="199"/>
      <c r="KYJ118" s="199"/>
      <c r="KYK118" s="188"/>
      <c r="KYL118" s="209"/>
      <c r="KYM118" s="199"/>
      <c r="KYN118" s="199"/>
      <c r="KYO118" s="188"/>
      <c r="KYP118" s="209"/>
      <c r="KYQ118" s="199"/>
      <c r="KYR118" s="199"/>
      <c r="KYS118" s="188"/>
      <c r="KYT118" s="209"/>
      <c r="KYU118" s="199"/>
      <c r="KYV118" s="199"/>
      <c r="KYW118" s="188"/>
      <c r="KYX118" s="209"/>
      <c r="KYY118" s="199"/>
      <c r="KYZ118" s="199"/>
      <c r="KZA118" s="188"/>
      <c r="KZB118" s="209"/>
      <c r="KZC118" s="199"/>
      <c r="KZD118" s="199"/>
      <c r="KZE118" s="188"/>
      <c r="KZF118" s="209"/>
      <c r="KZG118" s="199"/>
      <c r="KZH118" s="199"/>
      <c r="KZI118" s="188"/>
      <c r="KZJ118" s="209"/>
      <c r="KZK118" s="199"/>
      <c r="KZL118" s="199"/>
      <c r="KZM118" s="188"/>
      <c r="KZN118" s="209"/>
      <c r="KZO118" s="199"/>
      <c r="KZP118" s="199"/>
      <c r="KZQ118" s="188"/>
      <c r="KZR118" s="209"/>
      <c r="KZS118" s="199"/>
      <c r="KZT118" s="199"/>
      <c r="KZU118" s="188"/>
      <c r="KZV118" s="209"/>
      <c r="KZW118" s="199"/>
      <c r="KZX118" s="199"/>
      <c r="KZY118" s="188"/>
      <c r="KZZ118" s="209"/>
      <c r="LAA118" s="199"/>
      <c r="LAB118" s="199"/>
      <c r="LAC118" s="188"/>
      <c r="LAD118" s="209"/>
      <c r="LAE118" s="199"/>
      <c r="LAF118" s="199"/>
      <c r="LAG118" s="188"/>
      <c r="LAH118" s="209"/>
      <c r="LAI118" s="199"/>
      <c r="LAJ118" s="199"/>
      <c r="LAK118" s="188"/>
      <c r="LAL118" s="209"/>
      <c r="LAM118" s="199"/>
      <c r="LAN118" s="199"/>
      <c r="LAO118" s="188"/>
      <c r="LAP118" s="209"/>
      <c r="LAQ118" s="199"/>
      <c r="LAR118" s="199"/>
      <c r="LAS118" s="188"/>
      <c r="LAT118" s="209"/>
      <c r="LAU118" s="199"/>
      <c r="LAV118" s="199"/>
      <c r="LAW118" s="188"/>
      <c r="LAX118" s="209"/>
      <c r="LAY118" s="199"/>
      <c r="LAZ118" s="199"/>
      <c r="LBA118" s="188"/>
      <c r="LBB118" s="209"/>
      <c r="LBC118" s="199"/>
      <c r="LBD118" s="199"/>
      <c r="LBE118" s="188"/>
      <c r="LBF118" s="209"/>
      <c r="LBG118" s="199"/>
      <c r="LBH118" s="199"/>
      <c r="LBI118" s="188"/>
      <c r="LBJ118" s="209"/>
      <c r="LBK118" s="199"/>
      <c r="LBL118" s="199"/>
      <c r="LBM118" s="188"/>
      <c r="LBN118" s="209"/>
      <c r="LBO118" s="199"/>
      <c r="LBP118" s="199"/>
      <c r="LBQ118" s="188"/>
      <c r="LBR118" s="209"/>
      <c r="LBS118" s="199"/>
      <c r="LBT118" s="199"/>
      <c r="LBU118" s="188"/>
      <c r="LBV118" s="209"/>
      <c r="LBW118" s="199"/>
      <c r="LBX118" s="199"/>
      <c r="LBY118" s="188"/>
      <c r="LBZ118" s="209"/>
      <c r="LCA118" s="199"/>
      <c r="LCB118" s="199"/>
      <c r="LCC118" s="188"/>
      <c r="LCD118" s="209"/>
      <c r="LCE118" s="199"/>
      <c r="LCF118" s="199"/>
      <c r="LCG118" s="188"/>
      <c r="LCH118" s="209"/>
      <c r="LCI118" s="199"/>
      <c r="LCJ118" s="199"/>
      <c r="LCK118" s="188"/>
      <c r="LCL118" s="209"/>
      <c r="LCM118" s="199"/>
      <c r="LCN118" s="199"/>
      <c r="LCO118" s="188"/>
      <c r="LCP118" s="209"/>
      <c r="LCQ118" s="199"/>
      <c r="LCR118" s="199"/>
      <c r="LCS118" s="188"/>
      <c r="LCT118" s="209"/>
      <c r="LCU118" s="199"/>
      <c r="LCV118" s="199"/>
      <c r="LCW118" s="188"/>
      <c r="LCX118" s="209"/>
      <c r="LCY118" s="199"/>
      <c r="LCZ118" s="199"/>
      <c r="LDA118" s="188"/>
      <c r="LDB118" s="209"/>
      <c r="LDC118" s="199"/>
      <c r="LDD118" s="199"/>
      <c r="LDE118" s="188"/>
      <c r="LDF118" s="209"/>
      <c r="LDG118" s="199"/>
      <c r="LDH118" s="199"/>
      <c r="LDI118" s="188"/>
      <c r="LDJ118" s="209"/>
      <c r="LDK118" s="199"/>
      <c r="LDL118" s="199"/>
      <c r="LDM118" s="188"/>
      <c r="LDN118" s="209"/>
      <c r="LDO118" s="199"/>
      <c r="LDP118" s="199"/>
      <c r="LDQ118" s="188"/>
      <c r="LDR118" s="209"/>
      <c r="LDS118" s="199"/>
      <c r="LDT118" s="199"/>
      <c r="LDU118" s="188"/>
      <c r="LDV118" s="209"/>
      <c r="LDW118" s="199"/>
      <c r="LDX118" s="199"/>
      <c r="LDY118" s="188"/>
      <c r="LDZ118" s="209"/>
      <c r="LEA118" s="199"/>
      <c r="LEB118" s="199"/>
      <c r="LEC118" s="188"/>
      <c r="LED118" s="209"/>
      <c r="LEE118" s="199"/>
      <c r="LEF118" s="199"/>
      <c r="LEG118" s="188"/>
      <c r="LEH118" s="209"/>
      <c r="LEI118" s="199"/>
      <c r="LEJ118" s="199"/>
      <c r="LEK118" s="188"/>
      <c r="LEL118" s="209"/>
      <c r="LEM118" s="199"/>
      <c r="LEN118" s="199"/>
      <c r="LEO118" s="188"/>
      <c r="LEP118" s="209"/>
      <c r="LEQ118" s="199"/>
      <c r="LER118" s="199"/>
      <c r="LES118" s="188"/>
      <c r="LET118" s="209"/>
      <c r="LEU118" s="199"/>
      <c r="LEV118" s="199"/>
      <c r="LEW118" s="188"/>
      <c r="LEX118" s="209"/>
      <c r="LEY118" s="199"/>
      <c r="LEZ118" s="199"/>
      <c r="LFA118" s="188"/>
      <c r="LFB118" s="209"/>
      <c r="LFC118" s="199"/>
      <c r="LFD118" s="199"/>
      <c r="LFE118" s="188"/>
      <c r="LFF118" s="209"/>
      <c r="LFG118" s="199"/>
      <c r="LFH118" s="199"/>
      <c r="LFI118" s="188"/>
      <c r="LFJ118" s="209"/>
      <c r="LFK118" s="199"/>
      <c r="LFL118" s="199"/>
      <c r="LFM118" s="188"/>
      <c r="LFN118" s="209"/>
      <c r="LFO118" s="199"/>
      <c r="LFP118" s="199"/>
      <c r="LFQ118" s="188"/>
      <c r="LFR118" s="209"/>
      <c r="LFS118" s="199"/>
      <c r="LFT118" s="199"/>
      <c r="LFU118" s="188"/>
      <c r="LFV118" s="209"/>
      <c r="LFW118" s="199"/>
      <c r="LFX118" s="199"/>
      <c r="LFY118" s="188"/>
      <c r="LFZ118" s="209"/>
      <c r="LGA118" s="199"/>
      <c r="LGB118" s="199"/>
      <c r="LGC118" s="188"/>
      <c r="LGD118" s="209"/>
      <c r="LGE118" s="199"/>
      <c r="LGF118" s="199"/>
      <c r="LGG118" s="188"/>
      <c r="LGH118" s="209"/>
      <c r="LGI118" s="199"/>
      <c r="LGJ118" s="199"/>
      <c r="LGK118" s="188"/>
      <c r="LGL118" s="209"/>
      <c r="LGM118" s="199"/>
      <c r="LGN118" s="199"/>
      <c r="LGO118" s="188"/>
      <c r="LGP118" s="209"/>
      <c r="LGQ118" s="199"/>
      <c r="LGR118" s="199"/>
      <c r="LGS118" s="188"/>
      <c r="LGT118" s="209"/>
      <c r="LGU118" s="199"/>
      <c r="LGV118" s="199"/>
      <c r="LGW118" s="188"/>
      <c r="LGX118" s="209"/>
      <c r="LGY118" s="199"/>
      <c r="LGZ118" s="199"/>
      <c r="LHA118" s="188"/>
      <c r="LHB118" s="209"/>
      <c r="LHC118" s="199"/>
      <c r="LHD118" s="199"/>
      <c r="LHE118" s="188"/>
      <c r="LHF118" s="209"/>
      <c r="LHG118" s="199"/>
      <c r="LHH118" s="199"/>
      <c r="LHI118" s="188"/>
      <c r="LHJ118" s="209"/>
      <c r="LHK118" s="199"/>
      <c r="LHL118" s="199"/>
      <c r="LHM118" s="188"/>
      <c r="LHN118" s="209"/>
      <c r="LHO118" s="199"/>
      <c r="LHP118" s="199"/>
      <c r="LHQ118" s="188"/>
      <c r="LHR118" s="209"/>
      <c r="LHS118" s="199"/>
      <c r="LHT118" s="199"/>
      <c r="LHU118" s="188"/>
      <c r="LHV118" s="209"/>
      <c r="LHW118" s="199"/>
      <c r="LHX118" s="199"/>
      <c r="LHY118" s="188"/>
      <c r="LHZ118" s="209"/>
      <c r="LIA118" s="199"/>
      <c r="LIB118" s="199"/>
      <c r="LIC118" s="188"/>
      <c r="LID118" s="209"/>
      <c r="LIE118" s="199"/>
      <c r="LIF118" s="199"/>
      <c r="LIG118" s="188"/>
      <c r="LIH118" s="209"/>
      <c r="LII118" s="199"/>
      <c r="LIJ118" s="199"/>
      <c r="LIK118" s="188"/>
      <c r="LIL118" s="209"/>
      <c r="LIM118" s="199"/>
      <c r="LIN118" s="199"/>
      <c r="LIO118" s="188"/>
      <c r="LIP118" s="209"/>
      <c r="LIQ118" s="199"/>
      <c r="LIR118" s="199"/>
      <c r="LIS118" s="188"/>
      <c r="LIT118" s="209"/>
      <c r="LIU118" s="199"/>
      <c r="LIV118" s="199"/>
      <c r="LIW118" s="188"/>
      <c r="LIX118" s="209"/>
      <c r="LIY118" s="199"/>
      <c r="LIZ118" s="199"/>
      <c r="LJA118" s="188"/>
      <c r="LJB118" s="209"/>
      <c r="LJC118" s="199"/>
      <c r="LJD118" s="199"/>
      <c r="LJE118" s="188"/>
      <c r="LJF118" s="209"/>
      <c r="LJG118" s="199"/>
      <c r="LJH118" s="199"/>
      <c r="LJI118" s="188"/>
      <c r="LJJ118" s="209"/>
      <c r="LJK118" s="199"/>
      <c r="LJL118" s="199"/>
      <c r="LJM118" s="188"/>
      <c r="LJN118" s="209"/>
      <c r="LJO118" s="199"/>
      <c r="LJP118" s="199"/>
      <c r="LJQ118" s="188"/>
      <c r="LJR118" s="209"/>
      <c r="LJS118" s="199"/>
      <c r="LJT118" s="199"/>
      <c r="LJU118" s="188"/>
      <c r="LJV118" s="209"/>
      <c r="LJW118" s="199"/>
      <c r="LJX118" s="199"/>
      <c r="LJY118" s="188"/>
      <c r="LJZ118" s="209"/>
      <c r="LKA118" s="199"/>
      <c r="LKB118" s="199"/>
      <c r="LKC118" s="188"/>
      <c r="LKD118" s="209"/>
      <c r="LKE118" s="199"/>
      <c r="LKF118" s="199"/>
      <c r="LKG118" s="188"/>
      <c r="LKH118" s="209"/>
      <c r="LKI118" s="199"/>
      <c r="LKJ118" s="199"/>
      <c r="LKK118" s="188"/>
      <c r="LKL118" s="209"/>
      <c r="LKM118" s="199"/>
      <c r="LKN118" s="199"/>
      <c r="LKO118" s="188"/>
      <c r="LKP118" s="209"/>
      <c r="LKQ118" s="199"/>
      <c r="LKR118" s="199"/>
      <c r="LKS118" s="188"/>
      <c r="LKT118" s="209"/>
      <c r="LKU118" s="199"/>
      <c r="LKV118" s="199"/>
      <c r="LKW118" s="188"/>
      <c r="LKX118" s="209"/>
      <c r="LKY118" s="199"/>
      <c r="LKZ118" s="199"/>
      <c r="LLA118" s="188"/>
      <c r="LLB118" s="209"/>
      <c r="LLC118" s="199"/>
      <c r="LLD118" s="199"/>
      <c r="LLE118" s="188"/>
      <c r="LLF118" s="209"/>
      <c r="LLG118" s="199"/>
      <c r="LLH118" s="199"/>
      <c r="LLI118" s="188"/>
      <c r="LLJ118" s="209"/>
      <c r="LLK118" s="199"/>
      <c r="LLL118" s="199"/>
      <c r="LLM118" s="188"/>
      <c r="LLN118" s="209"/>
      <c r="LLO118" s="199"/>
      <c r="LLP118" s="199"/>
      <c r="LLQ118" s="188"/>
      <c r="LLR118" s="209"/>
      <c r="LLS118" s="199"/>
      <c r="LLT118" s="199"/>
      <c r="LLU118" s="188"/>
      <c r="LLV118" s="209"/>
      <c r="LLW118" s="199"/>
      <c r="LLX118" s="199"/>
      <c r="LLY118" s="188"/>
      <c r="LLZ118" s="209"/>
      <c r="LMA118" s="199"/>
      <c r="LMB118" s="199"/>
      <c r="LMC118" s="188"/>
      <c r="LMD118" s="209"/>
      <c r="LME118" s="199"/>
      <c r="LMF118" s="199"/>
      <c r="LMG118" s="188"/>
      <c r="LMH118" s="209"/>
      <c r="LMI118" s="199"/>
      <c r="LMJ118" s="199"/>
      <c r="LMK118" s="188"/>
      <c r="LML118" s="209"/>
      <c r="LMM118" s="199"/>
      <c r="LMN118" s="199"/>
      <c r="LMO118" s="188"/>
      <c r="LMP118" s="209"/>
      <c r="LMQ118" s="199"/>
      <c r="LMR118" s="199"/>
      <c r="LMS118" s="188"/>
      <c r="LMT118" s="209"/>
      <c r="LMU118" s="199"/>
      <c r="LMV118" s="199"/>
      <c r="LMW118" s="188"/>
      <c r="LMX118" s="209"/>
      <c r="LMY118" s="199"/>
      <c r="LMZ118" s="199"/>
      <c r="LNA118" s="188"/>
      <c r="LNB118" s="209"/>
      <c r="LNC118" s="199"/>
      <c r="LND118" s="199"/>
      <c r="LNE118" s="188"/>
      <c r="LNF118" s="209"/>
      <c r="LNG118" s="199"/>
      <c r="LNH118" s="199"/>
      <c r="LNI118" s="188"/>
      <c r="LNJ118" s="209"/>
      <c r="LNK118" s="199"/>
      <c r="LNL118" s="199"/>
      <c r="LNM118" s="188"/>
      <c r="LNN118" s="209"/>
      <c r="LNO118" s="199"/>
      <c r="LNP118" s="199"/>
      <c r="LNQ118" s="188"/>
      <c r="LNR118" s="209"/>
      <c r="LNS118" s="199"/>
      <c r="LNT118" s="199"/>
      <c r="LNU118" s="188"/>
      <c r="LNV118" s="209"/>
      <c r="LNW118" s="199"/>
      <c r="LNX118" s="199"/>
      <c r="LNY118" s="188"/>
      <c r="LNZ118" s="209"/>
      <c r="LOA118" s="199"/>
      <c r="LOB118" s="199"/>
      <c r="LOC118" s="188"/>
      <c r="LOD118" s="209"/>
      <c r="LOE118" s="199"/>
      <c r="LOF118" s="199"/>
      <c r="LOG118" s="188"/>
      <c r="LOH118" s="209"/>
      <c r="LOI118" s="199"/>
      <c r="LOJ118" s="199"/>
      <c r="LOK118" s="188"/>
      <c r="LOL118" s="209"/>
      <c r="LOM118" s="199"/>
      <c r="LON118" s="199"/>
      <c r="LOO118" s="188"/>
      <c r="LOP118" s="209"/>
      <c r="LOQ118" s="199"/>
      <c r="LOR118" s="199"/>
      <c r="LOS118" s="188"/>
      <c r="LOT118" s="209"/>
      <c r="LOU118" s="199"/>
      <c r="LOV118" s="199"/>
      <c r="LOW118" s="188"/>
      <c r="LOX118" s="209"/>
      <c r="LOY118" s="199"/>
      <c r="LOZ118" s="199"/>
      <c r="LPA118" s="188"/>
      <c r="LPB118" s="209"/>
      <c r="LPC118" s="199"/>
      <c r="LPD118" s="199"/>
      <c r="LPE118" s="188"/>
      <c r="LPF118" s="209"/>
      <c r="LPG118" s="199"/>
      <c r="LPH118" s="199"/>
      <c r="LPI118" s="188"/>
      <c r="LPJ118" s="209"/>
      <c r="LPK118" s="199"/>
      <c r="LPL118" s="199"/>
      <c r="LPM118" s="188"/>
      <c r="LPN118" s="209"/>
      <c r="LPO118" s="199"/>
      <c r="LPP118" s="199"/>
      <c r="LPQ118" s="188"/>
      <c r="LPR118" s="209"/>
      <c r="LPS118" s="199"/>
      <c r="LPT118" s="199"/>
      <c r="LPU118" s="188"/>
      <c r="LPV118" s="209"/>
      <c r="LPW118" s="199"/>
      <c r="LPX118" s="199"/>
      <c r="LPY118" s="188"/>
      <c r="LPZ118" s="209"/>
      <c r="LQA118" s="199"/>
      <c r="LQB118" s="199"/>
      <c r="LQC118" s="188"/>
      <c r="LQD118" s="209"/>
      <c r="LQE118" s="199"/>
      <c r="LQF118" s="199"/>
      <c r="LQG118" s="188"/>
      <c r="LQH118" s="209"/>
      <c r="LQI118" s="199"/>
      <c r="LQJ118" s="199"/>
      <c r="LQK118" s="188"/>
      <c r="LQL118" s="209"/>
      <c r="LQM118" s="199"/>
      <c r="LQN118" s="199"/>
      <c r="LQO118" s="188"/>
      <c r="LQP118" s="209"/>
      <c r="LQQ118" s="199"/>
      <c r="LQR118" s="199"/>
      <c r="LQS118" s="188"/>
      <c r="LQT118" s="209"/>
      <c r="LQU118" s="199"/>
      <c r="LQV118" s="199"/>
      <c r="LQW118" s="188"/>
      <c r="LQX118" s="209"/>
      <c r="LQY118" s="199"/>
      <c r="LQZ118" s="199"/>
      <c r="LRA118" s="188"/>
      <c r="LRB118" s="209"/>
      <c r="LRC118" s="199"/>
      <c r="LRD118" s="199"/>
      <c r="LRE118" s="188"/>
      <c r="LRF118" s="209"/>
      <c r="LRG118" s="199"/>
      <c r="LRH118" s="199"/>
      <c r="LRI118" s="188"/>
      <c r="LRJ118" s="209"/>
      <c r="LRK118" s="199"/>
      <c r="LRL118" s="199"/>
      <c r="LRM118" s="188"/>
      <c r="LRN118" s="209"/>
      <c r="LRO118" s="199"/>
      <c r="LRP118" s="199"/>
      <c r="LRQ118" s="188"/>
      <c r="LRR118" s="209"/>
      <c r="LRS118" s="199"/>
      <c r="LRT118" s="199"/>
      <c r="LRU118" s="188"/>
      <c r="LRV118" s="209"/>
      <c r="LRW118" s="199"/>
      <c r="LRX118" s="199"/>
      <c r="LRY118" s="188"/>
      <c r="LRZ118" s="209"/>
      <c r="LSA118" s="199"/>
      <c r="LSB118" s="199"/>
      <c r="LSC118" s="188"/>
      <c r="LSD118" s="209"/>
      <c r="LSE118" s="199"/>
      <c r="LSF118" s="199"/>
      <c r="LSG118" s="188"/>
      <c r="LSH118" s="209"/>
      <c r="LSI118" s="199"/>
      <c r="LSJ118" s="199"/>
      <c r="LSK118" s="188"/>
      <c r="LSL118" s="209"/>
      <c r="LSM118" s="199"/>
      <c r="LSN118" s="199"/>
      <c r="LSO118" s="188"/>
      <c r="LSP118" s="209"/>
      <c r="LSQ118" s="199"/>
      <c r="LSR118" s="199"/>
      <c r="LSS118" s="188"/>
      <c r="LST118" s="209"/>
      <c r="LSU118" s="199"/>
      <c r="LSV118" s="199"/>
      <c r="LSW118" s="188"/>
      <c r="LSX118" s="209"/>
      <c r="LSY118" s="199"/>
      <c r="LSZ118" s="199"/>
      <c r="LTA118" s="188"/>
      <c r="LTB118" s="209"/>
      <c r="LTC118" s="199"/>
      <c r="LTD118" s="199"/>
      <c r="LTE118" s="188"/>
      <c r="LTF118" s="209"/>
      <c r="LTG118" s="199"/>
      <c r="LTH118" s="199"/>
      <c r="LTI118" s="188"/>
      <c r="LTJ118" s="209"/>
      <c r="LTK118" s="199"/>
      <c r="LTL118" s="199"/>
      <c r="LTM118" s="188"/>
      <c r="LTN118" s="209"/>
      <c r="LTO118" s="199"/>
      <c r="LTP118" s="199"/>
      <c r="LTQ118" s="188"/>
      <c r="LTR118" s="209"/>
      <c r="LTS118" s="199"/>
      <c r="LTT118" s="199"/>
      <c r="LTU118" s="188"/>
      <c r="LTV118" s="209"/>
      <c r="LTW118" s="199"/>
      <c r="LTX118" s="199"/>
      <c r="LTY118" s="188"/>
      <c r="LTZ118" s="209"/>
      <c r="LUA118" s="199"/>
      <c r="LUB118" s="199"/>
      <c r="LUC118" s="188"/>
      <c r="LUD118" s="209"/>
      <c r="LUE118" s="199"/>
      <c r="LUF118" s="199"/>
      <c r="LUG118" s="188"/>
      <c r="LUH118" s="209"/>
      <c r="LUI118" s="199"/>
      <c r="LUJ118" s="199"/>
      <c r="LUK118" s="188"/>
      <c r="LUL118" s="209"/>
      <c r="LUM118" s="199"/>
      <c r="LUN118" s="199"/>
      <c r="LUO118" s="188"/>
      <c r="LUP118" s="209"/>
      <c r="LUQ118" s="199"/>
      <c r="LUR118" s="199"/>
      <c r="LUS118" s="188"/>
      <c r="LUT118" s="209"/>
      <c r="LUU118" s="199"/>
      <c r="LUV118" s="199"/>
      <c r="LUW118" s="188"/>
      <c r="LUX118" s="209"/>
      <c r="LUY118" s="199"/>
      <c r="LUZ118" s="199"/>
      <c r="LVA118" s="188"/>
      <c r="LVB118" s="209"/>
      <c r="LVC118" s="199"/>
      <c r="LVD118" s="199"/>
      <c r="LVE118" s="188"/>
      <c r="LVF118" s="209"/>
      <c r="LVG118" s="199"/>
      <c r="LVH118" s="199"/>
      <c r="LVI118" s="188"/>
      <c r="LVJ118" s="209"/>
      <c r="LVK118" s="199"/>
      <c r="LVL118" s="199"/>
      <c r="LVM118" s="188"/>
      <c r="LVN118" s="209"/>
      <c r="LVO118" s="199"/>
      <c r="LVP118" s="199"/>
      <c r="LVQ118" s="188"/>
      <c r="LVR118" s="209"/>
      <c r="LVS118" s="199"/>
      <c r="LVT118" s="199"/>
      <c r="LVU118" s="188"/>
      <c r="LVV118" s="209"/>
      <c r="LVW118" s="199"/>
      <c r="LVX118" s="199"/>
      <c r="LVY118" s="188"/>
      <c r="LVZ118" s="209"/>
      <c r="LWA118" s="199"/>
      <c r="LWB118" s="199"/>
      <c r="LWC118" s="188"/>
      <c r="LWD118" s="209"/>
      <c r="LWE118" s="199"/>
      <c r="LWF118" s="199"/>
      <c r="LWG118" s="188"/>
      <c r="LWH118" s="209"/>
      <c r="LWI118" s="199"/>
      <c r="LWJ118" s="199"/>
      <c r="LWK118" s="188"/>
      <c r="LWL118" s="209"/>
      <c r="LWM118" s="199"/>
      <c r="LWN118" s="199"/>
      <c r="LWO118" s="188"/>
      <c r="LWP118" s="209"/>
      <c r="LWQ118" s="199"/>
      <c r="LWR118" s="199"/>
      <c r="LWS118" s="188"/>
      <c r="LWT118" s="209"/>
      <c r="LWU118" s="199"/>
      <c r="LWV118" s="199"/>
      <c r="LWW118" s="188"/>
      <c r="LWX118" s="209"/>
      <c r="LWY118" s="199"/>
      <c r="LWZ118" s="199"/>
      <c r="LXA118" s="188"/>
      <c r="LXB118" s="209"/>
      <c r="LXC118" s="199"/>
      <c r="LXD118" s="199"/>
      <c r="LXE118" s="188"/>
      <c r="LXF118" s="209"/>
      <c r="LXG118" s="199"/>
      <c r="LXH118" s="199"/>
      <c r="LXI118" s="188"/>
      <c r="LXJ118" s="209"/>
      <c r="LXK118" s="199"/>
      <c r="LXL118" s="199"/>
      <c r="LXM118" s="188"/>
      <c r="LXN118" s="209"/>
      <c r="LXO118" s="199"/>
      <c r="LXP118" s="199"/>
      <c r="LXQ118" s="188"/>
      <c r="LXR118" s="209"/>
      <c r="LXS118" s="199"/>
      <c r="LXT118" s="199"/>
      <c r="LXU118" s="188"/>
      <c r="LXV118" s="209"/>
      <c r="LXW118" s="199"/>
      <c r="LXX118" s="199"/>
      <c r="LXY118" s="188"/>
      <c r="LXZ118" s="209"/>
      <c r="LYA118" s="199"/>
      <c r="LYB118" s="199"/>
      <c r="LYC118" s="188"/>
      <c r="LYD118" s="209"/>
      <c r="LYE118" s="199"/>
      <c r="LYF118" s="199"/>
      <c r="LYG118" s="188"/>
      <c r="LYH118" s="209"/>
      <c r="LYI118" s="199"/>
      <c r="LYJ118" s="199"/>
      <c r="LYK118" s="188"/>
      <c r="LYL118" s="209"/>
      <c r="LYM118" s="199"/>
      <c r="LYN118" s="199"/>
      <c r="LYO118" s="188"/>
      <c r="LYP118" s="209"/>
      <c r="LYQ118" s="199"/>
      <c r="LYR118" s="199"/>
      <c r="LYS118" s="188"/>
      <c r="LYT118" s="209"/>
      <c r="LYU118" s="199"/>
      <c r="LYV118" s="199"/>
      <c r="LYW118" s="188"/>
      <c r="LYX118" s="209"/>
      <c r="LYY118" s="199"/>
      <c r="LYZ118" s="199"/>
      <c r="LZA118" s="188"/>
      <c r="LZB118" s="209"/>
      <c r="LZC118" s="199"/>
      <c r="LZD118" s="199"/>
      <c r="LZE118" s="188"/>
      <c r="LZF118" s="209"/>
      <c r="LZG118" s="199"/>
      <c r="LZH118" s="199"/>
      <c r="LZI118" s="188"/>
      <c r="LZJ118" s="209"/>
      <c r="LZK118" s="199"/>
      <c r="LZL118" s="199"/>
      <c r="LZM118" s="188"/>
      <c r="LZN118" s="209"/>
      <c r="LZO118" s="199"/>
      <c r="LZP118" s="199"/>
      <c r="LZQ118" s="188"/>
      <c r="LZR118" s="209"/>
      <c r="LZS118" s="199"/>
      <c r="LZT118" s="199"/>
      <c r="LZU118" s="188"/>
      <c r="LZV118" s="209"/>
      <c r="LZW118" s="199"/>
      <c r="LZX118" s="199"/>
      <c r="LZY118" s="188"/>
      <c r="LZZ118" s="209"/>
      <c r="MAA118" s="199"/>
      <c r="MAB118" s="199"/>
      <c r="MAC118" s="188"/>
      <c r="MAD118" s="209"/>
      <c r="MAE118" s="199"/>
      <c r="MAF118" s="199"/>
      <c r="MAG118" s="188"/>
      <c r="MAH118" s="209"/>
      <c r="MAI118" s="199"/>
      <c r="MAJ118" s="199"/>
      <c r="MAK118" s="188"/>
      <c r="MAL118" s="209"/>
      <c r="MAM118" s="199"/>
      <c r="MAN118" s="199"/>
      <c r="MAO118" s="188"/>
      <c r="MAP118" s="209"/>
      <c r="MAQ118" s="199"/>
      <c r="MAR118" s="199"/>
      <c r="MAS118" s="188"/>
      <c r="MAT118" s="209"/>
      <c r="MAU118" s="199"/>
      <c r="MAV118" s="199"/>
      <c r="MAW118" s="188"/>
      <c r="MAX118" s="209"/>
      <c r="MAY118" s="199"/>
      <c r="MAZ118" s="199"/>
      <c r="MBA118" s="188"/>
      <c r="MBB118" s="209"/>
      <c r="MBC118" s="199"/>
      <c r="MBD118" s="199"/>
      <c r="MBE118" s="188"/>
      <c r="MBF118" s="209"/>
      <c r="MBG118" s="199"/>
      <c r="MBH118" s="199"/>
      <c r="MBI118" s="188"/>
      <c r="MBJ118" s="209"/>
      <c r="MBK118" s="199"/>
      <c r="MBL118" s="199"/>
      <c r="MBM118" s="188"/>
      <c r="MBN118" s="209"/>
      <c r="MBO118" s="199"/>
      <c r="MBP118" s="199"/>
      <c r="MBQ118" s="188"/>
      <c r="MBR118" s="209"/>
      <c r="MBS118" s="199"/>
      <c r="MBT118" s="199"/>
      <c r="MBU118" s="188"/>
      <c r="MBV118" s="209"/>
      <c r="MBW118" s="199"/>
      <c r="MBX118" s="199"/>
      <c r="MBY118" s="188"/>
      <c r="MBZ118" s="209"/>
      <c r="MCA118" s="199"/>
      <c r="MCB118" s="199"/>
      <c r="MCC118" s="188"/>
      <c r="MCD118" s="209"/>
      <c r="MCE118" s="199"/>
      <c r="MCF118" s="199"/>
      <c r="MCG118" s="188"/>
      <c r="MCH118" s="209"/>
      <c r="MCI118" s="199"/>
      <c r="MCJ118" s="199"/>
      <c r="MCK118" s="188"/>
      <c r="MCL118" s="209"/>
      <c r="MCM118" s="199"/>
      <c r="MCN118" s="199"/>
      <c r="MCO118" s="188"/>
      <c r="MCP118" s="209"/>
      <c r="MCQ118" s="199"/>
      <c r="MCR118" s="199"/>
      <c r="MCS118" s="188"/>
      <c r="MCT118" s="209"/>
      <c r="MCU118" s="199"/>
      <c r="MCV118" s="199"/>
      <c r="MCW118" s="188"/>
      <c r="MCX118" s="209"/>
      <c r="MCY118" s="199"/>
      <c r="MCZ118" s="199"/>
      <c r="MDA118" s="188"/>
      <c r="MDB118" s="209"/>
      <c r="MDC118" s="199"/>
      <c r="MDD118" s="199"/>
      <c r="MDE118" s="188"/>
      <c r="MDF118" s="209"/>
      <c r="MDG118" s="199"/>
      <c r="MDH118" s="199"/>
      <c r="MDI118" s="188"/>
      <c r="MDJ118" s="209"/>
      <c r="MDK118" s="199"/>
      <c r="MDL118" s="199"/>
      <c r="MDM118" s="188"/>
      <c r="MDN118" s="209"/>
      <c r="MDO118" s="199"/>
      <c r="MDP118" s="199"/>
      <c r="MDQ118" s="188"/>
      <c r="MDR118" s="209"/>
      <c r="MDS118" s="199"/>
      <c r="MDT118" s="199"/>
      <c r="MDU118" s="188"/>
      <c r="MDV118" s="209"/>
      <c r="MDW118" s="199"/>
      <c r="MDX118" s="199"/>
      <c r="MDY118" s="188"/>
      <c r="MDZ118" s="209"/>
      <c r="MEA118" s="199"/>
      <c r="MEB118" s="199"/>
      <c r="MEC118" s="188"/>
      <c r="MED118" s="209"/>
      <c r="MEE118" s="199"/>
      <c r="MEF118" s="199"/>
      <c r="MEG118" s="188"/>
      <c r="MEH118" s="209"/>
      <c r="MEI118" s="199"/>
      <c r="MEJ118" s="199"/>
      <c r="MEK118" s="188"/>
      <c r="MEL118" s="209"/>
      <c r="MEM118" s="199"/>
      <c r="MEN118" s="199"/>
      <c r="MEO118" s="188"/>
      <c r="MEP118" s="209"/>
      <c r="MEQ118" s="199"/>
      <c r="MER118" s="199"/>
      <c r="MES118" s="188"/>
      <c r="MET118" s="209"/>
      <c r="MEU118" s="199"/>
      <c r="MEV118" s="199"/>
      <c r="MEW118" s="188"/>
      <c r="MEX118" s="209"/>
      <c r="MEY118" s="199"/>
      <c r="MEZ118" s="199"/>
      <c r="MFA118" s="188"/>
      <c r="MFB118" s="209"/>
      <c r="MFC118" s="199"/>
      <c r="MFD118" s="199"/>
      <c r="MFE118" s="188"/>
      <c r="MFF118" s="209"/>
      <c r="MFG118" s="199"/>
      <c r="MFH118" s="199"/>
      <c r="MFI118" s="188"/>
      <c r="MFJ118" s="209"/>
      <c r="MFK118" s="199"/>
      <c r="MFL118" s="199"/>
      <c r="MFM118" s="188"/>
      <c r="MFN118" s="209"/>
      <c r="MFO118" s="199"/>
      <c r="MFP118" s="199"/>
      <c r="MFQ118" s="188"/>
      <c r="MFR118" s="209"/>
      <c r="MFS118" s="199"/>
      <c r="MFT118" s="199"/>
      <c r="MFU118" s="188"/>
      <c r="MFV118" s="209"/>
      <c r="MFW118" s="199"/>
      <c r="MFX118" s="199"/>
      <c r="MFY118" s="188"/>
      <c r="MFZ118" s="209"/>
      <c r="MGA118" s="199"/>
      <c r="MGB118" s="199"/>
      <c r="MGC118" s="188"/>
      <c r="MGD118" s="209"/>
      <c r="MGE118" s="199"/>
      <c r="MGF118" s="199"/>
      <c r="MGG118" s="188"/>
      <c r="MGH118" s="209"/>
      <c r="MGI118" s="199"/>
      <c r="MGJ118" s="199"/>
      <c r="MGK118" s="188"/>
      <c r="MGL118" s="209"/>
      <c r="MGM118" s="199"/>
      <c r="MGN118" s="199"/>
      <c r="MGO118" s="188"/>
      <c r="MGP118" s="209"/>
      <c r="MGQ118" s="199"/>
      <c r="MGR118" s="199"/>
      <c r="MGS118" s="188"/>
      <c r="MGT118" s="209"/>
      <c r="MGU118" s="199"/>
      <c r="MGV118" s="199"/>
      <c r="MGW118" s="188"/>
      <c r="MGX118" s="209"/>
      <c r="MGY118" s="199"/>
      <c r="MGZ118" s="199"/>
      <c r="MHA118" s="188"/>
      <c r="MHB118" s="209"/>
      <c r="MHC118" s="199"/>
      <c r="MHD118" s="199"/>
      <c r="MHE118" s="188"/>
      <c r="MHF118" s="209"/>
      <c r="MHG118" s="199"/>
      <c r="MHH118" s="199"/>
      <c r="MHI118" s="188"/>
      <c r="MHJ118" s="209"/>
      <c r="MHK118" s="199"/>
      <c r="MHL118" s="199"/>
      <c r="MHM118" s="188"/>
      <c r="MHN118" s="209"/>
      <c r="MHO118" s="199"/>
      <c r="MHP118" s="199"/>
      <c r="MHQ118" s="188"/>
      <c r="MHR118" s="209"/>
      <c r="MHS118" s="199"/>
      <c r="MHT118" s="199"/>
      <c r="MHU118" s="188"/>
      <c r="MHV118" s="209"/>
      <c r="MHW118" s="199"/>
      <c r="MHX118" s="199"/>
      <c r="MHY118" s="188"/>
      <c r="MHZ118" s="209"/>
      <c r="MIA118" s="199"/>
      <c r="MIB118" s="199"/>
      <c r="MIC118" s="188"/>
      <c r="MID118" s="209"/>
      <c r="MIE118" s="199"/>
      <c r="MIF118" s="199"/>
      <c r="MIG118" s="188"/>
      <c r="MIH118" s="209"/>
      <c r="MII118" s="199"/>
      <c r="MIJ118" s="199"/>
      <c r="MIK118" s="188"/>
      <c r="MIL118" s="209"/>
      <c r="MIM118" s="199"/>
      <c r="MIN118" s="199"/>
      <c r="MIO118" s="188"/>
      <c r="MIP118" s="209"/>
      <c r="MIQ118" s="199"/>
      <c r="MIR118" s="199"/>
      <c r="MIS118" s="188"/>
      <c r="MIT118" s="209"/>
      <c r="MIU118" s="199"/>
      <c r="MIV118" s="199"/>
      <c r="MIW118" s="188"/>
      <c r="MIX118" s="209"/>
      <c r="MIY118" s="199"/>
      <c r="MIZ118" s="199"/>
      <c r="MJA118" s="188"/>
      <c r="MJB118" s="209"/>
      <c r="MJC118" s="199"/>
      <c r="MJD118" s="199"/>
      <c r="MJE118" s="188"/>
      <c r="MJF118" s="209"/>
      <c r="MJG118" s="199"/>
      <c r="MJH118" s="199"/>
      <c r="MJI118" s="188"/>
      <c r="MJJ118" s="209"/>
      <c r="MJK118" s="199"/>
      <c r="MJL118" s="199"/>
      <c r="MJM118" s="188"/>
      <c r="MJN118" s="209"/>
      <c r="MJO118" s="199"/>
      <c r="MJP118" s="199"/>
      <c r="MJQ118" s="188"/>
      <c r="MJR118" s="209"/>
      <c r="MJS118" s="199"/>
      <c r="MJT118" s="199"/>
      <c r="MJU118" s="188"/>
      <c r="MJV118" s="209"/>
      <c r="MJW118" s="199"/>
      <c r="MJX118" s="199"/>
      <c r="MJY118" s="188"/>
      <c r="MJZ118" s="209"/>
      <c r="MKA118" s="199"/>
      <c r="MKB118" s="199"/>
      <c r="MKC118" s="188"/>
      <c r="MKD118" s="209"/>
      <c r="MKE118" s="199"/>
      <c r="MKF118" s="199"/>
      <c r="MKG118" s="188"/>
      <c r="MKH118" s="209"/>
      <c r="MKI118" s="199"/>
      <c r="MKJ118" s="199"/>
      <c r="MKK118" s="188"/>
      <c r="MKL118" s="209"/>
      <c r="MKM118" s="199"/>
      <c r="MKN118" s="199"/>
      <c r="MKO118" s="188"/>
      <c r="MKP118" s="209"/>
      <c r="MKQ118" s="199"/>
      <c r="MKR118" s="199"/>
      <c r="MKS118" s="188"/>
      <c r="MKT118" s="209"/>
      <c r="MKU118" s="199"/>
      <c r="MKV118" s="199"/>
      <c r="MKW118" s="188"/>
      <c r="MKX118" s="209"/>
      <c r="MKY118" s="199"/>
      <c r="MKZ118" s="199"/>
      <c r="MLA118" s="188"/>
      <c r="MLB118" s="209"/>
      <c r="MLC118" s="199"/>
      <c r="MLD118" s="199"/>
      <c r="MLE118" s="188"/>
      <c r="MLF118" s="209"/>
      <c r="MLG118" s="199"/>
      <c r="MLH118" s="199"/>
      <c r="MLI118" s="188"/>
      <c r="MLJ118" s="209"/>
      <c r="MLK118" s="199"/>
      <c r="MLL118" s="199"/>
      <c r="MLM118" s="188"/>
      <c r="MLN118" s="209"/>
      <c r="MLO118" s="199"/>
      <c r="MLP118" s="199"/>
      <c r="MLQ118" s="188"/>
      <c r="MLR118" s="209"/>
      <c r="MLS118" s="199"/>
      <c r="MLT118" s="199"/>
      <c r="MLU118" s="188"/>
      <c r="MLV118" s="209"/>
      <c r="MLW118" s="199"/>
      <c r="MLX118" s="199"/>
      <c r="MLY118" s="188"/>
      <c r="MLZ118" s="209"/>
      <c r="MMA118" s="199"/>
      <c r="MMB118" s="199"/>
      <c r="MMC118" s="188"/>
      <c r="MMD118" s="209"/>
      <c r="MME118" s="199"/>
      <c r="MMF118" s="199"/>
      <c r="MMG118" s="188"/>
      <c r="MMH118" s="209"/>
      <c r="MMI118" s="199"/>
      <c r="MMJ118" s="199"/>
      <c r="MMK118" s="188"/>
      <c r="MML118" s="209"/>
      <c r="MMM118" s="199"/>
      <c r="MMN118" s="199"/>
      <c r="MMO118" s="188"/>
      <c r="MMP118" s="209"/>
      <c r="MMQ118" s="199"/>
      <c r="MMR118" s="199"/>
      <c r="MMS118" s="188"/>
      <c r="MMT118" s="209"/>
      <c r="MMU118" s="199"/>
      <c r="MMV118" s="199"/>
      <c r="MMW118" s="188"/>
      <c r="MMX118" s="209"/>
      <c r="MMY118" s="199"/>
      <c r="MMZ118" s="199"/>
      <c r="MNA118" s="188"/>
      <c r="MNB118" s="209"/>
      <c r="MNC118" s="199"/>
      <c r="MND118" s="199"/>
      <c r="MNE118" s="188"/>
      <c r="MNF118" s="209"/>
      <c r="MNG118" s="199"/>
      <c r="MNH118" s="199"/>
      <c r="MNI118" s="188"/>
      <c r="MNJ118" s="209"/>
      <c r="MNK118" s="199"/>
      <c r="MNL118" s="199"/>
      <c r="MNM118" s="188"/>
      <c r="MNN118" s="209"/>
      <c r="MNO118" s="199"/>
      <c r="MNP118" s="199"/>
      <c r="MNQ118" s="188"/>
      <c r="MNR118" s="209"/>
      <c r="MNS118" s="199"/>
      <c r="MNT118" s="199"/>
      <c r="MNU118" s="188"/>
      <c r="MNV118" s="209"/>
      <c r="MNW118" s="199"/>
      <c r="MNX118" s="199"/>
      <c r="MNY118" s="188"/>
      <c r="MNZ118" s="209"/>
      <c r="MOA118" s="199"/>
      <c r="MOB118" s="199"/>
      <c r="MOC118" s="188"/>
      <c r="MOD118" s="209"/>
      <c r="MOE118" s="199"/>
      <c r="MOF118" s="199"/>
      <c r="MOG118" s="188"/>
      <c r="MOH118" s="209"/>
      <c r="MOI118" s="199"/>
      <c r="MOJ118" s="199"/>
      <c r="MOK118" s="188"/>
      <c r="MOL118" s="209"/>
      <c r="MOM118" s="199"/>
      <c r="MON118" s="199"/>
      <c r="MOO118" s="188"/>
      <c r="MOP118" s="209"/>
      <c r="MOQ118" s="199"/>
      <c r="MOR118" s="199"/>
      <c r="MOS118" s="188"/>
      <c r="MOT118" s="209"/>
      <c r="MOU118" s="199"/>
      <c r="MOV118" s="199"/>
      <c r="MOW118" s="188"/>
      <c r="MOX118" s="209"/>
      <c r="MOY118" s="199"/>
      <c r="MOZ118" s="199"/>
      <c r="MPA118" s="188"/>
      <c r="MPB118" s="209"/>
      <c r="MPC118" s="199"/>
      <c r="MPD118" s="199"/>
      <c r="MPE118" s="188"/>
      <c r="MPF118" s="209"/>
      <c r="MPG118" s="199"/>
      <c r="MPH118" s="199"/>
      <c r="MPI118" s="188"/>
      <c r="MPJ118" s="209"/>
      <c r="MPK118" s="199"/>
      <c r="MPL118" s="199"/>
      <c r="MPM118" s="188"/>
      <c r="MPN118" s="209"/>
      <c r="MPO118" s="199"/>
      <c r="MPP118" s="199"/>
      <c r="MPQ118" s="188"/>
      <c r="MPR118" s="209"/>
      <c r="MPS118" s="199"/>
      <c r="MPT118" s="199"/>
      <c r="MPU118" s="188"/>
      <c r="MPV118" s="209"/>
      <c r="MPW118" s="199"/>
      <c r="MPX118" s="199"/>
      <c r="MPY118" s="188"/>
      <c r="MPZ118" s="209"/>
      <c r="MQA118" s="199"/>
      <c r="MQB118" s="199"/>
      <c r="MQC118" s="188"/>
      <c r="MQD118" s="209"/>
      <c r="MQE118" s="199"/>
      <c r="MQF118" s="199"/>
      <c r="MQG118" s="188"/>
      <c r="MQH118" s="209"/>
      <c r="MQI118" s="199"/>
      <c r="MQJ118" s="199"/>
      <c r="MQK118" s="188"/>
      <c r="MQL118" s="209"/>
      <c r="MQM118" s="199"/>
      <c r="MQN118" s="199"/>
      <c r="MQO118" s="188"/>
      <c r="MQP118" s="209"/>
      <c r="MQQ118" s="199"/>
      <c r="MQR118" s="199"/>
      <c r="MQS118" s="188"/>
      <c r="MQT118" s="209"/>
      <c r="MQU118" s="199"/>
      <c r="MQV118" s="199"/>
      <c r="MQW118" s="188"/>
      <c r="MQX118" s="209"/>
      <c r="MQY118" s="199"/>
      <c r="MQZ118" s="199"/>
      <c r="MRA118" s="188"/>
      <c r="MRB118" s="209"/>
      <c r="MRC118" s="199"/>
      <c r="MRD118" s="199"/>
      <c r="MRE118" s="188"/>
      <c r="MRF118" s="209"/>
      <c r="MRG118" s="199"/>
      <c r="MRH118" s="199"/>
      <c r="MRI118" s="188"/>
      <c r="MRJ118" s="209"/>
      <c r="MRK118" s="199"/>
      <c r="MRL118" s="199"/>
      <c r="MRM118" s="188"/>
      <c r="MRN118" s="209"/>
      <c r="MRO118" s="199"/>
      <c r="MRP118" s="199"/>
      <c r="MRQ118" s="188"/>
      <c r="MRR118" s="209"/>
      <c r="MRS118" s="199"/>
      <c r="MRT118" s="199"/>
      <c r="MRU118" s="188"/>
      <c r="MRV118" s="209"/>
      <c r="MRW118" s="199"/>
      <c r="MRX118" s="199"/>
      <c r="MRY118" s="188"/>
      <c r="MRZ118" s="209"/>
      <c r="MSA118" s="199"/>
      <c r="MSB118" s="199"/>
      <c r="MSC118" s="188"/>
      <c r="MSD118" s="209"/>
      <c r="MSE118" s="199"/>
      <c r="MSF118" s="199"/>
      <c r="MSG118" s="188"/>
      <c r="MSH118" s="209"/>
      <c r="MSI118" s="199"/>
      <c r="MSJ118" s="199"/>
      <c r="MSK118" s="188"/>
      <c r="MSL118" s="209"/>
      <c r="MSM118" s="199"/>
      <c r="MSN118" s="199"/>
      <c r="MSO118" s="188"/>
      <c r="MSP118" s="209"/>
      <c r="MSQ118" s="199"/>
      <c r="MSR118" s="199"/>
      <c r="MSS118" s="188"/>
      <c r="MST118" s="209"/>
      <c r="MSU118" s="199"/>
      <c r="MSV118" s="199"/>
      <c r="MSW118" s="188"/>
      <c r="MSX118" s="209"/>
      <c r="MSY118" s="199"/>
      <c r="MSZ118" s="199"/>
      <c r="MTA118" s="188"/>
      <c r="MTB118" s="209"/>
      <c r="MTC118" s="199"/>
      <c r="MTD118" s="199"/>
      <c r="MTE118" s="188"/>
      <c r="MTF118" s="209"/>
      <c r="MTG118" s="199"/>
      <c r="MTH118" s="199"/>
      <c r="MTI118" s="188"/>
      <c r="MTJ118" s="209"/>
      <c r="MTK118" s="199"/>
      <c r="MTL118" s="199"/>
      <c r="MTM118" s="188"/>
      <c r="MTN118" s="209"/>
      <c r="MTO118" s="199"/>
      <c r="MTP118" s="199"/>
      <c r="MTQ118" s="188"/>
      <c r="MTR118" s="209"/>
      <c r="MTS118" s="199"/>
      <c r="MTT118" s="199"/>
      <c r="MTU118" s="188"/>
      <c r="MTV118" s="209"/>
      <c r="MTW118" s="199"/>
      <c r="MTX118" s="199"/>
      <c r="MTY118" s="188"/>
      <c r="MTZ118" s="209"/>
      <c r="MUA118" s="199"/>
      <c r="MUB118" s="199"/>
      <c r="MUC118" s="188"/>
      <c r="MUD118" s="209"/>
      <c r="MUE118" s="199"/>
      <c r="MUF118" s="199"/>
      <c r="MUG118" s="188"/>
      <c r="MUH118" s="209"/>
      <c r="MUI118" s="199"/>
      <c r="MUJ118" s="199"/>
      <c r="MUK118" s="188"/>
      <c r="MUL118" s="209"/>
      <c r="MUM118" s="199"/>
      <c r="MUN118" s="199"/>
      <c r="MUO118" s="188"/>
      <c r="MUP118" s="209"/>
      <c r="MUQ118" s="199"/>
      <c r="MUR118" s="199"/>
      <c r="MUS118" s="188"/>
      <c r="MUT118" s="209"/>
      <c r="MUU118" s="199"/>
      <c r="MUV118" s="199"/>
      <c r="MUW118" s="188"/>
      <c r="MUX118" s="209"/>
      <c r="MUY118" s="199"/>
      <c r="MUZ118" s="199"/>
      <c r="MVA118" s="188"/>
      <c r="MVB118" s="209"/>
      <c r="MVC118" s="199"/>
      <c r="MVD118" s="199"/>
      <c r="MVE118" s="188"/>
      <c r="MVF118" s="209"/>
      <c r="MVG118" s="199"/>
      <c r="MVH118" s="199"/>
      <c r="MVI118" s="188"/>
      <c r="MVJ118" s="209"/>
      <c r="MVK118" s="199"/>
      <c r="MVL118" s="199"/>
      <c r="MVM118" s="188"/>
      <c r="MVN118" s="209"/>
      <c r="MVO118" s="199"/>
      <c r="MVP118" s="199"/>
      <c r="MVQ118" s="188"/>
      <c r="MVR118" s="209"/>
      <c r="MVS118" s="199"/>
      <c r="MVT118" s="199"/>
      <c r="MVU118" s="188"/>
      <c r="MVV118" s="209"/>
      <c r="MVW118" s="199"/>
      <c r="MVX118" s="199"/>
      <c r="MVY118" s="188"/>
      <c r="MVZ118" s="209"/>
      <c r="MWA118" s="199"/>
      <c r="MWB118" s="199"/>
      <c r="MWC118" s="188"/>
      <c r="MWD118" s="209"/>
      <c r="MWE118" s="199"/>
      <c r="MWF118" s="199"/>
      <c r="MWG118" s="188"/>
      <c r="MWH118" s="209"/>
      <c r="MWI118" s="199"/>
      <c r="MWJ118" s="199"/>
      <c r="MWK118" s="188"/>
      <c r="MWL118" s="209"/>
      <c r="MWM118" s="199"/>
      <c r="MWN118" s="199"/>
      <c r="MWO118" s="188"/>
      <c r="MWP118" s="209"/>
      <c r="MWQ118" s="199"/>
      <c r="MWR118" s="199"/>
      <c r="MWS118" s="188"/>
      <c r="MWT118" s="209"/>
      <c r="MWU118" s="199"/>
      <c r="MWV118" s="199"/>
      <c r="MWW118" s="188"/>
      <c r="MWX118" s="209"/>
      <c r="MWY118" s="199"/>
      <c r="MWZ118" s="199"/>
      <c r="MXA118" s="188"/>
      <c r="MXB118" s="209"/>
      <c r="MXC118" s="199"/>
      <c r="MXD118" s="199"/>
      <c r="MXE118" s="188"/>
      <c r="MXF118" s="209"/>
      <c r="MXG118" s="199"/>
      <c r="MXH118" s="199"/>
      <c r="MXI118" s="188"/>
      <c r="MXJ118" s="209"/>
      <c r="MXK118" s="199"/>
      <c r="MXL118" s="199"/>
      <c r="MXM118" s="188"/>
      <c r="MXN118" s="209"/>
      <c r="MXO118" s="199"/>
      <c r="MXP118" s="199"/>
      <c r="MXQ118" s="188"/>
      <c r="MXR118" s="209"/>
      <c r="MXS118" s="199"/>
      <c r="MXT118" s="199"/>
      <c r="MXU118" s="188"/>
      <c r="MXV118" s="209"/>
      <c r="MXW118" s="199"/>
      <c r="MXX118" s="199"/>
      <c r="MXY118" s="188"/>
      <c r="MXZ118" s="209"/>
      <c r="MYA118" s="199"/>
      <c r="MYB118" s="199"/>
      <c r="MYC118" s="188"/>
      <c r="MYD118" s="209"/>
      <c r="MYE118" s="199"/>
      <c r="MYF118" s="199"/>
      <c r="MYG118" s="188"/>
      <c r="MYH118" s="209"/>
      <c r="MYI118" s="199"/>
      <c r="MYJ118" s="199"/>
      <c r="MYK118" s="188"/>
      <c r="MYL118" s="209"/>
      <c r="MYM118" s="199"/>
      <c r="MYN118" s="199"/>
      <c r="MYO118" s="188"/>
      <c r="MYP118" s="209"/>
      <c r="MYQ118" s="199"/>
      <c r="MYR118" s="199"/>
      <c r="MYS118" s="188"/>
      <c r="MYT118" s="209"/>
      <c r="MYU118" s="199"/>
      <c r="MYV118" s="199"/>
      <c r="MYW118" s="188"/>
      <c r="MYX118" s="209"/>
      <c r="MYY118" s="199"/>
      <c r="MYZ118" s="199"/>
      <c r="MZA118" s="188"/>
      <c r="MZB118" s="209"/>
      <c r="MZC118" s="199"/>
      <c r="MZD118" s="199"/>
      <c r="MZE118" s="188"/>
      <c r="MZF118" s="209"/>
      <c r="MZG118" s="199"/>
      <c r="MZH118" s="199"/>
      <c r="MZI118" s="188"/>
      <c r="MZJ118" s="209"/>
      <c r="MZK118" s="199"/>
      <c r="MZL118" s="199"/>
      <c r="MZM118" s="188"/>
      <c r="MZN118" s="209"/>
      <c r="MZO118" s="199"/>
      <c r="MZP118" s="199"/>
      <c r="MZQ118" s="188"/>
      <c r="MZR118" s="209"/>
      <c r="MZS118" s="199"/>
      <c r="MZT118" s="199"/>
      <c r="MZU118" s="188"/>
      <c r="MZV118" s="209"/>
      <c r="MZW118" s="199"/>
      <c r="MZX118" s="199"/>
      <c r="MZY118" s="188"/>
      <c r="MZZ118" s="209"/>
      <c r="NAA118" s="199"/>
      <c r="NAB118" s="199"/>
      <c r="NAC118" s="188"/>
      <c r="NAD118" s="209"/>
      <c r="NAE118" s="199"/>
      <c r="NAF118" s="199"/>
      <c r="NAG118" s="188"/>
      <c r="NAH118" s="209"/>
      <c r="NAI118" s="199"/>
      <c r="NAJ118" s="199"/>
      <c r="NAK118" s="188"/>
      <c r="NAL118" s="209"/>
      <c r="NAM118" s="199"/>
      <c r="NAN118" s="199"/>
      <c r="NAO118" s="188"/>
      <c r="NAP118" s="209"/>
      <c r="NAQ118" s="199"/>
      <c r="NAR118" s="199"/>
      <c r="NAS118" s="188"/>
      <c r="NAT118" s="209"/>
      <c r="NAU118" s="199"/>
      <c r="NAV118" s="199"/>
      <c r="NAW118" s="188"/>
      <c r="NAX118" s="209"/>
      <c r="NAY118" s="199"/>
      <c r="NAZ118" s="199"/>
      <c r="NBA118" s="188"/>
      <c r="NBB118" s="209"/>
      <c r="NBC118" s="199"/>
      <c r="NBD118" s="199"/>
      <c r="NBE118" s="188"/>
      <c r="NBF118" s="209"/>
      <c r="NBG118" s="199"/>
      <c r="NBH118" s="199"/>
      <c r="NBI118" s="188"/>
      <c r="NBJ118" s="209"/>
      <c r="NBK118" s="199"/>
      <c r="NBL118" s="199"/>
      <c r="NBM118" s="188"/>
      <c r="NBN118" s="209"/>
      <c r="NBO118" s="199"/>
      <c r="NBP118" s="199"/>
      <c r="NBQ118" s="188"/>
      <c r="NBR118" s="209"/>
      <c r="NBS118" s="199"/>
      <c r="NBT118" s="199"/>
      <c r="NBU118" s="188"/>
      <c r="NBV118" s="209"/>
      <c r="NBW118" s="199"/>
      <c r="NBX118" s="199"/>
      <c r="NBY118" s="188"/>
      <c r="NBZ118" s="209"/>
      <c r="NCA118" s="199"/>
      <c r="NCB118" s="199"/>
      <c r="NCC118" s="188"/>
      <c r="NCD118" s="209"/>
      <c r="NCE118" s="199"/>
      <c r="NCF118" s="199"/>
      <c r="NCG118" s="188"/>
      <c r="NCH118" s="209"/>
      <c r="NCI118" s="199"/>
      <c r="NCJ118" s="199"/>
      <c r="NCK118" s="188"/>
      <c r="NCL118" s="209"/>
      <c r="NCM118" s="199"/>
      <c r="NCN118" s="199"/>
      <c r="NCO118" s="188"/>
      <c r="NCP118" s="209"/>
      <c r="NCQ118" s="199"/>
      <c r="NCR118" s="199"/>
      <c r="NCS118" s="188"/>
      <c r="NCT118" s="209"/>
      <c r="NCU118" s="199"/>
      <c r="NCV118" s="199"/>
      <c r="NCW118" s="188"/>
      <c r="NCX118" s="209"/>
      <c r="NCY118" s="199"/>
      <c r="NCZ118" s="199"/>
      <c r="NDA118" s="188"/>
      <c r="NDB118" s="209"/>
      <c r="NDC118" s="199"/>
      <c r="NDD118" s="199"/>
      <c r="NDE118" s="188"/>
      <c r="NDF118" s="209"/>
      <c r="NDG118" s="199"/>
      <c r="NDH118" s="199"/>
      <c r="NDI118" s="188"/>
      <c r="NDJ118" s="209"/>
      <c r="NDK118" s="199"/>
      <c r="NDL118" s="199"/>
      <c r="NDM118" s="188"/>
      <c r="NDN118" s="209"/>
      <c r="NDO118" s="199"/>
      <c r="NDP118" s="199"/>
      <c r="NDQ118" s="188"/>
      <c r="NDR118" s="209"/>
      <c r="NDS118" s="199"/>
      <c r="NDT118" s="199"/>
      <c r="NDU118" s="188"/>
      <c r="NDV118" s="209"/>
      <c r="NDW118" s="199"/>
      <c r="NDX118" s="199"/>
      <c r="NDY118" s="188"/>
      <c r="NDZ118" s="209"/>
      <c r="NEA118" s="199"/>
      <c r="NEB118" s="199"/>
      <c r="NEC118" s="188"/>
      <c r="NED118" s="209"/>
      <c r="NEE118" s="199"/>
      <c r="NEF118" s="199"/>
      <c r="NEG118" s="188"/>
      <c r="NEH118" s="209"/>
      <c r="NEI118" s="199"/>
      <c r="NEJ118" s="199"/>
      <c r="NEK118" s="188"/>
      <c r="NEL118" s="209"/>
      <c r="NEM118" s="199"/>
      <c r="NEN118" s="199"/>
      <c r="NEO118" s="188"/>
      <c r="NEP118" s="209"/>
      <c r="NEQ118" s="199"/>
      <c r="NER118" s="199"/>
      <c r="NES118" s="188"/>
      <c r="NET118" s="209"/>
      <c r="NEU118" s="199"/>
      <c r="NEV118" s="199"/>
      <c r="NEW118" s="188"/>
      <c r="NEX118" s="209"/>
      <c r="NEY118" s="199"/>
      <c r="NEZ118" s="199"/>
      <c r="NFA118" s="188"/>
      <c r="NFB118" s="209"/>
      <c r="NFC118" s="199"/>
      <c r="NFD118" s="199"/>
      <c r="NFE118" s="188"/>
      <c r="NFF118" s="209"/>
      <c r="NFG118" s="199"/>
      <c r="NFH118" s="199"/>
      <c r="NFI118" s="188"/>
      <c r="NFJ118" s="209"/>
      <c r="NFK118" s="199"/>
      <c r="NFL118" s="199"/>
      <c r="NFM118" s="188"/>
      <c r="NFN118" s="209"/>
      <c r="NFO118" s="199"/>
      <c r="NFP118" s="199"/>
      <c r="NFQ118" s="188"/>
      <c r="NFR118" s="209"/>
      <c r="NFS118" s="199"/>
      <c r="NFT118" s="199"/>
      <c r="NFU118" s="188"/>
      <c r="NFV118" s="209"/>
      <c r="NFW118" s="199"/>
      <c r="NFX118" s="199"/>
      <c r="NFY118" s="188"/>
      <c r="NFZ118" s="209"/>
      <c r="NGA118" s="199"/>
      <c r="NGB118" s="199"/>
      <c r="NGC118" s="188"/>
      <c r="NGD118" s="209"/>
      <c r="NGE118" s="199"/>
      <c r="NGF118" s="199"/>
      <c r="NGG118" s="188"/>
      <c r="NGH118" s="209"/>
      <c r="NGI118" s="199"/>
      <c r="NGJ118" s="199"/>
      <c r="NGK118" s="188"/>
      <c r="NGL118" s="209"/>
      <c r="NGM118" s="199"/>
      <c r="NGN118" s="199"/>
      <c r="NGO118" s="188"/>
      <c r="NGP118" s="209"/>
      <c r="NGQ118" s="199"/>
      <c r="NGR118" s="199"/>
      <c r="NGS118" s="188"/>
      <c r="NGT118" s="209"/>
      <c r="NGU118" s="199"/>
      <c r="NGV118" s="199"/>
      <c r="NGW118" s="188"/>
      <c r="NGX118" s="209"/>
      <c r="NGY118" s="199"/>
      <c r="NGZ118" s="199"/>
      <c r="NHA118" s="188"/>
      <c r="NHB118" s="209"/>
      <c r="NHC118" s="199"/>
      <c r="NHD118" s="199"/>
      <c r="NHE118" s="188"/>
      <c r="NHF118" s="209"/>
      <c r="NHG118" s="199"/>
      <c r="NHH118" s="199"/>
      <c r="NHI118" s="188"/>
      <c r="NHJ118" s="209"/>
      <c r="NHK118" s="199"/>
      <c r="NHL118" s="199"/>
      <c r="NHM118" s="188"/>
      <c r="NHN118" s="209"/>
      <c r="NHO118" s="199"/>
      <c r="NHP118" s="199"/>
      <c r="NHQ118" s="188"/>
      <c r="NHR118" s="209"/>
      <c r="NHS118" s="199"/>
      <c r="NHT118" s="199"/>
      <c r="NHU118" s="188"/>
      <c r="NHV118" s="209"/>
      <c r="NHW118" s="199"/>
      <c r="NHX118" s="199"/>
      <c r="NHY118" s="188"/>
      <c r="NHZ118" s="209"/>
      <c r="NIA118" s="199"/>
      <c r="NIB118" s="199"/>
      <c r="NIC118" s="188"/>
      <c r="NID118" s="209"/>
      <c r="NIE118" s="199"/>
      <c r="NIF118" s="199"/>
      <c r="NIG118" s="188"/>
      <c r="NIH118" s="209"/>
      <c r="NII118" s="199"/>
      <c r="NIJ118" s="199"/>
      <c r="NIK118" s="188"/>
      <c r="NIL118" s="209"/>
      <c r="NIM118" s="199"/>
      <c r="NIN118" s="199"/>
      <c r="NIO118" s="188"/>
      <c r="NIP118" s="209"/>
      <c r="NIQ118" s="199"/>
      <c r="NIR118" s="199"/>
      <c r="NIS118" s="188"/>
      <c r="NIT118" s="209"/>
      <c r="NIU118" s="199"/>
      <c r="NIV118" s="199"/>
      <c r="NIW118" s="188"/>
      <c r="NIX118" s="209"/>
      <c r="NIY118" s="199"/>
      <c r="NIZ118" s="199"/>
      <c r="NJA118" s="188"/>
      <c r="NJB118" s="209"/>
      <c r="NJC118" s="199"/>
      <c r="NJD118" s="199"/>
      <c r="NJE118" s="188"/>
      <c r="NJF118" s="209"/>
      <c r="NJG118" s="199"/>
      <c r="NJH118" s="199"/>
      <c r="NJI118" s="188"/>
      <c r="NJJ118" s="209"/>
      <c r="NJK118" s="199"/>
      <c r="NJL118" s="199"/>
      <c r="NJM118" s="188"/>
      <c r="NJN118" s="209"/>
      <c r="NJO118" s="199"/>
      <c r="NJP118" s="199"/>
      <c r="NJQ118" s="188"/>
      <c r="NJR118" s="209"/>
      <c r="NJS118" s="199"/>
      <c r="NJT118" s="199"/>
      <c r="NJU118" s="188"/>
      <c r="NJV118" s="209"/>
      <c r="NJW118" s="199"/>
      <c r="NJX118" s="199"/>
      <c r="NJY118" s="188"/>
      <c r="NJZ118" s="209"/>
      <c r="NKA118" s="199"/>
      <c r="NKB118" s="199"/>
      <c r="NKC118" s="188"/>
      <c r="NKD118" s="209"/>
      <c r="NKE118" s="199"/>
      <c r="NKF118" s="199"/>
      <c r="NKG118" s="188"/>
      <c r="NKH118" s="209"/>
      <c r="NKI118" s="199"/>
      <c r="NKJ118" s="199"/>
      <c r="NKK118" s="188"/>
      <c r="NKL118" s="209"/>
      <c r="NKM118" s="199"/>
      <c r="NKN118" s="199"/>
      <c r="NKO118" s="188"/>
      <c r="NKP118" s="209"/>
      <c r="NKQ118" s="199"/>
      <c r="NKR118" s="199"/>
      <c r="NKS118" s="188"/>
      <c r="NKT118" s="209"/>
      <c r="NKU118" s="199"/>
      <c r="NKV118" s="199"/>
      <c r="NKW118" s="188"/>
      <c r="NKX118" s="209"/>
      <c r="NKY118" s="199"/>
      <c r="NKZ118" s="199"/>
      <c r="NLA118" s="188"/>
      <c r="NLB118" s="209"/>
      <c r="NLC118" s="199"/>
      <c r="NLD118" s="199"/>
      <c r="NLE118" s="188"/>
      <c r="NLF118" s="209"/>
      <c r="NLG118" s="199"/>
      <c r="NLH118" s="199"/>
      <c r="NLI118" s="188"/>
      <c r="NLJ118" s="209"/>
      <c r="NLK118" s="199"/>
      <c r="NLL118" s="199"/>
      <c r="NLM118" s="188"/>
      <c r="NLN118" s="209"/>
      <c r="NLO118" s="199"/>
      <c r="NLP118" s="199"/>
      <c r="NLQ118" s="188"/>
      <c r="NLR118" s="209"/>
      <c r="NLS118" s="199"/>
      <c r="NLT118" s="199"/>
      <c r="NLU118" s="188"/>
      <c r="NLV118" s="209"/>
      <c r="NLW118" s="199"/>
      <c r="NLX118" s="199"/>
      <c r="NLY118" s="188"/>
      <c r="NLZ118" s="209"/>
      <c r="NMA118" s="199"/>
      <c r="NMB118" s="199"/>
      <c r="NMC118" s="188"/>
      <c r="NMD118" s="209"/>
      <c r="NME118" s="199"/>
      <c r="NMF118" s="199"/>
      <c r="NMG118" s="188"/>
      <c r="NMH118" s="209"/>
      <c r="NMI118" s="199"/>
      <c r="NMJ118" s="199"/>
      <c r="NMK118" s="188"/>
      <c r="NML118" s="209"/>
      <c r="NMM118" s="199"/>
      <c r="NMN118" s="199"/>
      <c r="NMO118" s="188"/>
      <c r="NMP118" s="209"/>
      <c r="NMQ118" s="199"/>
      <c r="NMR118" s="199"/>
      <c r="NMS118" s="188"/>
      <c r="NMT118" s="209"/>
      <c r="NMU118" s="199"/>
      <c r="NMV118" s="199"/>
      <c r="NMW118" s="188"/>
      <c r="NMX118" s="209"/>
      <c r="NMY118" s="199"/>
      <c r="NMZ118" s="199"/>
      <c r="NNA118" s="188"/>
      <c r="NNB118" s="209"/>
      <c r="NNC118" s="199"/>
      <c r="NND118" s="199"/>
      <c r="NNE118" s="188"/>
      <c r="NNF118" s="209"/>
      <c r="NNG118" s="199"/>
      <c r="NNH118" s="199"/>
      <c r="NNI118" s="188"/>
      <c r="NNJ118" s="209"/>
      <c r="NNK118" s="199"/>
      <c r="NNL118" s="199"/>
      <c r="NNM118" s="188"/>
      <c r="NNN118" s="209"/>
      <c r="NNO118" s="199"/>
      <c r="NNP118" s="199"/>
      <c r="NNQ118" s="188"/>
      <c r="NNR118" s="209"/>
      <c r="NNS118" s="199"/>
      <c r="NNT118" s="199"/>
      <c r="NNU118" s="188"/>
      <c r="NNV118" s="209"/>
      <c r="NNW118" s="199"/>
      <c r="NNX118" s="199"/>
      <c r="NNY118" s="188"/>
      <c r="NNZ118" s="209"/>
      <c r="NOA118" s="199"/>
      <c r="NOB118" s="199"/>
      <c r="NOC118" s="188"/>
      <c r="NOD118" s="209"/>
      <c r="NOE118" s="199"/>
      <c r="NOF118" s="199"/>
      <c r="NOG118" s="188"/>
      <c r="NOH118" s="209"/>
      <c r="NOI118" s="199"/>
      <c r="NOJ118" s="199"/>
      <c r="NOK118" s="188"/>
      <c r="NOL118" s="209"/>
      <c r="NOM118" s="199"/>
      <c r="NON118" s="199"/>
      <c r="NOO118" s="188"/>
      <c r="NOP118" s="209"/>
      <c r="NOQ118" s="199"/>
      <c r="NOR118" s="199"/>
      <c r="NOS118" s="188"/>
      <c r="NOT118" s="209"/>
      <c r="NOU118" s="199"/>
      <c r="NOV118" s="199"/>
      <c r="NOW118" s="188"/>
      <c r="NOX118" s="209"/>
      <c r="NOY118" s="199"/>
      <c r="NOZ118" s="199"/>
      <c r="NPA118" s="188"/>
      <c r="NPB118" s="209"/>
      <c r="NPC118" s="199"/>
      <c r="NPD118" s="199"/>
      <c r="NPE118" s="188"/>
      <c r="NPF118" s="209"/>
      <c r="NPG118" s="199"/>
      <c r="NPH118" s="199"/>
      <c r="NPI118" s="188"/>
      <c r="NPJ118" s="209"/>
      <c r="NPK118" s="199"/>
      <c r="NPL118" s="199"/>
      <c r="NPM118" s="188"/>
      <c r="NPN118" s="209"/>
      <c r="NPO118" s="199"/>
      <c r="NPP118" s="199"/>
      <c r="NPQ118" s="188"/>
      <c r="NPR118" s="209"/>
      <c r="NPS118" s="199"/>
      <c r="NPT118" s="199"/>
      <c r="NPU118" s="188"/>
      <c r="NPV118" s="209"/>
      <c r="NPW118" s="199"/>
      <c r="NPX118" s="199"/>
      <c r="NPY118" s="188"/>
      <c r="NPZ118" s="209"/>
      <c r="NQA118" s="199"/>
      <c r="NQB118" s="199"/>
      <c r="NQC118" s="188"/>
      <c r="NQD118" s="209"/>
      <c r="NQE118" s="199"/>
      <c r="NQF118" s="199"/>
      <c r="NQG118" s="188"/>
      <c r="NQH118" s="209"/>
      <c r="NQI118" s="199"/>
      <c r="NQJ118" s="199"/>
      <c r="NQK118" s="188"/>
      <c r="NQL118" s="209"/>
      <c r="NQM118" s="199"/>
      <c r="NQN118" s="199"/>
      <c r="NQO118" s="188"/>
      <c r="NQP118" s="209"/>
      <c r="NQQ118" s="199"/>
      <c r="NQR118" s="199"/>
      <c r="NQS118" s="188"/>
      <c r="NQT118" s="209"/>
      <c r="NQU118" s="199"/>
      <c r="NQV118" s="199"/>
      <c r="NQW118" s="188"/>
      <c r="NQX118" s="209"/>
      <c r="NQY118" s="199"/>
      <c r="NQZ118" s="199"/>
      <c r="NRA118" s="188"/>
      <c r="NRB118" s="209"/>
      <c r="NRC118" s="199"/>
      <c r="NRD118" s="199"/>
      <c r="NRE118" s="188"/>
      <c r="NRF118" s="209"/>
      <c r="NRG118" s="199"/>
      <c r="NRH118" s="199"/>
      <c r="NRI118" s="188"/>
      <c r="NRJ118" s="209"/>
      <c r="NRK118" s="199"/>
      <c r="NRL118" s="199"/>
      <c r="NRM118" s="188"/>
      <c r="NRN118" s="209"/>
      <c r="NRO118" s="199"/>
      <c r="NRP118" s="199"/>
      <c r="NRQ118" s="188"/>
      <c r="NRR118" s="209"/>
      <c r="NRS118" s="199"/>
      <c r="NRT118" s="199"/>
      <c r="NRU118" s="188"/>
      <c r="NRV118" s="209"/>
      <c r="NRW118" s="199"/>
      <c r="NRX118" s="199"/>
      <c r="NRY118" s="188"/>
      <c r="NRZ118" s="209"/>
      <c r="NSA118" s="199"/>
      <c r="NSB118" s="199"/>
      <c r="NSC118" s="188"/>
      <c r="NSD118" s="209"/>
      <c r="NSE118" s="199"/>
      <c r="NSF118" s="199"/>
      <c r="NSG118" s="188"/>
      <c r="NSH118" s="209"/>
      <c r="NSI118" s="199"/>
      <c r="NSJ118" s="199"/>
      <c r="NSK118" s="188"/>
      <c r="NSL118" s="209"/>
      <c r="NSM118" s="199"/>
      <c r="NSN118" s="199"/>
      <c r="NSO118" s="188"/>
      <c r="NSP118" s="209"/>
      <c r="NSQ118" s="199"/>
      <c r="NSR118" s="199"/>
      <c r="NSS118" s="188"/>
      <c r="NST118" s="209"/>
      <c r="NSU118" s="199"/>
      <c r="NSV118" s="199"/>
      <c r="NSW118" s="188"/>
      <c r="NSX118" s="209"/>
      <c r="NSY118" s="199"/>
      <c r="NSZ118" s="199"/>
      <c r="NTA118" s="188"/>
      <c r="NTB118" s="209"/>
      <c r="NTC118" s="199"/>
      <c r="NTD118" s="199"/>
      <c r="NTE118" s="188"/>
      <c r="NTF118" s="209"/>
      <c r="NTG118" s="199"/>
      <c r="NTH118" s="199"/>
      <c r="NTI118" s="188"/>
      <c r="NTJ118" s="209"/>
      <c r="NTK118" s="199"/>
      <c r="NTL118" s="199"/>
      <c r="NTM118" s="188"/>
      <c r="NTN118" s="209"/>
      <c r="NTO118" s="199"/>
      <c r="NTP118" s="199"/>
      <c r="NTQ118" s="188"/>
      <c r="NTR118" s="209"/>
      <c r="NTS118" s="199"/>
      <c r="NTT118" s="199"/>
      <c r="NTU118" s="188"/>
      <c r="NTV118" s="209"/>
      <c r="NTW118" s="199"/>
      <c r="NTX118" s="199"/>
      <c r="NTY118" s="188"/>
      <c r="NTZ118" s="209"/>
      <c r="NUA118" s="199"/>
      <c r="NUB118" s="199"/>
      <c r="NUC118" s="188"/>
      <c r="NUD118" s="209"/>
      <c r="NUE118" s="199"/>
      <c r="NUF118" s="199"/>
      <c r="NUG118" s="188"/>
      <c r="NUH118" s="209"/>
      <c r="NUI118" s="199"/>
      <c r="NUJ118" s="199"/>
      <c r="NUK118" s="188"/>
      <c r="NUL118" s="209"/>
      <c r="NUM118" s="199"/>
      <c r="NUN118" s="199"/>
      <c r="NUO118" s="188"/>
      <c r="NUP118" s="209"/>
      <c r="NUQ118" s="199"/>
      <c r="NUR118" s="199"/>
      <c r="NUS118" s="188"/>
      <c r="NUT118" s="209"/>
      <c r="NUU118" s="199"/>
      <c r="NUV118" s="199"/>
      <c r="NUW118" s="188"/>
      <c r="NUX118" s="209"/>
      <c r="NUY118" s="199"/>
      <c r="NUZ118" s="199"/>
      <c r="NVA118" s="188"/>
      <c r="NVB118" s="209"/>
      <c r="NVC118" s="199"/>
      <c r="NVD118" s="199"/>
      <c r="NVE118" s="188"/>
      <c r="NVF118" s="209"/>
      <c r="NVG118" s="199"/>
      <c r="NVH118" s="199"/>
      <c r="NVI118" s="188"/>
      <c r="NVJ118" s="209"/>
      <c r="NVK118" s="199"/>
      <c r="NVL118" s="199"/>
      <c r="NVM118" s="188"/>
      <c r="NVN118" s="209"/>
      <c r="NVO118" s="199"/>
      <c r="NVP118" s="199"/>
      <c r="NVQ118" s="188"/>
      <c r="NVR118" s="209"/>
      <c r="NVS118" s="199"/>
      <c r="NVT118" s="199"/>
      <c r="NVU118" s="188"/>
      <c r="NVV118" s="209"/>
      <c r="NVW118" s="199"/>
      <c r="NVX118" s="199"/>
      <c r="NVY118" s="188"/>
      <c r="NVZ118" s="209"/>
      <c r="NWA118" s="199"/>
      <c r="NWB118" s="199"/>
      <c r="NWC118" s="188"/>
      <c r="NWD118" s="209"/>
      <c r="NWE118" s="199"/>
      <c r="NWF118" s="199"/>
      <c r="NWG118" s="188"/>
      <c r="NWH118" s="209"/>
      <c r="NWI118" s="199"/>
      <c r="NWJ118" s="199"/>
      <c r="NWK118" s="188"/>
      <c r="NWL118" s="209"/>
      <c r="NWM118" s="199"/>
      <c r="NWN118" s="199"/>
      <c r="NWO118" s="188"/>
      <c r="NWP118" s="209"/>
      <c r="NWQ118" s="199"/>
      <c r="NWR118" s="199"/>
      <c r="NWS118" s="188"/>
      <c r="NWT118" s="209"/>
      <c r="NWU118" s="199"/>
      <c r="NWV118" s="199"/>
      <c r="NWW118" s="188"/>
      <c r="NWX118" s="209"/>
      <c r="NWY118" s="199"/>
      <c r="NWZ118" s="199"/>
      <c r="NXA118" s="188"/>
      <c r="NXB118" s="209"/>
      <c r="NXC118" s="199"/>
      <c r="NXD118" s="199"/>
      <c r="NXE118" s="188"/>
      <c r="NXF118" s="209"/>
      <c r="NXG118" s="199"/>
      <c r="NXH118" s="199"/>
      <c r="NXI118" s="188"/>
      <c r="NXJ118" s="209"/>
      <c r="NXK118" s="199"/>
      <c r="NXL118" s="199"/>
      <c r="NXM118" s="188"/>
      <c r="NXN118" s="209"/>
      <c r="NXO118" s="199"/>
      <c r="NXP118" s="199"/>
      <c r="NXQ118" s="188"/>
      <c r="NXR118" s="209"/>
      <c r="NXS118" s="199"/>
      <c r="NXT118" s="199"/>
      <c r="NXU118" s="188"/>
      <c r="NXV118" s="209"/>
      <c r="NXW118" s="199"/>
      <c r="NXX118" s="199"/>
      <c r="NXY118" s="188"/>
      <c r="NXZ118" s="209"/>
      <c r="NYA118" s="199"/>
      <c r="NYB118" s="199"/>
      <c r="NYC118" s="188"/>
      <c r="NYD118" s="209"/>
      <c r="NYE118" s="199"/>
      <c r="NYF118" s="199"/>
      <c r="NYG118" s="188"/>
      <c r="NYH118" s="209"/>
      <c r="NYI118" s="199"/>
      <c r="NYJ118" s="199"/>
      <c r="NYK118" s="188"/>
      <c r="NYL118" s="209"/>
      <c r="NYM118" s="199"/>
      <c r="NYN118" s="199"/>
      <c r="NYO118" s="188"/>
      <c r="NYP118" s="209"/>
      <c r="NYQ118" s="199"/>
      <c r="NYR118" s="199"/>
      <c r="NYS118" s="188"/>
      <c r="NYT118" s="209"/>
      <c r="NYU118" s="199"/>
      <c r="NYV118" s="199"/>
      <c r="NYW118" s="188"/>
      <c r="NYX118" s="209"/>
      <c r="NYY118" s="199"/>
      <c r="NYZ118" s="199"/>
      <c r="NZA118" s="188"/>
      <c r="NZB118" s="209"/>
      <c r="NZC118" s="199"/>
      <c r="NZD118" s="199"/>
      <c r="NZE118" s="188"/>
      <c r="NZF118" s="209"/>
      <c r="NZG118" s="199"/>
      <c r="NZH118" s="199"/>
      <c r="NZI118" s="188"/>
      <c r="NZJ118" s="209"/>
      <c r="NZK118" s="199"/>
      <c r="NZL118" s="199"/>
      <c r="NZM118" s="188"/>
      <c r="NZN118" s="209"/>
      <c r="NZO118" s="199"/>
      <c r="NZP118" s="199"/>
      <c r="NZQ118" s="188"/>
      <c r="NZR118" s="209"/>
      <c r="NZS118" s="199"/>
      <c r="NZT118" s="199"/>
      <c r="NZU118" s="188"/>
      <c r="NZV118" s="209"/>
      <c r="NZW118" s="199"/>
      <c r="NZX118" s="199"/>
      <c r="NZY118" s="188"/>
      <c r="NZZ118" s="209"/>
      <c r="OAA118" s="199"/>
      <c r="OAB118" s="199"/>
      <c r="OAC118" s="188"/>
      <c r="OAD118" s="209"/>
      <c r="OAE118" s="199"/>
      <c r="OAF118" s="199"/>
      <c r="OAG118" s="188"/>
      <c r="OAH118" s="209"/>
      <c r="OAI118" s="199"/>
      <c r="OAJ118" s="199"/>
      <c r="OAK118" s="188"/>
      <c r="OAL118" s="209"/>
      <c r="OAM118" s="199"/>
      <c r="OAN118" s="199"/>
      <c r="OAO118" s="188"/>
      <c r="OAP118" s="209"/>
      <c r="OAQ118" s="199"/>
      <c r="OAR118" s="199"/>
      <c r="OAS118" s="188"/>
      <c r="OAT118" s="209"/>
      <c r="OAU118" s="199"/>
      <c r="OAV118" s="199"/>
      <c r="OAW118" s="188"/>
      <c r="OAX118" s="209"/>
      <c r="OAY118" s="199"/>
      <c r="OAZ118" s="199"/>
      <c r="OBA118" s="188"/>
      <c r="OBB118" s="209"/>
      <c r="OBC118" s="199"/>
      <c r="OBD118" s="199"/>
      <c r="OBE118" s="188"/>
      <c r="OBF118" s="209"/>
      <c r="OBG118" s="199"/>
      <c r="OBH118" s="199"/>
      <c r="OBI118" s="188"/>
      <c r="OBJ118" s="209"/>
      <c r="OBK118" s="199"/>
      <c r="OBL118" s="199"/>
      <c r="OBM118" s="188"/>
      <c r="OBN118" s="209"/>
      <c r="OBO118" s="199"/>
      <c r="OBP118" s="199"/>
      <c r="OBQ118" s="188"/>
      <c r="OBR118" s="209"/>
      <c r="OBS118" s="199"/>
      <c r="OBT118" s="199"/>
      <c r="OBU118" s="188"/>
      <c r="OBV118" s="209"/>
      <c r="OBW118" s="199"/>
      <c r="OBX118" s="199"/>
      <c r="OBY118" s="188"/>
      <c r="OBZ118" s="209"/>
      <c r="OCA118" s="199"/>
      <c r="OCB118" s="199"/>
      <c r="OCC118" s="188"/>
      <c r="OCD118" s="209"/>
      <c r="OCE118" s="199"/>
      <c r="OCF118" s="199"/>
      <c r="OCG118" s="188"/>
      <c r="OCH118" s="209"/>
      <c r="OCI118" s="199"/>
      <c r="OCJ118" s="199"/>
      <c r="OCK118" s="188"/>
      <c r="OCL118" s="209"/>
      <c r="OCM118" s="199"/>
      <c r="OCN118" s="199"/>
      <c r="OCO118" s="188"/>
      <c r="OCP118" s="209"/>
      <c r="OCQ118" s="199"/>
      <c r="OCR118" s="199"/>
      <c r="OCS118" s="188"/>
      <c r="OCT118" s="209"/>
      <c r="OCU118" s="199"/>
      <c r="OCV118" s="199"/>
      <c r="OCW118" s="188"/>
      <c r="OCX118" s="209"/>
      <c r="OCY118" s="199"/>
      <c r="OCZ118" s="199"/>
      <c r="ODA118" s="188"/>
      <c r="ODB118" s="209"/>
      <c r="ODC118" s="199"/>
      <c r="ODD118" s="199"/>
      <c r="ODE118" s="188"/>
      <c r="ODF118" s="209"/>
      <c r="ODG118" s="199"/>
      <c r="ODH118" s="199"/>
      <c r="ODI118" s="188"/>
      <c r="ODJ118" s="209"/>
      <c r="ODK118" s="199"/>
      <c r="ODL118" s="199"/>
      <c r="ODM118" s="188"/>
      <c r="ODN118" s="209"/>
      <c r="ODO118" s="199"/>
      <c r="ODP118" s="199"/>
      <c r="ODQ118" s="188"/>
      <c r="ODR118" s="209"/>
      <c r="ODS118" s="199"/>
      <c r="ODT118" s="199"/>
      <c r="ODU118" s="188"/>
      <c r="ODV118" s="209"/>
      <c r="ODW118" s="199"/>
      <c r="ODX118" s="199"/>
      <c r="ODY118" s="188"/>
      <c r="ODZ118" s="209"/>
      <c r="OEA118" s="199"/>
      <c r="OEB118" s="199"/>
      <c r="OEC118" s="188"/>
      <c r="OED118" s="209"/>
      <c r="OEE118" s="199"/>
      <c r="OEF118" s="199"/>
      <c r="OEG118" s="188"/>
      <c r="OEH118" s="209"/>
      <c r="OEI118" s="199"/>
      <c r="OEJ118" s="199"/>
      <c r="OEK118" s="188"/>
      <c r="OEL118" s="209"/>
      <c r="OEM118" s="199"/>
      <c r="OEN118" s="199"/>
      <c r="OEO118" s="188"/>
      <c r="OEP118" s="209"/>
      <c r="OEQ118" s="199"/>
      <c r="OER118" s="199"/>
      <c r="OES118" s="188"/>
      <c r="OET118" s="209"/>
      <c r="OEU118" s="199"/>
      <c r="OEV118" s="199"/>
      <c r="OEW118" s="188"/>
      <c r="OEX118" s="209"/>
      <c r="OEY118" s="199"/>
      <c r="OEZ118" s="199"/>
      <c r="OFA118" s="188"/>
      <c r="OFB118" s="209"/>
      <c r="OFC118" s="199"/>
      <c r="OFD118" s="199"/>
      <c r="OFE118" s="188"/>
      <c r="OFF118" s="209"/>
      <c r="OFG118" s="199"/>
      <c r="OFH118" s="199"/>
      <c r="OFI118" s="188"/>
      <c r="OFJ118" s="209"/>
      <c r="OFK118" s="199"/>
      <c r="OFL118" s="199"/>
      <c r="OFM118" s="188"/>
      <c r="OFN118" s="209"/>
      <c r="OFO118" s="199"/>
      <c r="OFP118" s="199"/>
      <c r="OFQ118" s="188"/>
      <c r="OFR118" s="209"/>
      <c r="OFS118" s="199"/>
      <c r="OFT118" s="199"/>
      <c r="OFU118" s="188"/>
      <c r="OFV118" s="209"/>
      <c r="OFW118" s="199"/>
      <c r="OFX118" s="199"/>
      <c r="OFY118" s="188"/>
      <c r="OFZ118" s="209"/>
      <c r="OGA118" s="199"/>
      <c r="OGB118" s="199"/>
      <c r="OGC118" s="188"/>
      <c r="OGD118" s="209"/>
      <c r="OGE118" s="199"/>
      <c r="OGF118" s="199"/>
      <c r="OGG118" s="188"/>
      <c r="OGH118" s="209"/>
      <c r="OGI118" s="199"/>
      <c r="OGJ118" s="199"/>
      <c r="OGK118" s="188"/>
      <c r="OGL118" s="209"/>
      <c r="OGM118" s="199"/>
      <c r="OGN118" s="199"/>
      <c r="OGO118" s="188"/>
      <c r="OGP118" s="209"/>
      <c r="OGQ118" s="199"/>
      <c r="OGR118" s="199"/>
      <c r="OGS118" s="188"/>
      <c r="OGT118" s="209"/>
      <c r="OGU118" s="199"/>
      <c r="OGV118" s="199"/>
      <c r="OGW118" s="188"/>
      <c r="OGX118" s="209"/>
      <c r="OGY118" s="199"/>
      <c r="OGZ118" s="199"/>
      <c r="OHA118" s="188"/>
      <c r="OHB118" s="209"/>
      <c r="OHC118" s="199"/>
      <c r="OHD118" s="199"/>
      <c r="OHE118" s="188"/>
      <c r="OHF118" s="209"/>
      <c r="OHG118" s="199"/>
      <c r="OHH118" s="199"/>
      <c r="OHI118" s="188"/>
      <c r="OHJ118" s="209"/>
      <c r="OHK118" s="199"/>
      <c r="OHL118" s="199"/>
      <c r="OHM118" s="188"/>
      <c r="OHN118" s="209"/>
      <c r="OHO118" s="199"/>
      <c r="OHP118" s="199"/>
      <c r="OHQ118" s="188"/>
      <c r="OHR118" s="209"/>
      <c r="OHS118" s="199"/>
      <c r="OHT118" s="199"/>
      <c r="OHU118" s="188"/>
      <c r="OHV118" s="209"/>
      <c r="OHW118" s="199"/>
      <c r="OHX118" s="199"/>
      <c r="OHY118" s="188"/>
      <c r="OHZ118" s="209"/>
      <c r="OIA118" s="199"/>
      <c r="OIB118" s="199"/>
      <c r="OIC118" s="188"/>
      <c r="OID118" s="209"/>
      <c r="OIE118" s="199"/>
      <c r="OIF118" s="199"/>
      <c r="OIG118" s="188"/>
      <c r="OIH118" s="209"/>
      <c r="OII118" s="199"/>
      <c r="OIJ118" s="199"/>
      <c r="OIK118" s="188"/>
      <c r="OIL118" s="209"/>
      <c r="OIM118" s="199"/>
      <c r="OIN118" s="199"/>
      <c r="OIO118" s="188"/>
      <c r="OIP118" s="209"/>
      <c r="OIQ118" s="199"/>
      <c r="OIR118" s="199"/>
      <c r="OIS118" s="188"/>
      <c r="OIT118" s="209"/>
      <c r="OIU118" s="199"/>
      <c r="OIV118" s="199"/>
      <c r="OIW118" s="188"/>
      <c r="OIX118" s="209"/>
      <c r="OIY118" s="199"/>
      <c r="OIZ118" s="199"/>
      <c r="OJA118" s="188"/>
      <c r="OJB118" s="209"/>
      <c r="OJC118" s="199"/>
      <c r="OJD118" s="199"/>
      <c r="OJE118" s="188"/>
      <c r="OJF118" s="209"/>
      <c r="OJG118" s="199"/>
      <c r="OJH118" s="199"/>
      <c r="OJI118" s="188"/>
      <c r="OJJ118" s="209"/>
      <c r="OJK118" s="199"/>
      <c r="OJL118" s="199"/>
      <c r="OJM118" s="188"/>
      <c r="OJN118" s="209"/>
      <c r="OJO118" s="199"/>
      <c r="OJP118" s="199"/>
      <c r="OJQ118" s="188"/>
      <c r="OJR118" s="209"/>
      <c r="OJS118" s="199"/>
      <c r="OJT118" s="199"/>
      <c r="OJU118" s="188"/>
      <c r="OJV118" s="209"/>
      <c r="OJW118" s="199"/>
      <c r="OJX118" s="199"/>
      <c r="OJY118" s="188"/>
      <c r="OJZ118" s="209"/>
      <c r="OKA118" s="199"/>
      <c r="OKB118" s="199"/>
      <c r="OKC118" s="188"/>
      <c r="OKD118" s="209"/>
      <c r="OKE118" s="199"/>
      <c r="OKF118" s="199"/>
      <c r="OKG118" s="188"/>
      <c r="OKH118" s="209"/>
      <c r="OKI118" s="199"/>
      <c r="OKJ118" s="199"/>
      <c r="OKK118" s="188"/>
      <c r="OKL118" s="209"/>
      <c r="OKM118" s="199"/>
      <c r="OKN118" s="199"/>
      <c r="OKO118" s="188"/>
      <c r="OKP118" s="209"/>
      <c r="OKQ118" s="199"/>
      <c r="OKR118" s="199"/>
      <c r="OKS118" s="188"/>
      <c r="OKT118" s="209"/>
      <c r="OKU118" s="199"/>
      <c r="OKV118" s="199"/>
      <c r="OKW118" s="188"/>
      <c r="OKX118" s="209"/>
      <c r="OKY118" s="199"/>
      <c r="OKZ118" s="199"/>
      <c r="OLA118" s="188"/>
      <c r="OLB118" s="209"/>
      <c r="OLC118" s="199"/>
      <c r="OLD118" s="199"/>
      <c r="OLE118" s="188"/>
      <c r="OLF118" s="209"/>
      <c r="OLG118" s="199"/>
      <c r="OLH118" s="199"/>
      <c r="OLI118" s="188"/>
      <c r="OLJ118" s="209"/>
      <c r="OLK118" s="199"/>
      <c r="OLL118" s="199"/>
      <c r="OLM118" s="188"/>
      <c r="OLN118" s="209"/>
      <c r="OLO118" s="199"/>
      <c r="OLP118" s="199"/>
      <c r="OLQ118" s="188"/>
      <c r="OLR118" s="209"/>
      <c r="OLS118" s="199"/>
      <c r="OLT118" s="199"/>
      <c r="OLU118" s="188"/>
      <c r="OLV118" s="209"/>
      <c r="OLW118" s="199"/>
      <c r="OLX118" s="199"/>
      <c r="OLY118" s="188"/>
      <c r="OLZ118" s="209"/>
      <c r="OMA118" s="199"/>
      <c r="OMB118" s="199"/>
      <c r="OMC118" s="188"/>
      <c r="OMD118" s="209"/>
      <c r="OME118" s="199"/>
      <c r="OMF118" s="199"/>
      <c r="OMG118" s="188"/>
      <c r="OMH118" s="209"/>
      <c r="OMI118" s="199"/>
      <c r="OMJ118" s="199"/>
      <c r="OMK118" s="188"/>
      <c r="OML118" s="209"/>
      <c r="OMM118" s="199"/>
      <c r="OMN118" s="199"/>
      <c r="OMO118" s="188"/>
      <c r="OMP118" s="209"/>
      <c r="OMQ118" s="199"/>
      <c r="OMR118" s="199"/>
      <c r="OMS118" s="188"/>
      <c r="OMT118" s="209"/>
      <c r="OMU118" s="199"/>
      <c r="OMV118" s="199"/>
      <c r="OMW118" s="188"/>
      <c r="OMX118" s="209"/>
      <c r="OMY118" s="199"/>
      <c r="OMZ118" s="199"/>
      <c r="ONA118" s="188"/>
      <c r="ONB118" s="209"/>
      <c r="ONC118" s="199"/>
      <c r="OND118" s="199"/>
      <c r="ONE118" s="188"/>
      <c r="ONF118" s="209"/>
      <c r="ONG118" s="199"/>
      <c r="ONH118" s="199"/>
      <c r="ONI118" s="188"/>
      <c r="ONJ118" s="209"/>
      <c r="ONK118" s="199"/>
      <c r="ONL118" s="199"/>
      <c r="ONM118" s="188"/>
      <c r="ONN118" s="209"/>
      <c r="ONO118" s="199"/>
      <c r="ONP118" s="199"/>
      <c r="ONQ118" s="188"/>
      <c r="ONR118" s="209"/>
      <c r="ONS118" s="199"/>
      <c r="ONT118" s="199"/>
      <c r="ONU118" s="188"/>
      <c r="ONV118" s="209"/>
      <c r="ONW118" s="199"/>
      <c r="ONX118" s="199"/>
      <c r="ONY118" s="188"/>
      <c r="ONZ118" s="209"/>
      <c r="OOA118" s="199"/>
      <c r="OOB118" s="199"/>
      <c r="OOC118" s="188"/>
      <c r="OOD118" s="209"/>
      <c r="OOE118" s="199"/>
      <c r="OOF118" s="199"/>
      <c r="OOG118" s="188"/>
      <c r="OOH118" s="209"/>
      <c r="OOI118" s="199"/>
      <c r="OOJ118" s="199"/>
      <c r="OOK118" s="188"/>
      <c r="OOL118" s="209"/>
      <c r="OOM118" s="199"/>
      <c r="OON118" s="199"/>
      <c r="OOO118" s="188"/>
      <c r="OOP118" s="209"/>
      <c r="OOQ118" s="199"/>
      <c r="OOR118" s="199"/>
      <c r="OOS118" s="188"/>
      <c r="OOT118" s="209"/>
      <c r="OOU118" s="199"/>
      <c r="OOV118" s="199"/>
      <c r="OOW118" s="188"/>
      <c r="OOX118" s="209"/>
      <c r="OOY118" s="199"/>
      <c r="OOZ118" s="199"/>
      <c r="OPA118" s="188"/>
      <c r="OPB118" s="209"/>
      <c r="OPC118" s="199"/>
      <c r="OPD118" s="199"/>
      <c r="OPE118" s="188"/>
      <c r="OPF118" s="209"/>
      <c r="OPG118" s="199"/>
      <c r="OPH118" s="199"/>
      <c r="OPI118" s="188"/>
      <c r="OPJ118" s="209"/>
      <c r="OPK118" s="199"/>
      <c r="OPL118" s="199"/>
      <c r="OPM118" s="188"/>
      <c r="OPN118" s="209"/>
      <c r="OPO118" s="199"/>
      <c r="OPP118" s="199"/>
      <c r="OPQ118" s="188"/>
      <c r="OPR118" s="209"/>
      <c r="OPS118" s="199"/>
      <c r="OPT118" s="199"/>
      <c r="OPU118" s="188"/>
      <c r="OPV118" s="209"/>
      <c r="OPW118" s="199"/>
      <c r="OPX118" s="199"/>
      <c r="OPY118" s="188"/>
      <c r="OPZ118" s="209"/>
      <c r="OQA118" s="199"/>
      <c r="OQB118" s="199"/>
      <c r="OQC118" s="188"/>
      <c r="OQD118" s="209"/>
      <c r="OQE118" s="199"/>
      <c r="OQF118" s="199"/>
      <c r="OQG118" s="188"/>
      <c r="OQH118" s="209"/>
      <c r="OQI118" s="199"/>
      <c r="OQJ118" s="199"/>
      <c r="OQK118" s="188"/>
      <c r="OQL118" s="209"/>
      <c r="OQM118" s="199"/>
      <c r="OQN118" s="199"/>
      <c r="OQO118" s="188"/>
      <c r="OQP118" s="209"/>
      <c r="OQQ118" s="199"/>
      <c r="OQR118" s="199"/>
      <c r="OQS118" s="188"/>
      <c r="OQT118" s="209"/>
      <c r="OQU118" s="199"/>
      <c r="OQV118" s="199"/>
      <c r="OQW118" s="188"/>
      <c r="OQX118" s="209"/>
      <c r="OQY118" s="199"/>
      <c r="OQZ118" s="199"/>
      <c r="ORA118" s="188"/>
      <c r="ORB118" s="209"/>
      <c r="ORC118" s="199"/>
      <c r="ORD118" s="199"/>
      <c r="ORE118" s="188"/>
      <c r="ORF118" s="209"/>
      <c r="ORG118" s="199"/>
      <c r="ORH118" s="199"/>
      <c r="ORI118" s="188"/>
      <c r="ORJ118" s="209"/>
      <c r="ORK118" s="199"/>
      <c r="ORL118" s="199"/>
      <c r="ORM118" s="188"/>
      <c r="ORN118" s="209"/>
      <c r="ORO118" s="199"/>
      <c r="ORP118" s="199"/>
      <c r="ORQ118" s="188"/>
      <c r="ORR118" s="209"/>
      <c r="ORS118" s="199"/>
      <c r="ORT118" s="199"/>
      <c r="ORU118" s="188"/>
      <c r="ORV118" s="209"/>
      <c r="ORW118" s="199"/>
      <c r="ORX118" s="199"/>
      <c r="ORY118" s="188"/>
      <c r="ORZ118" s="209"/>
      <c r="OSA118" s="199"/>
      <c r="OSB118" s="199"/>
      <c r="OSC118" s="188"/>
      <c r="OSD118" s="209"/>
      <c r="OSE118" s="199"/>
      <c r="OSF118" s="199"/>
      <c r="OSG118" s="188"/>
      <c r="OSH118" s="209"/>
      <c r="OSI118" s="199"/>
      <c r="OSJ118" s="199"/>
      <c r="OSK118" s="188"/>
      <c r="OSL118" s="209"/>
      <c r="OSM118" s="199"/>
      <c r="OSN118" s="199"/>
      <c r="OSO118" s="188"/>
      <c r="OSP118" s="209"/>
      <c r="OSQ118" s="199"/>
      <c r="OSR118" s="199"/>
      <c r="OSS118" s="188"/>
      <c r="OST118" s="209"/>
      <c r="OSU118" s="199"/>
      <c r="OSV118" s="199"/>
      <c r="OSW118" s="188"/>
      <c r="OSX118" s="209"/>
      <c r="OSY118" s="199"/>
      <c r="OSZ118" s="199"/>
      <c r="OTA118" s="188"/>
      <c r="OTB118" s="209"/>
      <c r="OTC118" s="199"/>
      <c r="OTD118" s="199"/>
      <c r="OTE118" s="188"/>
      <c r="OTF118" s="209"/>
      <c r="OTG118" s="199"/>
      <c r="OTH118" s="199"/>
      <c r="OTI118" s="188"/>
      <c r="OTJ118" s="209"/>
      <c r="OTK118" s="199"/>
      <c r="OTL118" s="199"/>
      <c r="OTM118" s="188"/>
      <c r="OTN118" s="209"/>
      <c r="OTO118" s="199"/>
      <c r="OTP118" s="199"/>
      <c r="OTQ118" s="188"/>
      <c r="OTR118" s="209"/>
      <c r="OTS118" s="199"/>
      <c r="OTT118" s="199"/>
      <c r="OTU118" s="188"/>
      <c r="OTV118" s="209"/>
      <c r="OTW118" s="199"/>
      <c r="OTX118" s="199"/>
      <c r="OTY118" s="188"/>
      <c r="OTZ118" s="209"/>
      <c r="OUA118" s="199"/>
      <c r="OUB118" s="199"/>
      <c r="OUC118" s="188"/>
      <c r="OUD118" s="209"/>
      <c r="OUE118" s="199"/>
      <c r="OUF118" s="199"/>
      <c r="OUG118" s="188"/>
      <c r="OUH118" s="209"/>
      <c r="OUI118" s="199"/>
      <c r="OUJ118" s="199"/>
      <c r="OUK118" s="188"/>
      <c r="OUL118" s="209"/>
      <c r="OUM118" s="199"/>
      <c r="OUN118" s="199"/>
      <c r="OUO118" s="188"/>
      <c r="OUP118" s="209"/>
      <c r="OUQ118" s="199"/>
      <c r="OUR118" s="199"/>
      <c r="OUS118" s="188"/>
      <c r="OUT118" s="209"/>
      <c r="OUU118" s="199"/>
      <c r="OUV118" s="199"/>
      <c r="OUW118" s="188"/>
      <c r="OUX118" s="209"/>
      <c r="OUY118" s="199"/>
      <c r="OUZ118" s="199"/>
      <c r="OVA118" s="188"/>
      <c r="OVB118" s="209"/>
      <c r="OVC118" s="199"/>
      <c r="OVD118" s="199"/>
      <c r="OVE118" s="188"/>
      <c r="OVF118" s="209"/>
      <c r="OVG118" s="199"/>
      <c r="OVH118" s="199"/>
      <c r="OVI118" s="188"/>
      <c r="OVJ118" s="209"/>
      <c r="OVK118" s="199"/>
      <c r="OVL118" s="199"/>
      <c r="OVM118" s="188"/>
      <c r="OVN118" s="209"/>
      <c r="OVO118" s="199"/>
      <c r="OVP118" s="199"/>
      <c r="OVQ118" s="188"/>
      <c r="OVR118" s="209"/>
      <c r="OVS118" s="199"/>
      <c r="OVT118" s="199"/>
      <c r="OVU118" s="188"/>
      <c r="OVV118" s="209"/>
      <c r="OVW118" s="199"/>
      <c r="OVX118" s="199"/>
      <c r="OVY118" s="188"/>
      <c r="OVZ118" s="209"/>
      <c r="OWA118" s="199"/>
      <c r="OWB118" s="199"/>
      <c r="OWC118" s="188"/>
      <c r="OWD118" s="209"/>
      <c r="OWE118" s="199"/>
      <c r="OWF118" s="199"/>
      <c r="OWG118" s="188"/>
      <c r="OWH118" s="209"/>
      <c r="OWI118" s="199"/>
      <c r="OWJ118" s="199"/>
      <c r="OWK118" s="188"/>
      <c r="OWL118" s="209"/>
      <c r="OWM118" s="199"/>
      <c r="OWN118" s="199"/>
      <c r="OWO118" s="188"/>
      <c r="OWP118" s="209"/>
      <c r="OWQ118" s="199"/>
      <c r="OWR118" s="199"/>
      <c r="OWS118" s="188"/>
      <c r="OWT118" s="209"/>
      <c r="OWU118" s="199"/>
      <c r="OWV118" s="199"/>
      <c r="OWW118" s="188"/>
      <c r="OWX118" s="209"/>
      <c r="OWY118" s="199"/>
      <c r="OWZ118" s="199"/>
      <c r="OXA118" s="188"/>
      <c r="OXB118" s="209"/>
      <c r="OXC118" s="199"/>
      <c r="OXD118" s="199"/>
      <c r="OXE118" s="188"/>
      <c r="OXF118" s="209"/>
      <c r="OXG118" s="199"/>
      <c r="OXH118" s="199"/>
      <c r="OXI118" s="188"/>
      <c r="OXJ118" s="209"/>
      <c r="OXK118" s="199"/>
      <c r="OXL118" s="199"/>
      <c r="OXM118" s="188"/>
      <c r="OXN118" s="209"/>
      <c r="OXO118" s="199"/>
      <c r="OXP118" s="199"/>
      <c r="OXQ118" s="188"/>
      <c r="OXR118" s="209"/>
      <c r="OXS118" s="199"/>
      <c r="OXT118" s="199"/>
      <c r="OXU118" s="188"/>
      <c r="OXV118" s="209"/>
      <c r="OXW118" s="199"/>
      <c r="OXX118" s="199"/>
      <c r="OXY118" s="188"/>
      <c r="OXZ118" s="209"/>
      <c r="OYA118" s="199"/>
      <c r="OYB118" s="199"/>
      <c r="OYC118" s="188"/>
      <c r="OYD118" s="209"/>
      <c r="OYE118" s="199"/>
      <c r="OYF118" s="199"/>
      <c r="OYG118" s="188"/>
      <c r="OYH118" s="209"/>
      <c r="OYI118" s="199"/>
      <c r="OYJ118" s="199"/>
      <c r="OYK118" s="188"/>
      <c r="OYL118" s="209"/>
      <c r="OYM118" s="199"/>
      <c r="OYN118" s="199"/>
      <c r="OYO118" s="188"/>
      <c r="OYP118" s="209"/>
      <c r="OYQ118" s="199"/>
      <c r="OYR118" s="199"/>
      <c r="OYS118" s="188"/>
      <c r="OYT118" s="209"/>
      <c r="OYU118" s="199"/>
      <c r="OYV118" s="199"/>
      <c r="OYW118" s="188"/>
      <c r="OYX118" s="209"/>
      <c r="OYY118" s="199"/>
      <c r="OYZ118" s="199"/>
      <c r="OZA118" s="188"/>
      <c r="OZB118" s="209"/>
      <c r="OZC118" s="199"/>
      <c r="OZD118" s="199"/>
      <c r="OZE118" s="188"/>
      <c r="OZF118" s="209"/>
      <c r="OZG118" s="199"/>
      <c r="OZH118" s="199"/>
      <c r="OZI118" s="188"/>
      <c r="OZJ118" s="209"/>
      <c r="OZK118" s="199"/>
      <c r="OZL118" s="199"/>
      <c r="OZM118" s="188"/>
      <c r="OZN118" s="209"/>
      <c r="OZO118" s="199"/>
      <c r="OZP118" s="199"/>
      <c r="OZQ118" s="188"/>
      <c r="OZR118" s="209"/>
      <c r="OZS118" s="199"/>
      <c r="OZT118" s="199"/>
      <c r="OZU118" s="188"/>
      <c r="OZV118" s="209"/>
      <c r="OZW118" s="199"/>
      <c r="OZX118" s="199"/>
      <c r="OZY118" s="188"/>
      <c r="OZZ118" s="209"/>
      <c r="PAA118" s="199"/>
      <c r="PAB118" s="199"/>
      <c r="PAC118" s="188"/>
      <c r="PAD118" s="209"/>
      <c r="PAE118" s="199"/>
      <c r="PAF118" s="199"/>
      <c r="PAG118" s="188"/>
      <c r="PAH118" s="209"/>
      <c r="PAI118" s="199"/>
      <c r="PAJ118" s="199"/>
      <c r="PAK118" s="188"/>
      <c r="PAL118" s="209"/>
      <c r="PAM118" s="199"/>
      <c r="PAN118" s="199"/>
      <c r="PAO118" s="188"/>
      <c r="PAP118" s="209"/>
      <c r="PAQ118" s="199"/>
      <c r="PAR118" s="199"/>
      <c r="PAS118" s="188"/>
      <c r="PAT118" s="209"/>
      <c r="PAU118" s="199"/>
      <c r="PAV118" s="199"/>
      <c r="PAW118" s="188"/>
      <c r="PAX118" s="209"/>
      <c r="PAY118" s="199"/>
      <c r="PAZ118" s="199"/>
      <c r="PBA118" s="188"/>
      <c r="PBB118" s="209"/>
      <c r="PBC118" s="199"/>
      <c r="PBD118" s="199"/>
      <c r="PBE118" s="188"/>
      <c r="PBF118" s="209"/>
      <c r="PBG118" s="199"/>
      <c r="PBH118" s="199"/>
      <c r="PBI118" s="188"/>
      <c r="PBJ118" s="209"/>
      <c r="PBK118" s="199"/>
      <c r="PBL118" s="199"/>
      <c r="PBM118" s="188"/>
      <c r="PBN118" s="209"/>
      <c r="PBO118" s="199"/>
      <c r="PBP118" s="199"/>
      <c r="PBQ118" s="188"/>
      <c r="PBR118" s="209"/>
      <c r="PBS118" s="199"/>
      <c r="PBT118" s="199"/>
      <c r="PBU118" s="188"/>
      <c r="PBV118" s="209"/>
      <c r="PBW118" s="199"/>
      <c r="PBX118" s="199"/>
      <c r="PBY118" s="188"/>
      <c r="PBZ118" s="209"/>
      <c r="PCA118" s="199"/>
      <c r="PCB118" s="199"/>
      <c r="PCC118" s="188"/>
      <c r="PCD118" s="209"/>
      <c r="PCE118" s="199"/>
      <c r="PCF118" s="199"/>
      <c r="PCG118" s="188"/>
      <c r="PCH118" s="209"/>
      <c r="PCI118" s="199"/>
      <c r="PCJ118" s="199"/>
      <c r="PCK118" s="188"/>
      <c r="PCL118" s="209"/>
      <c r="PCM118" s="199"/>
      <c r="PCN118" s="199"/>
      <c r="PCO118" s="188"/>
      <c r="PCP118" s="209"/>
      <c r="PCQ118" s="199"/>
      <c r="PCR118" s="199"/>
      <c r="PCS118" s="188"/>
      <c r="PCT118" s="209"/>
      <c r="PCU118" s="199"/>
      <c r="PCV118" s="199"/>
      <c r="PCW118" s="188"/>
      <c r="PCX118" s="209"/>
      <c r="PCY118" s="199"/>
      <c r="PCZ118" s="199"/>
      <c r="PDA118" s="188"/>
      <c r="PDB118" s="209"/>
      <c r="PDC118" s="199"/>
      <c r="PDD118" s="199"/>
      <c r="PDE118" s="188"/>
      <c r="PDF118" s="209"/>
      <c r="PDG118" s="199"/>
      <c r="PDH118" s="199"/>
      <c r="PDI118" s="188"/>
      <c r="PDJ118" s="209"/>
      <c r="PDK118" s="199"/>
      <c r="PDL118" s="199"/>
      <c r="PDM118" s="188"/>
      <c r="PDN118" s="209"/>
      <c r="PDO118" s="199"/>
      <c r="PDP118" s="199"/>
      <c r="PDQ118" s="188"/>
      <c r="PDR118" s="209"/>
      <c r="PDS118" s="199"/>
      <c r="PDT118" s="199"/>
      <c r="PDU118" s="188"/>
      <c r="PDV118" s="209"/>
      <c r="PDW118" s="199"/>
      <c r="PDX118" s="199"/>
      <c r="PDY118" s="188"/>
      <c r="PDZ118" s="209"/>
      <c r="PEA118" s="199"/>
      <c r="PEB118" s="199"/>
      <c r="PEC118" s="188"/>
      <c r="PED118" s="209"/>
      <c r="PEE118" s="199"/>
      <c r="PEF118" s="199"/>
      <c r="PEG118" s="188"/>
      <c r="PEH118" s="209"/>
      <c r="PEI118" s="199"/>
      <c r="PEJ118" s="199"/>
      <c r="PEK118" s="188"/>
      <c r="PEL118" s="209"/>
      <c r="PEM118" s="199"/>
      <c r="PEN118" s="199"/>
      <c r="PEO118" s="188"/>
      <c r="PEP118" s="209"/>
      <c r="PEQ118" s="199"/>
      <c r="PER118" s="199"/>
      <c r="PES118" s="188"/>
      <c r="PET118" s="209"/>
      <c r="PEU118" s="199"/>
      <c r="PEV118" s="199"/>
      <c r="PEW118" s="188"/>
      <c r="PEX118" s="209"/>
      <c r="PEY118" s="199"/>
      <c r="PEZ118" s="199"/>
      <c r="PFA118" s="188"/>
      <c r="PFB118" s="209"/>
      <c r="PFC118" s="199"/>
      <c r="PFD118" s="199"/>
      <c r="PFE118" s="188"/>
      <c r="PFF118" s="209"/>
      <c r="PFG118" s="199"/>
      <c r="PFH118" s="199"/>
      <c r="PFI118" s="188"/>
      <c r="PFJ118" s="209"/>
      <c r="PFK118" s="199"/>
      <c r="PFL118" s="199"/>
      <c r="PFM118" s="188"/>
      <c r="PFN118" s="209"/>
      <c r="PFO118" s="199"/>
      <c r="PFP118" s="199"/>
      <c r="PFQ118" s="188"/>
      <c r="PFR118" s="209"/>
      <c r="PFS118" s="199"/>
      <c r="PFT118" s="199"/>
      <c r="PFU118" s="188"/>
      <c r="PFV118" s="209"/>
      <c r="PFW118" s="199"/>
      <c r="PFX118" s="199"/>
      <c r="PFY118" s="188"/>
      <c r="PFZ118" s="209"/>
      <c r="PGA118" s="199"/>
      <c r="PGB118" s="199"/>
      <c r="PGC118" s="188"/>
      <c r="PGD118" s="209"/>
      <c r="PGE118" s="199"/>
      <c r="PGF118" s="199"/>
      <c r="PGG118" s="188"/>
      <c r="PGH118" s="209"/>
      <c r="PGI118" s="199"/>
      <c r="PGJ118" s="199"/>
      <c r="PGK118" s="188"/>
      <c r="PGL118" s="209"/>
      <c r="PGM118" s="199"/>
      <c r="PGN118" s="199"/>
      <c r="PGO118" s="188"/>
      <c r="PGP118" s="209"/>
      <c r="PGQ118" s="199"/>
      <c r="PGR118" s="199"/>
      <c r="PGS118" s="188"/>
      <c r="PGT118" s="209"/>
      <c r="PGU118" s="199"/>
      <c r="PGV118" s="199"/>
      <c r="PGW118" s="188"/>
      <c r="PGX118" s="209"/>
      <c r="PGY118" s="199"/>
      <c r="PGZ118" s="199"/>
      <c r="PHA118" s="188"/>
      <c r="PHB118" s="209"/>
      <c r="PHC118" s="199"/>
      <c r="PHD118" s="199"/>
      <c r="PHE118" s="188"/>
      <c r="PHF118" s="209"/>
      <c r="PHG118" s="199"/>
      <c r="PHH118" s="199"/>
      <c r="PHI118" s="188"/>
      <c r="PHJ118" s="209"/>
      <c r="PHK118" s="199"/>
      <c r="PHL118" s="199"/>
      <c r="PHM118" s="188"/>
      <c r="PHN118" s="209"/>
      <c r="PHO118" s="199"/>
      <c r="PHP118" s="199"/>
      <c r="PHQ118" s="188"/>
      <c r="PHR118" s="209"/>
      <c r="PHS118" s="199"/>
      <c r="PHT118" s="199"/>
      <c r="PHU118" s="188"/>
      <c r="PHV118" s="209"/>
      <c r="PHW118" s="199"/>
      <c r="PHX118" s="199"/>
      <c r="PHY118" s="188"/>
      <c r="PHZ118" s="209"/>
      <c r="PIA118" s="199"/>
      <c r="PIB118" s="199"/>
      <c r="PIC118" s="188"/>
      <c r="PID118" s="209"/>
      <c r="PIE118" s="199"/>
      <c r="PIF118" s="199"/>
      <c r="PIG118" s="188"/>
      <c r="PIH118" s="209"/>
      <c r="PII118" s="199"/>
      <c r="PIJ118" s="199"/>
      <c r="PIK118" s="188"/>
      <c r="PIL118" s="209"/>
      <c r="PIM118" s="199"/>
      <c r="PIN118" s="199"/>
      <c r="PIO118" s="188"/>
      <c r="PIP118" s="209"/>
      <c r="PIQ118" s="199"/>
      <c r="PIR118" s="199"/>
      <c r="PIS118" s="188"/>
      <c r="PIT118" s="209"/>
      <c r="PIU118" s="199"/>
      <c r="PIV118" s="199"/>
      <c r="PIW118" s="188"/>
      <c r="PIX118" s="209"/>
      <c r="PIY118" s="199"/>
      <c r="PIZ118" s="199"/>
      <c r="PJA118" s="188"/>
      <c r="PJB118" s="209"/>
      <c r="PJC118" s="199"/>
      <c r="PJD118" s="199"/>
      <c r="PJE118" s="188"/>
      <c r="PJF118" s="209"/>
      <c r="PJG118" s="199"/>
      <c r="PJH118" s="199"/>
      <c r="PJI118" s="188"/>
      <c r="PJJ118" s="209"/>
      <c r="PJK118" s="199"/>
      <c r="PJL118" s="199"/>
      <c r="PJM118" s="188"/>
      <c r="PJN118" s="209"/>
      <c r="PJO118" s="199"/>
      <c r="PJP118" s="199"/>
      <c r="PJQ118" s="188"/>
      <c r="PJR118" s="209"/>
      <c r="PJS118" s="199"/>
      <c r="PJT118" s="199"/>
      <c r="PJU118" s="188"/>
      <c r="PJV118" s="209"/>
      <c r="PJW118" s="199"/>
      <c r="PJX118" s="199"/>
      <c r="PJY118" s="188"/>
      <c r="PJZ118" s="209"/>
      <c r="PKA118" s="199"/>
      <c r="PKB118" s="199"/>
      <c r="PKC118" s="188"/>
      <c r="PKD118" s="209"/>
      <c r="PKE118" s="199"/>
      <c r="PKF118" s="199"/>
      <c r="PKG118" s="188"/>
      <c r="PKH118" s="209"/>
      <c r="PKI118" s="199"/>
      <c r="PKJ118" s="199"/>
      <c r="PKK118" s="188"/>
      <c r="PKL118" s="209"/>
      <c r="PKM118" s="199"/>
      <c r="PKN118" s="199"/>
      <c r="PKO118" s="188"/>
      <c r="PKP118" s="209"/>
      <c r="PKQ118" s="199"/>
      <c r="PKR118" s="199"/>
      <c r="PKS118" s="188"/>
      <c r="PKT118" s="209"/>
      <c r="PKU118" s="199"/>
      <c r="PKV118" s="199"/>
      <c r="PKW118" s="188"/>
      <c r="PKX118" s="209"/>
      <c r="PKY118" s="199"/>
      <c r="PKZ118" s="199"/>
      <c r="PLA118" s="188"/>
      <c r="PLB118" s="209"/>
      <c r="PLC118" s="199"/>
      <c r="PLD118" s="199"/>
      <c r="PLE118" s="188"/>
      <c r="PLF118" s="209"/>
      <c r="PLG118" s="199"/>
      <c r="PLH118" s="199"/>
      <c r="PLI118" s="188"/>
      <c r="PLJ118" s="209"/>
      <c r="PLK118" s="199"/>
      <c r="PLL118" s="199"/>
      <c r="PLM118" s="188"/>
      <c r="PLN118" s="209"/>
      <c r="PLO118" s="199"/>
      <c r="PLP118" s="199"/>
      <c r="PLQ118" s="188"/>
      <c r="PLR118" s="209"/>
      <c r="PLS118" s="199"/>
      <c r="PLT118" s="199"/>
      <c r="PLU118" s="188"/>
      <c r="PLV118" s="209"/>
      <c r="PLW118" s="199"/>
      <c r="PLX118" s="199"/>
      <c r="PLY118" s="188"/>
      <c r="PLZ118" s="209"/>
      <c r="PMA118" s="199"/>
      <c r="PMB118" s="199"/>
      <c r="PMC118" s="188"/>
      <c r="PMD118" s="209"/>
      <c r="PME118" s="199"/>
      <c r="PMF118" s="199"/>
      <c r="PMG118" s="188"/>
      <c r="PMH118" s="209"/>
      <c r="PMI118" s="199"/>
      <c r="PMJ118" s="199"/>
      <c r="PMK118" s="188"/>
      <c r="PML118" s="209"/>
      <c r="PMM118" s="199"/>
      <c r="PMN118" s="199"/>
      <c r="PMO118" s="188"/>
      <c r="PMP118" s="209"/>
      <c r="PMQ118" s="199"/>
      <c r="PMR118" s="199"/>
      <c r="PMS118" s="188"/>
      <c r="PMT118" s="209"/>
      <c r="PMU118" s="199"/>
      <c r="PMV118" s="199"/>
      <c r="PMW118" s="188"/>
      <c r="PMX118" s="209"/>
      <c r="PMY118" s="199"/>
      <c r="PMZ118" s="199"/>
      <c r="PNA118" s="188"/>
      <c r="PNB118" s="209"/>
      <c r="PNC118" s="199"/>
      <c r="PND118" s="199"/>
      <c r="PNE118" s="188"/>
      <c r="PNF118" s="209"/>
      <c r="PNG118" s="199"/>
      <c r="PNH118" s="199"/>
      <c r="PNI118" s="188"/>
      <c r="PNJ118" s="209"/>
      <c r="PNK118" s="199"/>
      <c r="PNL118" s="199"/>
      <c r="PNM118" s="188"/>
      <c r="PNN118" s="209"/>
      <c r="PNO118" s="199"/>
      <c r="PNP118" s="199"/>
      <c r="PNQ118" s="188"/>
      <c r="PNR118" s="209"/>
      <c r="PNS118" s="199"/>
      <c r="PNT118" s="199"/>
      <c r="PNU118" s="188"/>
      <c r="PNV118" s="209"/>
      <c r="PNW118" s="199"/>
      <c r="PNX118" s="199"/>
      <c r="PNY118" s="188"/>
      <c r="PNZ118" s="209"/>
      <c r="POA118" s="199"/>
      <c r="POB118" s="199"/>
      <c r="POC118" s="188"/>
      <c r="POD118" s="209"/>
      <c r="POE118" s="199"/>
      <c r="POF118" s="199"/>
      <c r="POG118" s="188"/>
      <c r="POH118" s="209"/>
      <c r="POI118" s="199"/>
      <c r="POJ118" s="199"/>
      <c r="POK118" s="188"/>
      <c r="POL118" s="209"/>
      <c r="POM118" s="199"/>
      <c r="PON118" s="199"/>
      <c r="POO118" s="188"/>
      <c r="POP118" s="209"/>
      <c r="POQ118" s="199"/>
      <c r="POR118" s="199"/>
      <c r="POS118" s="188"/>
      <c r="POT118" s="209"/>
      <c r="POU118" s="199"/>
      <c r="POV118" s="199"/>
      <c r="POW118" s="188"/>
      <c r="POX118" s="209"/>
      <c r="POY118" s="199"/>
      <c r="POZ118" s="199"/>
      <c r="PPA118" s="188"/>
      <c r="PPB118" s="209"/>
      <c r="PPC118" s="199"/>
      <c r="PPD118" s="199"/>
      <c r="PPE118" s="188"/>
      <c r="PPF118" s="209"/>
      <c r="PPG118" s="199"/>
      <c r="PPH118" s="199"/>
      <c r="PPI118" s="188"/>
      <c r="PPJ118" s="209"/>
      <c r="PPK118" s="199"/>
      <c r="PPL118" s="199"/>
      <c r="PPM118" s="188"/>
      <c r="PPN118" s="209"/>
      <c r="PPO118" s="199"/>
      <c r="PPP118" s="199"/>
      <c r="PPQ118" s="188"/>
      <c r="PPR118" s="209"/>
      <c r="PPS118" s="199"/>
      <c r="PPT118" s="199"/>
      <c r="PPU118" s="188"/>
      <c r="PPV118" s="209"/>
      <c r="PPW118" s="199"/>
      <c r="PPX118" s="199"/>
      <c r="PPY118" s="188"/>
      <c r="PPZ118" s="209"/>
      <c r="PQA118" s="199"/>
      <c r="PQB118" s="199"/>
      <c r="PQC118" s="188"/>
      <c r="PQD118" s="209"/>
      <c r="PQE118" s="199"/>
      <c r="PQF118" s="199"/>
      <c r="PQG118" s="188"/>
      <c r="PQH118" s="209"/>
      <c r="PQI118" s="199"/>
      <c r="PQJ118" s="199"/>
      <c r="PQK118" s="188"/>
      <c r="PQL118" s="209"/>
      <c r="PQM118" s="199"/>
      <c r="PQN118" s="199"/>
      <c r="PQO118" s="188"/>
      <c r="PQP118" s="209"/>
      <c r="PQQ118" s="199"/>
      <c r="PQR118" s="199"/>
      <c r="PQS118" s="188"/>
      <c r="PQT118" s="209"/>
      <c r="PQU118" s="199"/>
      <c r="PQV118" s="199"/>
      <c r="PQW118" s="188"/>
      <c r="PQX118" s="209"/>
      <c r="PQY118" s="199"/>
      <c r="PQZ118" s="199"/>
      <c r="PRA118" s="188"/>
      <c r="PRB118" s="209"/>
      <c r="PRC118" s="199"/>
      <c r="PRD118" s="199"/>
      <c r="PRE118" s="188"/>
      <c r="PRF118" s="209"/>
      <c r="PRG118" s="199"/>
      <c r="PRH118" s="199"/>
      <c r="PRI118" s="188"/>
      <c r="PRJ118" s="209"/>
      <c r="PRK118" s="199"/>
      <c r="PRL118" s="199"/>
      <c r="PRM118" s="188"/>
      <c r="PRN118" s="209"/>
      <c r="PRO118" s="199"/>
      <c r="PRP118" s="199"/>
      <c r="PRQ118" s="188"/>
      <c r="PRR118" s="209"/>
      <c r="PRS118" s="199"/>
      <c r="PRT118" s="199"/>
      <c r="PRU118" s="188"/>
      <c r="PRV118" s="209"/>
      <c r="PRW118" s="199"/>
      <c r="PRX118" s="199"/>
      <c r="PRY118" s="188"/>
      <c r="PRZ118" s="209"/>
      <c r="PSA118" s="199"/>
      <c r="PSB118" s="199"/>
      <c r="PSC118" s="188"/>
      <c r="PSD118" s="209"/>
      <c r="PSE118" s="199"/>
      <c r="PSF118" s="199"/>
      <c r="PSG118" s="188"/>
      <c r="PSH118" s="209"/>
      <c r="PSI118" s="199"/>
      <c r="PSJ118" s="199"/>
      <c r="PSK118" s="188"/>
      <c r="PSL118" s="209"/>
      <c r="PSM118" s="199"/>
      <c r="PSN118" s="199"/>
      <c r="PSO118" s="188"/>
      <c r="PSP118" s="209"/>
      <c r="PSQ118" s="199"/>
      <c r="PSR118" s="199"/>
      <c r="PSS118" s="188"/>
      <c r="PST118" s="209"/>
      <c r="PSU118" s="199"/>
      <c r="PSV118" s="199"/>
      <c r="PSW118" s="188"/>
      <c r="PSX118" s="209"/>
      <c r="PSY118" s="199"/>
      <c r="PSZ118" s="199"/>
      <c r="PTA118" s="188"/>
      <c r="PTB118" s="209"/>
      <c r="PTC118" s="199"/>
      <c r="PTD118" s="199"/>
      <c r="PTE118" s="188"/>
      <c r="PTF118" s="209"/>
      <c r="PTG118" s="199"/>
      <c r="PTH118" s="199"/>
      <c r="PTI118" s="188"/>
      <c r="PTJ118" s="209"/>
      <c r="PTK118" s="199"/>
      <c r="PTL118" s="199"/>
      <c r="PTM118" s="188"/>
      <c r="PTN118" s="209"/>
      <c r="PTO118" s="199"/>
      <c r="PTP118" s="199"/>
      <c r="PTQ118" s="188"/>
      <c r="PTR118" s="209"/>
      <c r="PTS118" s="199"/>
      <c r="PTT118" s="199"/>
      <c r="PTU118" s="188"/>
      <c r="PTV118" s="209"/>
      <c r="PTW118" s="199"/>
      <c r="PTX118" s="199"/>
      <c r="PTY118" s="188"/>
      <c r="PTZ118" s="209"/>
      <c r="PUA118" s="199"/>
      <c r="PUB118" s="199"/>
      <c r="PUC118" s="188"/>
      <c r="PUD118" s="209"/>
      <c r="PUE118" s="199"/>
      <c r="PUF118" s="199"/>
      <c r="PUG118" s="188"/>
      <c r="PUH118" s="209"/>
      <c r="PUI118" s="199"/>
      <c r="PUJ118" s="199"/>
      <c r="PUK118" s="188"/>
      <c r="PUL118" s="209"/>
      <c r="PUM118" s="199"/>
      <c r="PUN118" s="199"/>
      <c r="PUO118" s="188"/>
      <c r="PUP118" s="209"/>
      <c r="PUQ118" s="199"/>
      <c r="PUR118" s="199"/>
      <c r="PUS118" s="188"/>
      <c r="PUT118" s="209"/>
      <c r="PUU118" s="199"/>
      <c r="PUV118" s="199"/>
      <c r="PUW118" s="188"/>
      <c r="PUX118" s="209"/>
      <c r="PUY118" s="199"/>
      <c r="PUZ118" s="199"/>
      <c r="PVA118" s="188"/>
      <c r="PVB118" s="209"/>
      <c r="PVC118" s="199"/>
      <c r="PVD118" s="199"/>
      <c r="PVE118" s="188"/>
      <c r="PVF118" s="209"/>
      <c r="PVG118" s="199"/>
      <c r="PVH118" s="199"/>
      <c r="PVI118" s="188"/>
      <c r="PVJ118" s="209"/>
      <c r="PVK118" s="199"/>
      <c r="PVL118" s="199"/>
      <c r="PVM118" s="188"/>
      <c r="PVN118" s="209"/>
      <c r="PVO118" s="199"/>
      <c r="PVP118" s="199"/>
      <c r="PVQ118" s="188"/>
      <c r="PVR118" s="209"/>
      <c r="PVS118" s="199"/>
      <c r="PVT118" s="199"/>
      <c r="PVU118" s="188"/>
      <c r="PVV118" s="209"/>
      <c r="PVW118" s="199"/>
      <c r="PVX118" s="199"/>
      <c r="PVY118" s="188"/>
      <c r="PVZ118" s="209"/>
      <c r="PWA118" s="199"/>
      <c r="PWB118" s="199"/>
      <c r="PWC118" s="188"/>
      <c r="PWD118" s="209"/>
      <c r="PWE118" s="199"/>
      <c r="PWF118" s="199"/>
      <c r="PWG118" s="188"/>
      <c r="PWH118" s="209"/>
      <c r="PWI118" s="199"/>
      <c r="PWJ118" s="199"/>
      <c r="PWK118" s="188"/>
      <c r="PWL118" s="209"/>
      <c r="PWM118" s="199"/>
      <c r="PWN118" s="199"/>
      <c r="PWO118" s="188"/>
      <c r="PWP118" s="209"/>
      <c r="PWQ118" s="199"/>
      <c r="PWR118" s="199"/>
      <c r="PWS118" s="188"/>
      <c r="PWT118" s="209"/>
      <c r="PWU118" s="199"/>
      <c r="PWV118" s="199"/>
      <c r="PWW118" s="188"/>
      <c r="PWX118" s="209"/>
      <c r="PWY118" s="199"/>
      <c r="PWZ118" s="199"/>
      <c r="PXA118" s="188"/>
      <c r="PXB118" s="209"/>
      <c r="PXC118" s="199"/>
      <c r="PXD118" s="199"/>
      <c r="PXE118" s="188"/>
      <c r="PXF118" s="209"/>
      <c r="PXG118" s="199"/>
      <c r="PXH118" s="199"/>
      <c r="PXI118" s="188"/>
      <c r="PXJ118" s="209"/>
      <c r="PXK118" s="199"/>
      <c r="PXL118" s="199"/>
      <c r="PXM118" s="188"/>
      <c r="PXN118" s="209"/>
      <c r="PXO118" s="199"/>
      <c r="PXP118" s="199"/>
      <c r="PXQ118" s="188"/>
      <c r="PXR118" s="209"/>
      <c r="PXS118" s="199"/>
      <c r="PXT118" s="199"/>
      <c r="PXU118" s="188"/>
      <c r="PXV118" s="209"/>
      <c r="PXW118" s="199"/>
      <c r="PXX118" s="199"/>
      <c r="PXY118" s="188"/>
      <c r="PXZ118" s="209"/>
      <c r="PYA118" s="199"/>
      <c r="PYB118" s="199"/>
      <c r="PYC118" s="188"/>
      <c r="PYD118" s="209"/>
      <c r="PYE118" s="199"/>
      <c r="PYF118" s="199"/>
      <c r="PYG118" s="188"/>
      <c r="PYH118" s="209"/>
      <c r="PYI118" s="199"/>
      <c r="PYJ118" s="199"/>
      <c r="PYK118" s="188"/>
      <c r="PYL118" s="209"/>
      <c r="PYM118" s="199"/>
      <c r="PYN118" s="199"/>
      <c r="PYO118" s="188"/>
      <c r="PYP118" s="209"/>
      <c r="PYQ118" s="199"/>
      <c r="PYR118" s="199"/>
      <c r="PYS118" s="188"/>
      <c r="PYT118" s="209"/>
      <c r="PYU118" s="199"/>
      <c r="PYV118" s="199"/>
      <c r="PYW118" s="188"/>
      <c r="PYX118" s="209"/>
      <c r="PYY118" s="199"/>
      <c r="PYZ118" s="199"/>
      <c r="PZA118" s="188"/>
      <c r="PZB118" s="209"/>
      <c r="PZC118" s="199"/>
      <c r="PZD118" s="199"/>
      <c r="PZE118" s="188"/>
      <c r="PZF118" s="209"/>
      <c r="PZG118" s="199"/>
      <c r="PZH118" s="199"/>
      <c r="PZI118" s="188"/>
      <c r="PZJ118" s="209"/>
      <c r="PZK118" s="199"/>
      <c r="PZL118" s="199"/>
      <c r="PZM118" s="188"/>
      <c r="PZN118" s="209"/>
      <c r="PZO118" s="199"/>
      <c r="PZP118" s="199"/>
      <c r="PZQ118" s="188"/>
      <c r="PZR118" s="209"/>
      <c r="PZS118" s="199"/>
      <c r="PZT118" s="199"/>
      <c r="PZU118" s="188"/>
      <c r="PZV118" s="209"/>
      <c r="PZW118" s="199"/>
      <c r="PZX118" s="199"/>
      <c r="PZY118" s="188"/>
      <c r="PZZ118" s="209"/>
      <c r="QAA118" s="199"/>
      <c r="QAB118" s="199"/>
      <c r="QAC118" s="188"/>
      <c r="QAD118" s="209"/>
      <c r="QAE118" s="199"/>
      <c r="QAF118" s="199"/>
      <c r="QAG118" s="188"/>
      <c r="QAH118" s="209"/>
      <c r="QAI118" s="199"/>
      <c r="QAJ118" s="199"/>
      <c r="QAK118" s="188"/>
      <c r="QAL118" s="209"/>
      <c r="QAM118" s="199"/>
      <c r="QAN118" s="199"/>
      <c r="QAO118" s="188"/>
      <c r="QAP118" s="209"/>
      <c r="QAQ118" s="199"/>
      <c r="QAR118" s="199"/>
      <c r="QAS118" s="188"/>
      <c r="QAT118" s="209"/>
      <c r="QAU118" s="199"/>
      <c r="QAV118" s="199"/>
      <c r="QAW118" s="188"/>
      <c r="QAX118" s="209"/>
      <c r="QAY118" s="199"/>
      <c r="QAZ118" s="199"/>
      <c r="QBA118" s="188"/>
      <c r="QBB118" s="209"/>
      <c r="QBC118" s="199"/>
      <c r="QBD118" s="199"/>
      <c r="QBE118" s="188"/>
      <c r="QBF118" s="209"/>
      <c r="QBG118" s="199"/>
      <c r="QBH118" s="199"/>
      <c r="QBI118" s="188"/>
      <c r="QBJ118" s="209"/>
      <c r="QBK118" s="199"/>
      <c r="QBL118" s="199"/>
      <c r="QBM118" s="188"/>
      <c r="QBN118" s="209"/>
      <c r="QBO118" s="199"/>
      <c r="QBP118" s="199"/>
      <c r="QBQ118" s="188"/>
      <c r="QBR118" s="209"/>
      <c r="QBS118" s="199"/>
      <c r="QBT118" s="199"/>
      <c r="QBU118" s="188"/>
      <c r="QBV118" s="209"/>
      <c r="QBW118" s="199"/>
      <c r="QBX118" s="199"/>
      <c r="QBY118" s="188"/>
      <c r="QBZ118" s="209"/>
      <c r="QCA118" s="199"/>
      <c r="QCB118" s="199"/>
      <c r="QCC118" s="188"/>
      <c r="QCD118" s="209"/>
      <c r="QCE118" s="199"/>
      <c r="QCF118" s="199"/>
      <c r="QCG118" s="188"/>
      <c r="QCH118" s="209"/>
      <c r="QCI118" s="199"/>
      <c r="QCJ118" s="199"/>
      <c r="QCK118" s="188"/>
      <c r="QCL118" s="209"/>
      <c r="QCM118" s="199"/>
      <c r="QCN118" s="199"/>
      <c r="QCO118" s="188"/>
      <c r="QCP118" s="209"/>
      <c r="QCQ118" s="199"/>
      <c r="QCR118" s="199"/>
      <c r="QCS118" s="188"/>
      <c r="QCT118" s="209"/>
      <c r="QCU118" s="199"/>
      <c r="QCV118" s="199"/>
      <c r="QCW118" s="188"/>
      <c r="QCX118" s="209"/>
      <c r="QCY118" s="199"/>
      <c r="QCZ118" s="199"/>
      <c r="QDA118" s="188"/>
      <c r="QDB118" s="209"/>
      <c r="QDC118" s="199"/>
      <c r="QDD118" s="199"/>
      <c r="QDE118" s="188"/>
      <c r="QDF118" s="209"/>
      <c r="QDG118" s="199"/>
      <c r="QDH118" s="199"/>
      <c r="QDI118" s="188"/>
      <c r="QDJ118" s="209"/>
      <c r="QDK118" s="199"/>
      <c r="QDL118" s="199"/>
      <c r="QDM118" s="188"/>
      <c r="QDN118" s="209"/>
      <c r="QDO118" s="199"/>
      <c r="QDP118" s="199"/>
      <c r="QDQ118" s="188"/>
      <c r="QDR118" s="209"/>
      <c r="QDS118" s="199"/>
      <c r="QDT118" s="199"/>
      <c r="QDU118" s="188"/>
      <c r="QDV118" s="209"/>
      <c r="QDW118" s="199"/>
      <c r="QDX118" s="199"/>
      <c r="QDY118" s="188"/>
      <c r="QDZ118" s="209"/>
      <c r="QEA118" s="199"/>
      <c r="QEB118" s="199"/>
      <c r="QEC118" s="188"/>
      <c r="QED118" s="209"/>
      <c r="QEE118" s="199"/>
      <c r="QEF118" s="199"/>
      <c r="QEG118" s="188"/>
      <c r="QEH118" s="209"/>
      <c r="QEI118" s="199"/>
      <c r="QEJ118" s="199"/>
      <c r="QEK118" s="188"/>
      <c r="QEL118" s="209"/>
      <c r="QEM118" s="199"/>
      <c r="QEN118" s="199"/>
      <c r="QEO118" s="188"/>
      <c r="QEP118" s="209"/>
      <c r="QEQ118" s="199"/>
      <c r="QER118" s="199"/>
      <c r="QES118" s="188"/>
      <c r="QET118" s="209"/>
      <c r="QEU118" s="199"/>
      <c r="QEV118" s="199"/>
      <c r="QEW118" s="188"/>
      <c r="QEX118" s="209"/>
      <c r="QEY118" s="199"/>
      <c r="QEZ118" s="199"/>
      <c r="QFA118" s="188"/>
      <c r="QFB118" s="209"/>
      <c r="QFC118" s="199"/>
      <c r="QFD118" s="199"/>
      <c r="QFE118" s="188"/>
      <c r="QFF118" s="209"/>
      <c r="QFG118" s="199"/>
      <c r="QFH118" s="199"/>
      <c r="QFI118" s="188"/>
      <c r="QFJ118" s="209"/>
      <c r="QFK118" s="199"/>
      <c r="QFL118" s="199"/>
      <c r="QFM118" s="188"/>
      <c r="QFN118" s="209"/>
      <c r="QFO118" s="199"/>
      <c r="QFP118" s="199"/>
      <c r="QFQ118" s="188"/>
      <c r="QFR118" s="209"/>
      <c r="QFS118" s="199"/>
      <c r="QFT118" s="199"/>
      <c r="QFU118" s="188"/>
      <c r="QFV118" s="209"/>
      <c r="QFW118" s="199"/>
      <c r="QFX118" s="199"/>
      <c r="QFY118" s="188"/>
      <c r="QFZ118" s="209"/>
      <c r="QGA118" s="199"/>
      <c r="QGB118" s="199"/>
      <c r="QGC118" s="188"/>
      <c r="QGD118" s="209"/>
      <c r="QGE118" s="199"/>
      <c r="QGF118" s="199"/>
      <c r="QGG118" s="188"/>
      <c r="QGH118" s="209"/>
      <c r="QGI118" s="199"/>
      <c r="QGJ118" s="199"/>
      <c r="QGK118" s="188"/>
      <c r="QGL118" s="209"/>
      <c r="QGM118" s="199"/>
      <c r="QGN118" s="199"/>
      <c r="QGO118" s="188"/>
      <c r="QGP118" s="209"/>
      <c r="QGQ118" s="199"/>
      <c r="QGR118" s="199"/>
      <c r="QGS118" s="188"/>
      <c r="QGT118" s="209"/>
      <c r="QGU118" s="199"/>
      <c r="QGV118" s="199"/>
      <c r="QGW118" s="188"/>
      <c r="QGX118" s="209"/>
      <c r="QGY118" s="199"/>
      <c r="QGZ118" s="199"/>
      <c r="QHA118" s="188"/>
      <c r="QHB118" s="209"/>
      <c r="QHC118" s="199"/>
      <c r="QHD118" s="199"/>
      <c r="QHE118" s="188"/>
      <c r="QHF118" s="209"/>
      <c r="QHG118" s="199"/>
      <c r="QHH118" s="199"/>
      <c r="QHI118" s="188"/>
      <c r="QHJ118" s="209"/>
      <c r="QHK118" s="199"/>
      <c r="QHL118" s="199"/>
      <c r="QHM118" s="188"/>
      <c r="QHN118" s="209"/>
      <c r="QHO118" s="199"/>
      <c r="QHP118" s="199"/>
      <c r="QHQ118" s="188"/>
      <c r="QHR118" s="209"/>
      <c r="QHS118" s="199"/>
      <c r="QHT118" s="199"/>
      <c r="QHU118" s="188"/>
      <c r="QHV118" s="209"/>
      <c r="QHW118" s="199"/>
      <c r="QHX118" s="199"/>
      <c r="QHY118" s="188"/>
      <c r="QHZ118" s="209"/>
      <c r="QIA118" s="199"/>
      <c r="QIB118" s="199"/>
      <c r="QIC118" s="188"/>
      <c r="QID118" s="209"/>
      <c r="QIE118" s="199"/>
      <c r="QIF118" s="199"/>
      <c r="QIG118" s="188"/>
      <c r="QIH118" s="209"/>
      <c r="QII118" s="199"/>
      <c r="QIJ118" s="199"/>
      <c r="QIK118" s="188"/>
      <c r="QIL118" s="209"/>
      <c r="QIM118" s="199"/>
      <c r="QIN118" s="199"/>
      <c r="QIO118" s="188"/>
      <c r="QIP118" s="209"/>
      <c r="QIQ118" s="199"/>
      <c r="QIR118" s="199"/>
      <c r="QIS118" s="188"/>
      <c r="QIT118" s="209"/>
      <c r="QIU118" s="199"/>
      <c r="QIV118" s="199"/>
      <c r="QIW118" s="188"/>
      <c r="QIX118" s="209"/>
      <c r="QIY118" s="199"/>
      <c r="QIZ118" s="199"/>
      <c r="QJA118" s="188"/>
      <c r="QJB118" s="209"/>
      <c r="QJC118" s="199"/>
      <c r="QJD118" s="199"/>
      <c r="QJE118" s="188"/>
      <c r="QJF118" s="209"/>
      <c r="QJG118" s="199"/>
      <c r="QJH118" s="199"/>
      <c r="QJI118" s="188"/>
      <c r="QJJ118" s="209"/>
      <c r="QJK118" s="199"/>
      <c r="QJL118" s="199"/>
      <c r="QJM118" s="188"/>
      <c r="QJN118" s="209"/>
      <c r="QJO118" s="199"/>
      <c r="QJP118" s="199"/>
      <c r="QJQ118" s="188"/>
      <c r="QJR118" s="209"/>
      <c r="QJS118" s="199"/>
      <c r="QJT118" s="199"/>
      <c r="QJU118" s="188"/>
      <c r="QJV118" s="209"/>
      <c r="QJW118" s="199"/>
      <c r="QJX118" s="199"/>
      <c r="QJY118" s="188"/>
      <c r="QJZ118" s="209"/>
      <c r="QKA118" s="199"/>
      <c r="QKB118" s="199"/>
      <c r="QKC118" s="188"/>
      <c r="QKD118" s="209"/>
      <c r="QKE118" s="199"/>
      <c r="QKF118" s="199"/>
      <c r="QKG118" s="188"/>
      <c r="QKH118" s="209"/>
      <c r="QKI118" s="199"/>
      <c r="QKJ118" s="199"/>
      <c r="QKK118" s="188"/>
      <c r="QKL118" s="209"/>
      <c r="QKM118" s="199"/>
      <c r="QKN118" s="199"/>
      <c r="QKO118" s="188"/>
      <c r="QKP118" s="209"/>
      <c r="QKQ118" s="199"/>
      <c r="QKR118" s="199"/>
      <c r="QKS118" s="188"/>
      <c r="QKT118" s="209"/>
      <c r="QKU118" s="199"/>
      <c r="QKV118" s="199"/>
      <c r="QKW118" s="188"/>
      <c r="QKX118" s="209"/>
      <c r="QKY118" s="199"/>
      <c r="QKZ118" s="199"/>
      <c r="QLA118" s="188"/>
      <c r="QLB118" s="209"/>
      <c r="QLC118" s="199"/>
      <c r="QLD118" s="199"/>
      <c r="QLE118" s="188"/>
      <c r="QLF118" s="209"/>
      <c r="QLG118" s="199"/>
      <c r="QLH118" s="199"/>
      <c r="QLI118" s="188"/>
      <c r="QLJ118" s="209"/>
      <c r="QLK118" s="199"/>
      <c r="QLL118" s="199"/>
      <c r="QLM118" s="188"/>
      <c r="QLN118" s="209"/>
      <c r="QLO118" s="199"/>
      <c r="QLP118" s="199"/>
      <c r="QLQ118" s="188"/>
      <c r="QLR118" s="209"/>
      <c r="QLS118" s="199"/>
      <c r="QLT118" s="199"/>
      <c r="QLU118" s="188"/>
      <c r="QLV118" s="209"/>
      <c r="QLW118" s="199"/>
      <c r="QLX118" s="199"/>
      <c r="QLY118" s="188"/>
      <c r="QLZ118" s="209"/>
      <c r="QMA118" s="199"/>
      <c r="QMB118" s="199"/>
      <c r="QMC118" s="188"/>
      <c r="QMD118" s="209"/>
      <c r="QME118" s="199"/>
      <c r="QMF118" s="199"/>
      <c r="QMG118" s="188"/>
      <c r="QMH118" s="209"/>
      <c r="QMI118" s="199"/>
      <c r="QMJ118" s="199"/>
      <c r="QMK118" s="188"/>
      <c r="QML118" s="209"/>
      <c r="QMM118" s="199"/>
      <c r="QMN118" s="199"/>
      <c r="QMO118" s="188"/>
      <c r="QMP118" s="209"/>
      <c r="QMQ118" s="199"/>
      <c r="QMR118" s="199"/>
      <c r="QMS118" s="188"/>
      <c r="QMT118" s="209"/>
      <c r="QMU118" s="199"/>
      <c r="QMV118" s="199"/>
      <c r="QMW118" s="188"/>
      <c r="QMX118" s="209"/>
      <c r="QMY118" s="199"/>
      <c r="QMZ118" s="199"/>
      <c r="QNA118" s="188"/>
      <c r="QNB118" s="209"/>
      <c r="QNC118" s="199"/>
      <c r="QND118" s="199"/>
      <c r="QNE118" s="188"/>
      <c r="QNF118" s="209"/>
      <c r="QNG118" s="199"/>
      <c r="QNH118" s="199"/>
      <c r="QNI118" s="188"/>
      <c r="QNJ118" s="209"/>
      <c r="QNK118" s="199"/>
      <c r="QNL118" s="199"/>
      <c r="QNM118" s="188"/>
      <c r="QNN118" s="209"/>
      <c r="QNO118" s="199"/>
      <c r="QNP118" s="199"/>
      <c r="QNQ118" s="188"/>
      <c r="QNR118" s="209"/>
      <c r="QNS118" s="199"/>
      <c r="QNT118" s="199"/>
      <c r="QNU118" s="188"/>
      <c r="QNV118" s="209"/>
      <c r="QNW118" s="199"/>
      <c r="QNX118" s="199"/>
      <c r="QNY118" s="188"/>
      <c r="QNZ118" s="209"/>
      <c r="QOA118" s="199"/>
      <c r="QOB118" s="199"/>
      <c r="QOC118" s="188"/>
      <c r="QOD118" s="209"/>
      <c r="QOE118" s="199"/>
      <c r="QOF118" s="199"/>
      <c r="QOG118" s="188"/>
      <c r="QOH118" s="209"/>
      <c r="QOI118" s="199"/>
      <c r="QOJ118" s="199"/>
      <c r="QOK118" s="188"/>
      <c r="QOL118" s="209"/>
      <c r="QOM118" s="199"/>
      <c r="QON118" s="199"/>
      <c r="QOO118" s="188"/>
      <c r="QOP118" s="209"/>
      <c r="QOQ118" s="199"/>
      <c r="QOR118" s="199"/>
      <c r="QOS118" s="188"/>
      <c r="QOT118" s="209"/>
      <c r="QOU118" s="199"/>
      <c r="QOV118" s="199"/>
      <c r="QOW118" s="188"/>
      <c r="QOX118" s="209"/>
      <c r="QOY118" s="199"/>
      <c r="QOZ118" s="199"/>
      <c r="QPA118" s="188"/>
      <c r="QPB118" s="209"/>
      <c r="QPC118" s="199"/>
      <c r="QPD118" s="199"/>
      <c r="QPE118" s="188"/>
      <c r="QPF118" s="209"/>
      <c r="QPG118" s="199"/>
      <c r="QPH118" s="199"/>
      <c r="QPI118" s="188"/>
      <c r="QPJ118" s="209"/>
      <c r="QPK118" s="199"/>
      <c r="QPL118" s="199"/>
      <c r="QPM118" s="188"/>
      <c r="QPN118" s="209"/>
      <c r="QPO118" s="199"/>
      <c r="QPP118" s="199"/>
      <c r="QPQ118" s="188"/>
      <c r="QPR118" s="209"/>
      <c r="QPS118" s="199"/>
      <c r="QPT118" s="199"/>
      <c r="QPU118" s="188"/>
      <c r="QPV118" s="209"/>
      <c r="QPW118" s="199"/>
      <c r="QPX118" s="199"/>
      <c r="QPY118" s="188"/>
      <c r="QPZ118" s="209"/>
      <c r="QQA118" s="199"/>
      <c r="QQB118" s="199"/>
      <c r="QQC118" s="188"/>
      <c r="QQD118" s="209"/>
      <c r="QQE118" s="199"/>
      <c r="QQF118" s="199"/>
      <c r="QQG118" s="188"/>
      <c r="QQH118" s="209"/>
      <c r="QQI118" s="199"/>
      <c r="QQJ118" s="199"/>
      <c r="QQK118" s="188"/>
      <c r="QQL118" s="209"/>
      <c r="QQM118" s="199"/>
      <c r="QQN118" s="199"/>
      <c r="QQO118" s="188"/>
      <c r="QQP118" s="209"/>
      <c r="QQQ118" s="199"/>
      <c r="QQR118" s="199"/>
      <c r="QQS118" s="188"/>
      <c r="QQT118" s="209"/>
      <c r="QQU118" s="199"/>
      <c r="QQV118" s="199"/>
      <c r="QQW118" s="188"/>
      <c r="QQX118" s="209"/>
      <c r="QQY118" s="199"/>
      <c r="QQZ118" s="199"/>
      <c r="QRA118" s="188"/>
      <c r="QRB118" s="209"/>
      <c r="QRC118" s="199"/>
      <c r="QRD118" s="199"/>
      <c r="QRE118" s="188"/>
      <c r="QRF118" s="209"/>
      <c r="QRG118" s="199"/>
      <c r="QRH118" s="199"/>
      <c r="QRI118" s="188"/>
      <c r="QRJ118" s="209"/>
      <c r="QRK118" s="199"/>
      <c r="QRL118" s="199"/>
      <c r="QRM118" s="188"/>
      <c r="QRN118" s="209"/>
      <c r="QRO118" s="199"/>
      <c r="QRP118" s="199"/>
      <c r="QRQ118" s="188"/>
      <c r="QRR118" s="209"/>
      <c r="QRS118" s="199"/>
      <c r="QRT118" s="199"/>
      <c r="QRU118" s="188"/>
      <c r="QRV118" s="209"/>
      <c r="QRW118" s="199"/>
      <c r="QRX118" s="199"/>
      <c r="QRY118" s="188"/>
      <c r="QRZ118" s="209"/>
      <c r="QSA118" s="199"/>
      <c r="QSB118" s="199"/>
      <c r="QSC118" s="188"/>
      <c r="QSD118" s="209"/>
      <c r="QSE118" s="199"/>
      <c r="QSF118" s="199"/>
      <c r="QSG118" s="188"/>
      <c r="QSH118" s="209"/>
      <c r="QSI118" s="199"/>
      <c r="QSJ118" s="199"/>
      <c r="QSK118" s="188"/>
      <c r="QSL118" s="209"/>
      <c r="QSM118" s="199"/>
      <c r="QSN118" s="199"/>
      <c r="QSO118" s="188"/>
      <c r="QSP118" s="209"/>
      <c r="QSQ118" s="199"/>
      <c r="QSR118" s="199"/>
      <c r="QSS118" s="188"/>
      <c r="QST118" s="209"/>
      <c r="QSU118" s="199"/>
      <c r="QSV118" s="199"/>
      <c r="QSW118" s="188"/>
      <c r="QSX118" s="209"/>
      <c r="QSY118" s="199"/>
      <c r="QSZ118" s="199"/>
      <c r="QTA118" s="188"/>
      <c r="QTB118" s="209"/>
      <c r="QTC118" s="199"/>
      <c r="QTD118" s="199"/>
      <c r="QTE118" s="188"/>
      <c r="QTF118" s="209"/>
      <c r="QTG118" s="199"/>
      <c r="QTH118" s="199"/>
      <c r="QTI118" s="188"/>
      <c r="QTJ118" s="209"/>
      <c r="QTK118" s="199"/>
      <c r="QTL118" s="199"/>
      <c r="QTM118" s="188"/>
      <c r="QTN118" s="209"/>
      <c r="QTO118" s="199"/>
      <c r="QTP118" s="199"/>
      <c r="QTQ118" s="188"/>
      <c r="QTR118" s="209"/>
      <c r="QTS118" s="199"/>
      <c r="QTT118" s="199"/>
      <c r="QTU118" s="188"/>
      <c r="QTV118" s="209"/>
      <c r="QTW118" s="199"/>
      <c r="QTX118" s="199"/>
      <c r="QTY118" s="188"/>
      <c r="QTZ118" s="209"/>
      <c r="QUA118" s="199"/>
      <c r="QUB118" s="199"/>
      <c r="QUC118" s="188"/>
      <c r="QUD118" s="209"/>
      <c r="QUE118" s="199"/>
      <c r="QUF118" s="199"/>
      <c r="QUG118" s="188"/>
      <c r="QUH118" s="209"/>
      <c r="QUI118" s="199"/>
      <c r="QUJ118" s="199"/>
      <c r="QUK118" s="188"/>
      <c r="QUL118" s="209"/>
      <c r="QUM118" s="199"/>
      <c r="QUN118" s="199"/>
      <c r="QUO118" s="188"/>
      <c r="QUP118" s="209"/>
      <c r="QUQ118" s="199"/>
      <c r="QUR118" s="199"/>
      <c r="QUS118" s="188"/>
      <c r="QUT118" s="209"/>
      <c r="QUU118" s="199"/>
      <c r="QUV118" s="199"/>
      <c r="QUW118" s="188"/>
      <c r="QUX118" s="209"/>
      <c r="QUY118" s="199"/>
      <c r="QUZ118" s="199"/>
      <c r="QVA118" s="188"/>
      <c r="QVB118" s="209"/>
      <c r="QVC118" s="199"/>
      <c r="QVD118" s="199"/>
      <c r="QVE118" s="188"/>
      <c r="QVF118" s="209"/>
      <c r="QVG118" s="199"/>
      <c r="QVH118" s="199"/>
      <c r="QVI118" s="188"/>
      <c r="QVJ118" s="209"/>
      <c r="QVK118" s="199"/>
      <c r="QVL118" s="199"/>
      <c r="QVM118" s="188"/>
      <c r="QVN118" s="209"/>
      <c r="QVO118" s="199"/>
      <c r="QVP118" s="199"/>
      <c r="QVQ118" s="188"/>
      <c r="QVR118" s="209"/>
      <c r="QVS118" s="199"/>
      <c r="QVT118" s="199"/>
      <c r="QVU118" s="188"/>
      <c r="QVV118" s="209"/>
      <c r="QVW118" s="199"/>
      <c r="QVX118" s="199"/>
      <c r="QVY118" s="188"/>
      <c r="QVZ118" s="209"/>
      <c r="QWA118" s="199"/>
      <c r="QWB118" s="199"/>
      <c r="QWC118" s="188"/>
      <c r="QWD118" s="209"/>
      <c r="QWE118" s="199"/>
      <c r="QWF118" s="199"/>
      <c r="QWG118" s="188"/>
      <c r="QWH118" s="209"/>
      <c r="QWI118" s="199"/>
      <c r="QWJ118" s="199"/>
      <c r="QWK118" s="188"/>
      <c r="QWL118" s="209"/>
      <c r="QWM118" s="199"/>
      <c r="QWN118" s="199"/>
      <c r="QWO118" s="188"/>
      <c r="QWP118" s="209"/>
      <c r="QWQ118" s="199"/>
      <c r="QWR118" s="199"/>
      <c r="QWS118" s="188"/>
      <c r="QWT118" s="209"/>
      <c r="QWU118" s="199"/>
      <c r="QWV118" s="199"/>
      <c r="QWW118" s="188"/>
      <c r="QWX118" s="209"/>
      <c r="QWY118" s="199"/>
      <c r="QWZ118" s="199"/>
      <c r="QXA118" s="188"/>
      <c r="QXB118" s="209"/>
      <c r="QXC118" s="199"/>
      <c r="QXD118" s="199"/>
      <c r="QXE118" s="188"/>
      <c r="QXF118" s="209"/>
      <c r="QXG118" s="199"/>
      <c r="QXH118" s="199"/>
      <c r="QXI118" s="188"/>
      <c r="QXJ118" s="209"/>
      <c r="QXK118" s="199"/>
      <c r="QXL118" s="199"/>
      <c r="QXM118" s="188"/>
      <c r="QXN118" s="209"/>
      <c r="QXO118" s="199"/>
      <c r="QXP118" s="199"/>
      <c r="QXQ118" s="188"/>
      <c r="QXR118" s="209"/>
      <c r="QXS118" s="199"/>
      <c r="QXT118" s="199"/>
      <c r="QXU118" s="188"/>
      <c r="QXV118" s="209"/>
      <c r="QXW118" s="199"/>
      <c r="QXX118" s="199"/>
      <c r="QXY118" s="188"/>
      <c r="QXZ118" s="209"/>
      <c r="QYA118" s="199"/>
      <c r="QYB118" s="199"/>
      <c r="QYC118" s="188"/>
      <c r="QYD118" s="209"/>
      <c r="QYE118" s="199"/>
      <c r="QYF118" s="199"/>
      <c r="QYG118" s="188"/>
      <c r="QYH118" s="209"/>
      <c r="QYI118" s="199"/>
      <c r="QYJ118" s="199"/>
      <c r="QYK118" s="188"/>
      <c r="QYL118" s="209"/>
      <c r="QYM118" s="199"/>
      <c r="QYN118" s="199"/>
      <c r="QYO118" s="188"/>
      <c r="QYP118" s="209"/>
      <c r="QYQ118" s="199"/>
      <c r="QYR118" s="199"/>
      <c r="QYS118" s="188"/>
      <c r="QYT118" s="209"/>
      <c r="QYU118" s="199"/>
      <c r="QYV118" s="199"/>
      <c r="QYW118" s="188"/>
      <c r="QYX118" s="209"/>
      <c r="QYY118" s="199"/>
      <c r="QYZ118" s="199"/>
      <c r="QZA118" s="188"/>
      <c r="QZB118" s="209"/>
      <c r="QZC118" s="199"/>
      <c r="QZD118" s="199"/>
      <c r="QZE118" s="188"/>
      <c r="QZF118" s="209"/>
      <c r="QZG118" s="199"/>
      <c r="QZH118" s="199"/>
      <c r="QZI118" s="188"/>
      <c r="QZJ118" s="209"/>
      <c r="QZK118" s="199"/>
      <c r="QZL118" s="199"/>
      <c r="QZM118" s="188"/>
      <c r="QZN118" s="209"/>
      <c r="QZO118" s="199"/>
      <c r="QZP118" s="199"/>
      <c r="QZQ118" s="188"/>
      <c r="QZR118" s="209"/>
      <c r="QZS118" s="199"/>
      <c r="QZT118" s="199"/>
      <c r="QZU118" s="188"/>
      <c r="QZV118" s="209"/>
      <c r="QZW118" s="199"/>
      <c r="QZX118" s="199"/>
      <c r="QZY118" s="188"/>
      <c r="QZZ118" s="209"/>
      <c r="RAA118" s="199"/>
      <c r="RAB118" s="199"/>
      <c r="RAC118" s="188"/>
      <c r="RAD118" s="209"/>
      <c r="RAE118" s="199"/>
      <c r="RAF118" s="199"/>
      <c r="RAG118" s="188"/>
      <c r="RAH118" s="209"/>
      <c r="RAI118" s="199"/>
      <c r="RAJ118" s="199"/>
      <c r="RAK118" s="188"/>
      <c r="RAL118" s="209"/>
      <c r="RAM118" s="199"/>
      <c r="RAN118" s="199"/>
      <c r="RAO118" s="188"/>
      <c r="RAP118" s="209"/>
      <c r="RAQ118" s="199"/>
      <c r="RAR118" s="199"/>
      <c r="RAS118" s="188"/>
      <c r="RAT118" s="209"/>
      <c r="RAU118" s="199"/>
      <c r="RAV118" s="199"/>
      <c r="RAW118" s="188"/>
      <c r="RAX118" s="209"/>
      <c r="RAY118" s="199"/>
      <c r="RAZ118" s="199"/>
      <c r="RBA118" s="188"/>
      <c r="RBB118" s="209"/>
      <c r="RBC118" s="199"/>
      <c r="RBD118" s="199"/>
      <c r="RBE118" s="188"/>
      <c r="RBF118" s="209"/>
      <c r="RBG118" s="199"/>
      <c r="RBH118" s="199"/>
      <c r="RBI118" s="188"/>
      <c r="RBJ118" s="209"/>
      <c r="RBK118" s="199"/>
      <c r="RBL118" s="199"/>
      <c r="RBM118" s="188"/>
      <c r="RBN118" s="209"/>
      <c r="RBO118" s="199"/>
      <c r="RBP118" s="199"/>
      <c r="RBQ118" s="188"/>
      <c r="RBR118" s="209"/>
      <c r="RBS118" s="199"/>
      <c r="RBT118" s="199"/>
      <c r="RBU118" s="188"/>
      <c r="RBV118" s="209"/>
      <c r="RBW118" s="199"/>
      <c r="RBX118" s="199"/>
      <c r="RBY118" s="188"/>
      <c r="RBZ118" s="209"/>
      <c r="RCA118" s="199"/>
      <c r="RCB118" s="199"/>
      <c r="RCC118" s="188"/>
      <c r="RCD118" s="209"/>
      <c r="RCE118" s="199"/>
      <c r="RCF118" s="199"/>
      <c r="RCG118" s="188"/>
      <c r="RCH118" s="209"/>
      <c r="RCI118" s="199"/>
      <c r="RCJ118" s="199"/>
      <c r="RCK118" s="188"/>
      <c r="RCL118" s="209"/>
      <c r="RCM118" s="199"/>
      <c r="RCN118" s="199"/>
      <c r="RCO118" s="188"/>
      <c r="RCP118" s="209"/>
      <c r="RCQ118" s="199"/>
      <c r="RCR118" s="199"/>
      <c r="RCS118" s="188"/>
      <c r="RCT118" s="209"/>
      <c r="RCU118" s="199"/>
      <c r="RCV118" s="199"/>
      <c r="RCW118" s="188"/>
      <c r="RCX118" s="209"/>
      <c r="RCY118" s="199"/>
      <c r="RCZ118" s="199"/>
      <c r="RDA118" s="188"/>
      <c r="RDB118" s="209"/>
      <c r="RDC118" s="199"/>
      <c r="RDD118" s="199"/>
      <c r="RDE118" s="188"/>
      <c r="RDF118" s="209"/>
      <c r="RDG118" s="199"/>
      <c r="RDH118" s="199"/>
      <c r="RDI118" s="188"/>
      <c r="RDJ118" s="209"/>
      <c r="RDK118" s="199"/>
      <c r="RDL118" s="199"/>
      <c r="RDM118" s="188"/>
      <c r="RDN118" s="209"/>
      <c r="RDO118" s="199"/>
      <c r="RDP118" s="199"/>
      <c r="RDQ118" s="188"/>
      <c r="RDR118" s="209"/>
      <c r="RDS118" s="199"/>
      <c r="RDT118" s="199"/>
      <c r="RDU118" s="188"/>
      <c r="RDV118" s="209"/>
      <c r="RDW118" s="199"/>
      <c r="RDX118" s="199"/>
      <c r="RDY118" s="188"/>
      <c r="RDZ118" s="209"/>
      <c r="REA118" s="199"/>
      <c r="REB118" s="199"/>
      <c r="REC118" s="188"/>
      <c r="RED118" s="209"/>
      <c r="REE118" s="199"/>
      <c r="REF118" s="199"/>
      <c r="REG118" s="188"/>
      <c r="REH118" s="209"/>
      <c r="REI118" s="199"/>
      <c r="REJ118" s="199"/>
      <c r="REK118" s="188"/>
      <c r="REL118" s="209"/>
      <c r="REM118" s="199"/>
      <c r="REN118" s="199"/>
      <c r="REO118" s="188"/>
      <c r="REP118" s="209"/>
      <c r="REQ118" s="199"/>
      <c r="RER118" s="199"/>
      <c r="RES118" s="188"/>
      <c r="RET118" s="209"/>
      <c r="REU118" s="199"/>
      <c r="REV118" s="199"/>
      <c r="REW118" s="188"/>
      <c r="REX118" s="209"/>
      <c r="REY118" s="199"/>
      <c r="REZ118" s="199"/>
      <c r="RFA118" s="188"/>
      <c r="RFB118" s="209"/>
      <c r="RFC118" s="199"/>
      <c r="RFD118" s="199"/>
      <c r="RFE118" s="188"/>
      <c r="RFF118" s="209"/>
      <c r="RFG118" s="199"/>
      <c r="RFH118" s="199"/>
      <c r="RFI118" s="188"/>
      <c r="RFJ118" s="209"/>
      <c r="RFK118" s="199"/>
      <c r="RFL118" s="199"/>
      <c r="RFM118" s="188"/>
      <c r="RFN118" s="209"/>
      <c r="RFO118" s="199"/>
      <c r="RFP118" s="199"/>
      <c r="RFQ118" s="188"/>
      <c r="RFR118" s="209"/>
      <c r="RFS118" s="199"/>
      <c r="RFT118" s="199"/>
      <c r="RFU118" s="188"/>
      <c r="RFV118" s="209"/>
      <c r="RFW118" s="199"/>
      <c r="RFX118" s="199"/>
      <c r="RFY118" s="188"/>
      <c r="RFZ118" s="209"/>
      <c r="RGA118" s="199"/>
      <c r="RGB118" s="199"/>
      <c r="RGC118" s="188"/>
      <c r="RGD118" s="209"/>
      <c r="RGE118" s="199"/>
      <c r="RGF118" s="199"/>
      <c r="RGG118" s="188"/>
      <c r="RGH118" s="209"/>
      <c r="RGI118" s="199"/>
      <c r="RGJ118" s="199"/>
      <c r="RGK118" s="188"/>
      <c r="RGL118" s="209"/>
      <c r="RGM118" s="199"/>
      <c r="RGN118" s="199"/>
      <c r="RGO118" s="188"/>
      <c r="RGP118" s="209"/>
      <c r="RGQ118" s="199"/>
      <c r="RGR118" s="199"/>
      <c r="RGS118" s="188"/>
      <c r="RGT118" s="209"/>
      <c r="RGU118" s="199"/>
      <c r="RGV118" s="199"/>
      <c r="RGW118" s="188"/>
      <c r="RGX118" s="209"/>
      <c r="RGY118" s="199"/>
      <c r="RGZ118" s="199"/>
      <c r="RHA118" s="188"/>
      <c r="RHB118" s="209"/>
      <c r="RHC118" s="199"/>
      <c r="RHD118" s="199"/>
      <c r="RHE118" s="188"/>
      <c r="RHF118" s="209"/>
      <c r="RHG118" s="199"/>
      <c r="RHH118" s="199"/>
      <c r="RHI118" s="188"/>
      <c r="RHJ118" s="209"/>
      <c r="RHK118" s="199"/>
      <c r="RHL118" s="199"/>
      <c r="RHM118" s="188"/>
      <c r="RHN118" s="209"/>
      <c r="RHO118" s="199"/>
      <c r="RHP118" s="199"/>
      <c r="RHQ118" s="188"/>
      <c r="RHR118" s="209"/>
      <c r="RHS118" s="199"/>
      <c r="RHT118" s="199"/>
      <c r="RHU118" s="188"/>
      <c r="RHV118" s="209"/>
      <c r="RHW118" s="199"/>
      <c r="RHX118" s="199"/>
      <c r="RHY118" s="188"/>
      <c r="RHZ118" s="209"/>
      <c r="RIA118" s="199"/>
      <c r="RIB118" s="199"/>
      <c r="RIC118" s="188"/>
      <c r="RID118" s="209"/>
      <c r="RIE118" s="199"/>
      <c r="RIF118" s="199"/>
      <c r="RIG118" s="188"/>
      <c r="RIH118" s="209"/>
      <c r="RII118" s="199"/>
      <c r="RIJ118" s="199"/>
      <c r="RIK118" s="188"/>
      <c r="RIL118" s="209"/>
      <c r="RIM118" s="199"/>
      <c r="RIN118" s="199"/>
      <c r="RIO118" s="188"/>
      <c r="RIP118" s="209"/>
      <c r="RIQ118" s="199"/>
      <c r="RIR118" s="199"/>
      <c r="RIS118" s="188"/>
      <c r="RIT118" s="209"/>
      <c r="RIU118" s="199"/>
      <c r="RIV118" s="199"/>
      <c r="RIW118" s="188"/>
      <c r="RIX118" s="209"/>
      <c r="RIY118" s="199"/>
      <c r="RIZ118" s="199"/>
      <c r="RJA118" s="188"/>
      <c r="RJB118" s="209"/>
      <c r="RJC118" s="199"/>
      <c r="RJD118" s="199"/>
      <c r="RJE118" s="188"/>
      <c r="RJF118" s="209"/>
      <c r="RJG118" s="199"/>
      <c r="RJH118" s="199"/>
      <c r="RJI118" s="188"/>
      <c r="RJJ118" s="209"/>
      <c r="RJK118" s="199"/>
      <c r="RJL118" s="199"/>
      <c r="RJM118" s="188"/>
      <c r="RJN118" s="209"/>
      <c r="RJO118" s="199"/>
      <c r="RJP118" s="199"/>
      <c r="RJQ118" s="188"/>
      <c r="RJR118" s="209"/>
      <c r="RJS118" s="199"/>
      <c r="RJT118" s="199"/>
      <c r="RJU118" s="188"/>
      <c r="RJV118" s="209"/>
      <c r="RJW118" s="199"/>
      <c r="RJX118" s="199"/>
      <c r="RJY118" s="188"/>
      <c r="RJZ118" s="209"/>
      <c r="RKA118" s="199"/>
      <c r="RKB118" s="199"/>
      <c r="RKC118" s="188"/>
      <c r="RKD118" s="209"/>
      <c r="RKE118" s="199"/>
      <c r="RKF118" s="199"/>
      <c r="RKG118" s="188"/>
      <c r="RKH118" s="209"/>
      <c r="RKI118" s="199"/>
      <c r="RKJ118" s="199"/>
      <c r="RKK118" s="188"/>
      <c r="RKL118" s="209"/>
      <c r="RKM118" s="199"/>
      <c r="RKN118" s="199"/>
      <c r="RKO118" s="188"/>
      <c r="RKP118" s="209"/>
      <c r="RKQ118" s="199"/>
      <c r="RKR118" s="199"/>
      <c r="RKS118" s="188"/>
      <c r="RKT118" s="209"/>
      <c r="RKU118" s="199"/>
      <c r="RKV118" s="199"/>
      <c r="RKW118" s="188"/>
      <c r="RKX118" s="209"/>
      <c r="RKY118" s="199"/>
      <c r="RKZ118" s="199"/>
      <c r="RLA118" s="188"/>
      <c r="RLB118" s="209"/>
      <c r="RLC118" s="199"/>
      <c r="RLD118" s="199"/>
      <c r="RLE118" s="188"/>
      <c r="RLF118" s="209"/>
      <c r="RLG118" s="199"/>
      <c r="RLH118" s="199"/>
      <c r="RLI118" s="188"/>
      <c r="RLJ118" s="209"/>
      <c r="RLK118" s="199"/>
      <c r="RLL118" s="199"/>
      <c r="RLM118" s="188"/>
      <c r="RLN118" s="209"/>
      <c r="RLO118" s="199"/>
      <c r="RLP118" s="199"/>
      <c r="RLQ118" s="188"/>
      <c r="RLR118" s="209"/>
      <c r="RLS118" s="199"/>
      <c r="RLT118" s="199"/>
      <c r="RLU118" s="188"/>
      <c r="RLV118" s="209"/>
      <c r="RLW118" s="199"/>
      <c r="RLX118" s="199"/>
      <c r="RLY118" s="188"/>
      <c r="RLZ118" s="209"/>
      <c r="RMA118" s="199"/>
      <c r="RMB118" s="199"/>
      <c r="RMC118" s="188"/>
      <c r="RMD118" s="209"/>
      <c r="RME118" s="199"/>
      <c r="RMF118" s="199"/>
      <c r="RMG118" s="188"/>
      <c r="RMH118" s="209"/>
      <c r="RMI118" s="199"/>
      <c r="RMJ118" s="199"/>
      <c r="RMK118" s="188"/>
      <c r="RML118" s="209"/>
      <c r="RMM118" s="199"/>
      <c r="RMN118" s="199"/>
      <c r="RMO118" s="188"/>
      <c r="RMP118" s="209"/>
      <c r="RMQ118" s="199"/>
      <c r="RMR118" s="199"/>
      <c r="RMS118" s="188"/>
      <c r="RMT118" s="209"/>
      <c r="RMU118" s="199"/>
      <c r="RMV118" s="199"/>
      <c r="RMW118" s="188"/>
      <c r="RMX118" s="209"/>
      <c r="RMY118" s="199"/>
      <c r="RMZ118" s="199"/>
      <c r="RNA118" s="188"/>
      <c r="RNB118" s="209"/>
      <c r="RNC118" s="199"/>
      <c r="RND118" s="199"/>
      <c r="RNE118" s="188"/>
      <c r="RNF118" s="209"/>
      <c r="RNG118" s="199"/>
      <c r="RNH118" s="199"/>
      <c r="RNI118" s="188"/>
      <c r="RNJ118" s="209"/>
      <c r="RNK118" s="199"/>
      <c r="RNL118" s="199"/>
      <c r="RNM118" s="188"/>
      <c r="RNN118" s="209"/>
      <c r="RNO118" s="199"/>
      <c r="RNP118" s="199"/>
      <c r="RNQ118" s="188"/>
      <c r="RNR118" s="209"/>
      <c r="RNS118" s="199"/>
      <c r="RNT118" s="199"/>
      <c r="RNU118" s="188"/>
      <c r="RNV118" s="209"/>
      <c r="RNW118" s="199"/>
      <c r="RNX118" s="199"/>
      <c r="RNY118" s="188"/>
      <c r="RNZ118" s="209"/>
      <c r="ROA118" s="199"/>
      <c r="ROB118" s="199"/>
      <c r="ROC118" s="188"/>
      <c r="ROD118" s="209"/>
      <c r="ROE118" s="199"/>
      <c r="ROF118" s="199"/>
      <c r="ROG118" s="188"/>
      <c r="ROH118" s="209"/>
      <c r="ROI118" s="199"/>
      <c r="ROJ118" s="199"/>
      <c r="ROK118" s="188"/>
      <c r="ROL118" s="209"/>
      <c r="ROM118" s="199"/>
      <c r="RON118" s="199"/>
      <c r="ROO118" s="188"/>
      <c r="ROP118" s="209"/>
      <c r="ROQ118" s="199"/>
      <c r="ROR118" s="199"/>
      <c r="ROS118" s="188"/>
      <c r="ROT118" s="209"/>
      <c r="ROU118" s="199"/>
      <c r="ROV118" s="199"/>
      <c r="ROW118" s="188"/>
      <c r="ROX118" s="209"/>
      <c r="ROY118" s="199"/>
      <c r="ROZ118" s="199"/>
      <c r="RPA118" s="188"/>
      <c r="RPB118" s="209"/>
      <c r="RPC118" s="199"/>
      <c r="RPD118" s="199"/>
      <c r="RPE118" s="188"/>
      <c r="RPF118" s="209"/>
      <c r="RPG118" s="199"/>
      <c r="RPH118" s="199"/>
      <c r="RPI118" s="188"/>
      <c r="RPJ118" s="209"/>
      <c r="RPK118" s="199"/>
      <c r="RPL118" s="199"/>
      <c r="RPM118" s="188"/>
      <c r="RPN118" s="209"/>
      <c r="RPO118" s="199"/>
      <c r="RPP118" s="199"/>
      <c r="RPQ118" s="188"/>
      <c r="RPR118" s="209"/>
      <c r="RPS118" s="199"/>
      <c r="RPT118" s="199"/>
      <c r="RPU118" s="188"/>
      <c r="RPV118" s="209"/>
      <c r="RPW118" s="199"/>
      <c r="RPX118" s="199"/>
      <c r="RPY118" s="188"/>
      <c r="RPZ118" s="209"/>
      <c r="RQA118" s="199"/>
      <c r="RQB118" s="199"/>
      <c r="RQC118" s="188"/>
      <c r="RQD118" s="209"/>
      <c r="RQE118" s="199"/>
      <c r="RQF118" s="199"/>
      <c r="RQG118" s="188"/>
      <c r="RQH118" s="209"/>
      <c r="RQI118" s="199"/>
      <c r="RQJ118" s="199"/>
      <c r="RQK118" s="188"/>
      <c r="RQL118" s="209"/>
      <c r="RQM118" s="199"/>
      <c r="RQN118" s="199"/>
      <c r="RQO118" s="188"/>
      <c r="RQP118" s="209"/>
      <c r="RQQ118" s="199"/>
      <c r="RQR118" s="199"/>
      <c r="RQS118" s="188"/>
      <c r="RQT118" s="209"/>
      <c r="RQU118" s="199"/>
      <c r="RQV118" s="199"/>
      <c r="RQW118" s="188"/>
      <c r="RQX118" s="209"/>
      <c r="RQY118" s="199"/>
      <c r="RQZ118" s="199"/>
      <c r="RRA118" s="188"/>
      <c r="RRB118" s="209"/>
      <c r="RRC118" s="199"/>
      <c r="RRD118" s="199"/>
      <c r="RRE118" s="188"/>
      <c r="RRF118" s="209"/>
      <c r="RRG118" s="199"/>
      <c r="RRH118" s="199"/>
      <c r="RRI118" s="188"/>
      <c r="RRJ118" s="209"/>
      <c r="RRK118" s="199"/>
      <c r="RRL118" s="199"/>
      <c r="RRM118" s="188"/>
      <c r="RRN118" s="209"/>
      <c r="RRO118" s="199"/>
      <c r="RRP118" s="199"/>
      <c r="RRQ118" s="188"/>
      <c r="RRR118" s="209"/>
      <c r="RRS118" s="199"/>
      <c r="RRT118" s="199"/>
      <c r="RRU118" s="188"/>
      <c r="RRV118" s="209"/>
      <c r="RRW118" s="199"/>
      <c r="RRX118" s="199"/>
      <c r="RRY118" s="188"/>
      <c r="RRZ118" s="209"/>
      <c r="RSA118" s="199"/>
      <c r="RSB118" s="199"/>
      <c r="RSC118" s="188"/>
      <c r="RSD118" s="209"/>
      <c r="RSE118" s="199"/>
      <c r="RSF118" s="199"/>
      <c r="RSG118" s="188"/>
      <c r="RSH118" s="209"/>
      <c r="RSI118" s="199"/>
      <c r="RSJ118" s="199"/>
      <c r="RSK118" s="188"/>
      <c r="RSL118" s="209"/>
      <c r="RSM118" s="199"/>
      <c r="RSN118" s="199"/>
      <c r="RSO118" s="188"/>
      <c r="RSP118" s="209"/>
      <c r="RSQ118" s="199"/>
      <c r="RSR118" s="199"/>
      <c r="RSS118" s="188"/>
      <c r="RST118" s="209"/>
      <c r="RSU118" s="199"/>
      <c r="RSV118" s="199"/>
      <c r="RSW118" s="188"/>
      <c r="RSX118" s="209"/>
      <c r="RSY118" s="199"/>
      <c r="RSZ118" s="199"/>
      <c r="RTA118" s="188"/>
      <c r="RTB118" s="209"/>
      <c r="RTC118" s="199"/>
      <c r="RTD118" s="199"/>
      <c r="RTE118" s="188"/>
      <c r="RTF118" s="209"/>
      <c r="RTG118" s="199"/>
      <c r="RTH118" s="199"/>
      <c r="RTI118" s="188"/>
      <c r="RTJ118" s="209"/>
      <c r="RTK118" s="199"/>
      <c r="RTL118" s="199"/>
      <c r="RTM118" s="188"/>
      <c r="RTN118" s="209"/>
      <c r="RTO118" s="199"/>
      <c r="RTP118" s="199"/>
      <c r="RTQ118" s="188"/>
      <c r="RTR118" s="209"/>
      <c r="RTS118" s="199"/>
      <c r="RTT118" s="199"/>
      <c r="RTU118" s="188"/>
      <c r="RTV118" s="209"/>
      <c r="RTW118" s="199"/>
      <c r="RTX118" s="199"/>
      <c r="RTY118" s="188"/>
      <c r="RTZ118" s="209"/>
      <c r="RUA118" s="199"/>
      <c r="RUB118" s="199"/>
      <c r="RUC118" s="188"/>
      <c r="RUD118" s="209"/>
      <c r="RUE118" s="199"/>
      <c r="RUF118" s="199"/>
      <c r="RUG118" s="188"/>
      <c r="RUH118" s="209"/>
      <c r="RUI118" s="199"/>
      <c r="RUJ118" s="199"/>
      <c r="RUK118" s="188"/>
      <c r="RUL118" s="209"/>
      <c r="RUM118" s="199"/>
      <c r="RUN118" s="199"/>
      <c r="RUO118" s="188"/>
      <c r="RUP118" s="209"/>
      <c r="RUQ118" s="199"/>
      <c r="RUR118" s="199"/>
      <c r="RUS118" s="188"/>
      <c r="RUT118" s="209"/>
      <c r="RUU118" s="199"/>
      <c r="RUV118" s="199"/>
      <c r="RUW118" s="188"/>
      <c r="RUX118" s="209"/>
      <c r="RUY118" s="199"/>
      <c r="RUZ118" s="199"/>
      <c r="RVA118" s="188"/>
      <c r="RVB118" s="209"/>
      <c r="RVC118" s="199"/>
      <c r="RVD118" s="199"/>
      <c r="RVE118" s="188"/>
      <c r="RVF118" s="209"/>
      <c r="RVG118" s="199"/>
      <c r="RVH118" s="199"/>
      <c r="RVI118" s="188"/>
      <c r="RVJ118" s="209"/>
      <c r="RVK118" s="199"/>
      <c r="RVL118" s="199"/>
      <c r="RVM118" s="188"/>
      <c r="RVN118" s="209"/>
      <c r="RVO118" s="199"/>
      <c r="RVP118" s="199"/>
      <c r="RVQ118" s="188"/>
      <c r="RVR118" s="209"/>
      <c r="RVS118" s="199"/>
      <c r="RVT118" s="199"/>
      <c r="RVU118" s="188"/>
      <c r="RVV118" s="209"/>
      <c r="RVW118" s="199"/>
      <c r="RVX118" s="199"/>
      <c r="RVY118" s="188"/>
      <c r="RVZ118" s="209"/>
      <c r="RWA118" s="199"/>
      <c r="RWB118" s="199"/>
      <c r="RWC118" s="188"/>
      <c r="RWD118" s="209"/>
      <c r="RWE118" s="199"/>
      <c r="RWF118" s="199"/>
      <c r="RWG118" s="188"/>
      <c r="RWH118" s="209"/>
      <c r="RWI118" s="199"/>
      <c r="RWJ118" s="199"/>
      <c r="RWK118" s="188"/>
      <c r="RWL118" s="209"/>
      <c r="RWM118" s="199"/>
      <c r="RWN118" s="199"/>
      <c r="RWO118" s="188"/>
      <c r="RWP118" s="209"/>
      <c r="RWQ118" s="199"/>
      <c r="RWR118" s="199"/>
      <c r="RWS118" s="188"/>
      <c r="RWT118" s="209"/>
      <c r="RWU118" s="199"/>
      <c r="RWV118" s="199"/>
      <c r="RWW118" s="188"/>
      <c r="RWX118" s="209"/>
      <c r="RWY118" s="199"/>
      <c r="RWZ118" s="199"/>
      <c r="RXA118" s="188"/>
      <c r="RXB118" s="209"/>
      <c r="RXC118" s="199"/>
      <c r="RXD118" s="199"/>
      <c r="RXE118" s="188"/>
      <c r="RXF118" s="209"/>
      <c r="RXG118" s="199"/>
      <c r="RXH118" s="199"/>
      <c r="RXI118" s="188"/>
      <c r="RXJ118" s="209"/>
      <c r="RXK118" s="199"/>
      <c r="RXL118" s="199"/>
      <c r="RXM118" s="188"/>
      <c r="RXN118" s="209"/>
      <c r="RXO118" s="199"/>
      <c r="RXP118" s="199"/>
      <c r="RXQ118" s="188"/>
      <c r="RXR118" s="209"/>
      <c r="RXS118" s="199"/>
      <c r="RXT118" s="199"/>
      <c r="RXU118" s="188"/>
      <c r="RXV118" s="209"/>
      <c r="RXW118" s="199"/>
      <c r="RXX118" s="199"/>
      <c r="RXY118" s="188"/>
      <c r="RXZ118" s="209"/>
      <c r="RYA118" s="199"/>
      <c r="RYB118" s="199"/>
      <c r="RYC118" s="188"/>
      <c r="RYD118" s="209"/>
      <c r="RYE118" s="199"/>
      <c r="RYF118" s="199"/>
      <c r="RYG118" s="188"/>
      <c r="RYH118" s="209"/>
      <c r="RYI118" s="199"/>
      <c r="RYJ118" s="199"/>
      <c r="RYK118" s="188"/>
      <c r="RYL118" s="209"/>
      <c r="RYM118" s="199"/>
      <c r="RYN118" s="199"/>
      <c r="RYO118" s="188"/>
      <c r="RYP118" s="209"/>
      <c r="RYQ118" s="199"/>
      <c r="RYR118" s="199"/>
      <c r="RYS118" s="188"/>
      <c r="RYT118" s="209"/>
      <c r="RYU118" s="199"/>
      <c r="RYV118" s="199"/>
      <c r="RYW118" s="188"/>
      <c r="RYX118" s="209"/>
      <c r="RYY118" s="199"/>
      <c r="RYZ118" s="199"/>
      <c r="RZA118" s="188"/>
      <c r="RZB118" s="209"/>
      <c r="RZC118" s="199"/>
      <c r="RZD118" s="199"/>
      <c r="RZE118" s="188"/>
      <c r="RZF118" s="209"/>
      <c r="RZG118" s="199"/>
      <c r="RZH118" s="199"/>
      <c r="RZI118" s="188"/>
      <c r="RZJ118" s="209"/>
      <c r="RZK118" s="199"/>
      <c r="RZL118" s="199"/>
      <c r="RZM118" s="188"/>
      <c r="RZN118" s="209"/>
      <c r="RZO118" s="199"/>
      <c r="RZP118" s="199"/>
      <c r="RZQ118" s="188"/>
      <c r="RZR118" s="209"/>
      <c r="RZS118" s="199"/>
      <c r="RZT118" s="199"/>
      <c r="RZU118" s="188"/>
      <c r="RZV118" s="209"/>
      <c r="RZW118" s="199"/>
      <c r="RZX118" s="199"/>
      <c r="RZY118" s="188"/>
      <c r="RZZ118" s="209"/>
      <c r="SAA118" s="199"/>
      <c r="SAB118" s="199"/>
      <c r="SAC118" s="188"/>
      <c r="SAD118" s="209"/>
      <c r="SAE118" s="199"/>
      <c r="SAF118" s="199"/>
      <c r="SAG118" s="188"/>
      <c r="SAH118" s="209"/>
      <c r="SAI118" s="199"/>
      <c r="SAJ118" s="199"/>
      <c r="SAK118" s="188"/>
      <c r="SAL118" s="209"/>
      <c r="SAM118" s="199"/>
      <c r="SAN118" s="199"/>
      <c r="SAO118" s="188"/>
      <c r="SAP118" s="209"/>
      <c r="SAQ118" s="199"/>
      <c r="SAR118" s="199"/>
      <c r="SAS118" s="188"/>
      <c r="SAT118" s="209"/>
      <c r="SAU118" s="199"/>
      <c r="SAV118" s="199"/>
      <c r="SAW118" s="188"/>
      <c r="SAX118" s="209"/>
      <c r="SAY118" s="199"/>
      <c r="SAZ118" s="199"/>
      <c r="SBA118" s="188"/>
      <c r="SBB118" s="209"/>
      <c r="SBC118" s="199"/>
      <c r="SBD118" s="199"/>
      <c r="SBE118" s="188"/>
      <c r="SBF118" s="209"/>
      <c r="SBG118" s="199"/>
      <c r="SBH118" s="199"/>
      <c r="SBI118" s="188"/>
      <c r="SBJ118" s="209"/>
      <c r="SBK118" s="199"/>
      <c r="SBL118" s="199"/>
      <c r="SBM118" s="188"/>
      <c r="SBN118" s="209"/>
      <c r="SBO118" s="199"/>
      <c r="SBP118" s="199"/>
      <c r="SBQ118" s="188"/>
      <c r="SBR118" s="209"/>
      <c r="SBS118" s="199"/>
      <c r="SBT118" s="199"/>
      <c r="SBU118" s="188"/>
      <c r="SBV118" s="209"/>
      <c r="SBW118" s="199"/>
      <c r="SBX118" s="199"/>
      <c r="SBY118" s="188"/>
      <c r="SBZ118" s="209"/>
      <c r="SCA118" s="199"/>
      <c r="SCB118" s="199"/>
      <c r="SCC118" s="188"/>
      <c r="SCD118" s="209"/>
      <c r="SCE118" s="199"/>
      <c r="SCF118" s="199"/>
      <c r="SCG118" s="188"/>
      <c r="SCH118" s="209"/>
      <c r="SCI118" s="199"/>
      <c r="SCJ118" s="199"/>
      <c r="SCK118" s="188"/>
      <c r="SCL118" s="209"/>
      <c r="SCM118" s="199"/>
      <c r="SCN118" s="199"/>
      <c r="SCO118" s="188"/>
      <c r="SCP118" s="209"/>
      <c r="SCQ118" s="199"/>
      <c r="SCR118" s="199"/>
      <c r="SCS118" s="188"/>
      <c r="SCT118" s="209"/>
      <c r="SCU118" s="199"/>
      <c r="SCV118" s="199"/>
      <c r="SCW118" s="188"/>
      <c r="SCX118" s="209"/>
      <c r="SCY118" s="199"/>
      <c r="SCZ118" s="199"/>
      <c r="SDA118" s="188"/>
      <c r="SDB118" s="209"/>
      <c r="SDC118" s="199"/>
      <c r="SDD118" s="199"/>
      <c r="SDE118" s="188"/>
      <c r="SDF118" s="209"/>
      <c r="SDG118" s="199"/>
      <c r="SDH118" s="199"/>
      <c r="SDI118" s="188"/>
      <c r="SDJ118" s="209"/>
      <c r="SDK118" s="199"/>
      <c r="SDL118" s="199"/>
      <c r="SDM118" s="188"/>
      <c r="SDN118" s="209"/>
      <c r="SDO118" s="199"/>
      <c r="SDP118" s="199"/>
      <c r="SDQ118" s="188"/>
      <c r="SDR118" s="209"/>
      <c r="SDS118" s="199"/>
      <c r="SDT118" s="199"/>
      <c r="SDU118" s="188"/>
      <c r="SDV118" s="209"/>
      <c r="SDW118" s="199"/>
      <c r="SDX118" s="199"/>
      <c r="SDY118" s="188"/>
      <c r="SDZ118" s="209"/>
      <c r="SEA118" s="199"/>
      <c r="SEB118" s="199"/>
      <c r="SEC118" s="188"/>
      <c r="SED118" s="209"/>
      <c r="SEE118" s="199"/>
      <c r="SEF118" s="199"/>
      <c r="SEG118" s="188"/>
      <c r="SEH118" s="209"/>
      <c r="SEI118" s="199"/>
      <c r="SEJ118" s="199"/>
      <c r="SEK118" s="188"/>
      <c r="SEL118" s="209"/>
      <c r="SEM118" s="199"/>
      <c r="SEN118" s="199"/>
      <c r="SEO118" s="188"/>
      <c r="SEP118" s="209"/>
      <c r="SEQ118" s="199"/>
      <c r="SER118" s="199"/>
      <c r="SES118" s="188"/>
      <c r="SET118" s="209"/>
      <c r="SEU118" s="199"/>
      <c r="SEV118" s="199"/>
      <c r="SEW118" s="188"/>
      <c r="SEX118" s="209"/>
      <c r="SEY118" s="199"/>
      <c r="SEZ118" s="199"/>
      <c r="SFA118" s="188"/>
      <c r="SFB118" s="209"/>
      <c r="SFC118" s="199"/>
      <c r="SFD118" s="199"/>
      <c r="SFE118" s="188"/>
      <c r="SFF118" s="209"/>
      <c r="SFG118" s="199"/>
      <c r="SFH118" s="199"/>
      <c r="SFI118" s="188"/>
      <c r="SFJ118" s="209"/>
      <c r="SFK118" s="199"/>
      <c r="SFL118" s="199"/>
      <c r="SFM118" s="188"/>
      <c r="SFN118" s="209"/>
      <c r="SFO118" s="199"/>
      <c r="SFP118" s="199"/>
      <c r="SFQ118" s="188"/>
      <c r="SFR118" s="209"/>
      <c r="SFS118" s="199"/>
      <c r="SFT118" s="199"/>
      <c r="SFU118" s="188"/>
      <c r="SFV118" s="209"/>
      <c r="SFW118" s="199"/>
      <c r="SFX118" s="199"/>
      <c r="SFY118" s="188"/>
      <c r="SFZ118" s="209"/>
      <c r="SGA118" s="199"/>
      <c r="SGB118" s="199"/>
      <c r="SGC118" s="188"/>
      <c r="SGD118" s="209"/>
      <c r="SGE118" s="199"/>
      <c r="SGF118" s="199"/>
      <c r="SGG118" s="188"/>
      <c r="SGH118" s="209"/>
      <c r="SGI118" s="199"/>
      <c r="SGJ118" s="199"/>
      <c r="SGK118" s="188"/>
      <c r="SGL118" s="209"/>
      <c r="SGM118" s="199"/>
      <c r="SGN118" s="199"/>
      <c r="SGO118" s="188"/>
      <c r="SGP118" s="209"/>
      <c r="SGQ118" s="199"/>
      <c r="SGR118" s="199"/>
      <c r="SGS118" s="188"/>
      <c r="SGT118" s="209"/>
      <c r="SGU118" s="199"/>
      <c r="SGV118" s="199"/>
      <c r="SGW118" s="188"/>
      <c r="SGX118" s="209"/>
      <c r="SGY118" s="199"/>
      <c r="SGZ118" s="199"/>
      <c r="SHA118" s="188"/>
      <c r="SHB118" s="209"/>
      <c r="SHC118" s="199"/>
      <c r="SHD118" s="199"/>
      <c r="SHE118" s="188"/>
      <c r="SHF118" s="209"/>
      <c r="SHG118" s="199"/>
      <c r="SHH118" s="199"/>
      <c r="SHI118" s="188"/>
      <c r="SHJ118" s="209"/>
      <c r="SHK118" s="199"/>
      <c r="SHL118" s="199"/>
      <c r="SHM118" s="188"/>
      <c r="SHN118" s="209"/>
      <c r="SHO118" s="199"/>
      <c r="SHP118" s="199"/>
      <c r="SHQ118" s="188"/>
      <c r="SHR118" s="209"/>
      <c r="SHS118" s="199"/>
      <c r="SHT118" s="199"/>
      <c r="SHU118" s="188"/>
      <c r="SHV118" s="209"/>
      <c r="SHW118" s="199"/>
      <c r="SHX118" s="199"/>
      <c r="SHY118" s="188"/>
      <c r="SHZ118" s="209"/>
      <c r="SIA118" s="199"/>
      <c r="SIB118" s="199"/>
      <c r="SIC118" s="188"/>
      <c r="SID118" s="209"/>
      <c r="SIE118" s="199"/>
      <c r="SIF118" s="199"/>
      <c r="SIG118" s="188"/>
      <c r="SIH118" s="209"/>
      <c r="SII118" s="199"/>
      <c r="SIJ118" s="199"/>
      <c r="SIK118" s="188"/>
      <c r="SIL118" s="209"/>
      <c r="SIM118" s="199"/>
      <c r="SIN118" s="199"/>
      <c r="SIO118" s="188"/>
      <c r="SIP118" s="209"/>
      <c r="SIQ118" s="199"/>
      <c r="SIR118" s="199"/>
      <c r="SIS118" s="188"/>
      <c r="SIT118" s="209"/>
      <c r="SIU118" s="199"/>
      <c r="SIV118" s="199"/>
      <c r="SIW118" s="188"/>
      <c r="SIX118" s="209"/>
      <c r="SIY118" s="199"/>
      <c r="SIZ118" s="199"/>
      <c r="SJA118" s="188"/>
      <c r="SJB118" s="209"/>
      <c r="SJC118" s="199"/>
      <c r="SJD118" s="199"/>
      <c r="SJE118" s="188"/>
      <c r="SJF118" s="209"/>
      <c r="SJG118" s="199"/>
      <c r="SJH118" s="199"/>
      <c r="SJI118" s="188"/>
      <c r="SJJ118" s="209"/>
      <c r="SJK118" s="199"/>
      <c r="SJL118" s="199"/>
      <c r="SJM118" s="188"/>
      <c r="SJN118" s="209"/>
      <c r="SJO118" s="199"/>
      <c r="SJP118" s="199"/>
      <c r="SJQ118" s="188"/>
      <c r="SJR118" s="209"/>
      <c r="SJS118" s="199"/>
      <c r="SJT118" s="199"/>
      <c r="SJU118" s="188"/>
      <c r="SJV118" s="209"/>
      <c r="SJW118" s="199"/>
      <c r="SJX118" s="199"/>
      <c r="SJY118" s="188"/>
      <c r="SJZ118" s="209"/>
      <c r="SKA118" s="199"/>
      <c r="SKB118" s="199"/>
      <c r="SKC118" s="188"/>
      <c r="SKD118" s="209"/>
      <c r="SKE118" s="199"/>
      <c r="SKF118" s="199"/>
      <c r="SKG118" s="188"/>
      <c r="SKH118" s="209"/>
      <c r="SKI118" s="199"/>
      <c r="SKJ118" s="199"/>
      <c r="SKK118" s="188"/>
      <c r="SKL118" s="209"/>
      <c r="SKM118" s="199"/>
      <c r="SKN118" s="199"/>
      <c r="SKO118" s="188"/>
      <c r="SKP118" s="209"/>
      <c r="SKQ118" s="199"/>
      <c r="SKR118" s="199"/>
      <c r="SKS118" s="188"/>
      <c r="SKT118" s="209"/>
      <c r="SKU118" s="199"/>
      <c r="SKV118" s="199"/>
      <c r="SKW118" s="188"/>
      <c r="SKX118" s="209"/>
      <c r="SKY118" s="199"/>
      <c r="SKZ118" s="199"/>
      <c r="SLA118" s="188"/>
      <c r="SLB118" s="209"/>
      <c r="SLC118" s="199"/>
      <c r="SLD118" s="199"/>
      <c r="SLE118" s="188"/>
      <c r="SLF118" s="209"/>
      <c r="SLG118" s="199"/>
      <c r="SLH118" s="199"/>
      <c r="SLI118" s="188"/>
      <c r="SLJ118" s="209"/>
      <c r="SLK118" s="199"/>
      <c r="SLL118" s="199"/>
      <c r="SLM118" s="188"/>
      <c r="SLN118" s="209"/>
      <c r="SLO118" s="199"/>
      <c r="SLP118" s="199"/>
      <c r="SLQ118" s="188"/>
      <c r="SLR118" s="209"/>
      <c r="SLS118" s="199"/>
      <c r="SLT118" s="199"/>
      <c r="SLU118" s="188"/>
      <c r="SLV118" s="209"/>
      <c r="SLW118" s="199"/>
      <c r="SLX118" s="199"/>
      <c r="SLY118" s="188"/>
      <c r="SLZ118" s="209"/>
      <c r="SMA118" s="199"/>
      <c r="SMB118" s="199"/>
      <c r="SMC118" s="188"/>
      <c r="SMD118" s="209"/>
      <c r="SME118" s="199"/>
      <c r="SMF118" s="199"/>
      <c r="SMG118" s="188"/>
      <c r="SMH118" s="209"/>
      <c r="SMI118" s="199"/>
      <c r="SMJ118" s="199"/>
      <c r="SMK118" s="188"/>
      <c r="SML118" s="209"/>
      <c r="SMM118" s="199"/>
      <c r="SMN118" s="199"/>
      <c r="SMO118" s="188"/>
      <c r="SMP118" s="209"/>
      <c r="SMQ118" s="199"/>
      <c r="SMR118" s="199"/>
      <c r="SMS118" s="188"/>
      <c r="SMT118" s="209"/>
      <c r="SMU118" s="199"/>
      <c r="SMV118" s="199"/>
      <c r="SMW118" s="188"/>
      <c r="SMX118" s="209"/>
      <c r="SMY118" s="199"/>
      <c r="SMZ118" s="199"/>
      <c r="SNA118" s="188"/>
      <c r="SNB118" s="209"/>
      <c r="SNC118" s="199"/>
      <c r="SND118" s="199"/>
      <c r="SNE118" s="188"/>
      <c r="SNF118" s="209"/>
      <c r="SNG118" s="199"/>
      <c r="SNH118" s="199"/>
      <c r="SNI118" s="188"/>
      <c r="SNJ118" s="209"/>
      <c r="SNK118" s="199"/>
      <c r="SNL118" s="199"/>
      <c r="SNM118" s="188"/>
      <c r="SNN118" s="209"/>
      <c r="SNO118" s="199"/>
      <c r="SNP118" s="199"/>
      <c r="SNQ118" s="188"/>
      <c r="SNR118" s="209"/>
      <c r="SNS118" s="199"/>
      <c r="SNT118" s="199"/>
      <c r="SNU118" s="188"/>
      <c r="SNV118" s="209"/>
      <c r="SNW118" s="199"/>
      <c r="SNX118" s="199"/>
      <c r="SNY118" s="188"/>
      <c r="SNZ118" s="209"/>
      <c r="SOA118" s="199"/>
      <c r="SOB118" s="199"/>
      <c r="SOC118" s="188"/>
      <c r="SOD118" s="209"/>
      <c r="SOE118" s="199"/>
      <c r="SOF118" s="199"/>
      <c r="SOG118" s="188"/>
      <c r="SOH118" s="209"/>
      <c r="SOI118" s="199"/>
      <c r="SOJ118" s="199"/>
      <c r="SOK118" s="188"/>
      <c r="SOL118" s="209"/>
      <c r="SOM118" s="199"/>
      <c r="SON118" s="199"/>
      <c r="SOO118" s="188"/>
      <c r="SOP118" s="209"/>
      <c r="SOQ118" s="199"/>
      <c r="SOR118" s="199"/>
      <c r="SOS118" s="188"/>
      <c r="SOT118" s="209"/>
      <c r="SOU118" s="199"/>
      <c r="SOV118" s="199"/>
      <c r="SOW118" s="188"/>
      <c r="SOX118" s="209"/>
      <c r="SOY118" s="199"/>
      <c r="SOZ118" s="199"/>
      <c r="SPA118" s="188"/>
      <c r="SPB118" s="209"/>
      <c r="SPC118" s="199"/>
      <c r="SPD118" s="199"/>
      <c r="SPE118" s="188"/>
      <c r="SPF118" s="209"/>
      <c r="SPG118" s="199"/>
      <c r="SPH118" s="199"/>
      <c r="SPI118" s="188"/>
      <c r="SPJ118" s="209"/>
      <c r="SPK118" s="199"/>
      <c r="SPL118" s="199"/>
      <c r="SPM118" s="188"/>
      <c r="SPN118" s="209"/>
      <c r="SPO118" s="199"/>
      <c r="SPP118" s="199"/>
      <c r="SPQ118" s="188"/>
      <c r="SPR118" s="209"/>
      <c r="SPS118" s="199"/>
      <c r="SPT118" s="199"/>
      <c r="SPU118" s="188"/>
      <c r="SPV118" s="209"/>
      <c r="SPW118" s="199"/>
      <c r="SPX118" s="199"/>
      <c r="SPY118" s="188"/>
      <c r="SPZ118" s="209"/>
      <c r="SQA118" s="199"/>
      <c r="SQB118" s="199"/>
      <c r="SQC118" s="188"/>
      <c r="SQD118" s="209"/>
      <c r="SQE118" s="199"/>
      <c r="SQF118" s="199"/>
      <c r="SQG118" s="188"/>
      <c r="SQH118" s="209"/>
      <c r="SQI118" s="199"/>
      <c r="SQJ118" s="199"/>
      <c r="SQK118" s="188"/>
      <c r="SQL118" s="209"/>
      <c r="SQM118" s="199"/>
      <c r="SQN118" s="199"/>
      <c r="SQO118" s="188"/>
      <c r="SQP118" s="209"/>
      <c r="SQQ118" s="199"/>
      <c r="SQR118" s="199"/>
      <c r="SQS118" s="188"/>
      <c r="SQT118" s="209"/>
      <c r="SQU118" s="199"/>
      <c r="SQV118" s="199"/>
      <c r="SQW118" s="188"/>
      <c r="SQX118" s="209"/>
      <c r="SQY118" s="199"/>
      <c r="SQZ118" s="199"/>
      <c r="SRA118" s="188"/>
      <c r="SRB118" s="209"/>
      <c r="SRC118" s="199"/>
      <c r="SRD118" s="199"/>
      <c r="SRE118" s="188"/>
      <c r="SRF118" s="209"/>
      <c r="SRG118" s="199"/>
      <c r="SRH118" s="199"/>
      <c r="SRI118" s="188"/>
      <c r="SRJ118" s="209"/>
      <c r="SRK118" s="199"/>
      <c r="SRL118" s="199"/>
      <c r="SRM118" s="188"/>
      <c r="SRN118" s="209"/>
      <c r="SRO118" s="199"/>
      <c r="SRP118" s="199"/>
      <c r="SRQ118" s="188"/>
      <c r="SRR118" s="209"/>
      <c r="SRS118" s="199"/>
      <c r="SRT118" s="199"/>
      <c r="SRU118" s="188"/>
      <c r="SRV118" s="209"/>
      <c r="SRW118" s="199"/>
      <c r="SRX118" s="199"/>
      <c r="SRY118" s="188"/>
      <c r="SRZ118" s="209"/>
      <c r="SSA118" s="199"/>
      <c r="SSB118" s="199"/>
      <c r="SSC118" s="188"/>
      <c r="SSD118" s="209"/>
      <c r="SSE118" s="199"/>
      <c r="SSF118" s="199"/>
      <c r="SSG118" s="188"/>
      <c r="SSH118" s="209"/>
      <c r="SSI118" s="199"/>
      <c r="SSJ118" s="199"/>
      <c r="SSK118" s="188"/>
      <c r="SSL118" s="209"/>
      <c r="SSM118" s="199"/>
      <c r="SSN118" s="199"/>
      <c r="SSO118" s="188"/>
      <c r="SSP118" s="209"/>
      <c r="SSQ118" s="199"/>
      <c r="SSR118" s="199"/>
      <c r="SSS118" s="188"/>
      <c r="SST118" s="209"/>
      <c r="SSU118" s="199"/>
      <c r="SSV118" s="199"/>
      <c r="SSW118" s="188"/>
      <c r="SSX118" s="209"/>
      <c r="SSY118" s="199"/>
      <c r="SSZ118" s="199"/>
      <c r="STA118" s="188"/>
      <c r="STB118" s="209"/>
      <c r="STC118" s="199"/>
      <c r="STD118" s="199"/>
      <c r="STE118" s="188"/>
      <c r="STF118" s="209"/>
      <c r="STG118" s="199"/>
      <c r="STH118" s="199"/>
      <c r="STI118" s="188"/>
      <c r="STJ118" s="209"/>
      <c r="STK118" s="199"/>
      <c r="STL118" s="199"/>
      <c r="STM118" s="188"/>
      <c r="STN118" s="209"/>
      <c r="STO118" s="199"/>
      <c r="STP118" s="199"/>
      <c r="STQ118" s="188"/>
      <c r="STR118" s="209"/>
      <c r="STS118" s="199"/>
      <c r="STT118" s="199"/>
      <c r="STU118" s="188"/>
      <c r="STV118" s="209"/>
      <c r="STW118" s="199"/>
      <c r="STX118" s="199"/>
      <c r="STY118" s="188"/>
      <c r="STZ118" s="209"/>
      <c r="SUA118" s="199"/>
      <c r="SUB118" s="199"/>
      <c r="SUC118" s="188"/>
      <c r="SUD118" s="209"/>
      <c r="SUE118" s="199"/>
      <c r="SUF118" s="199"/>
      <c r="SUG118" s="188"/>
      <c r="SUH118" s="209"/>
      <c r="SUI118" s="199"/>
      <c r="SUJ118" s="199"/>
      <c r="SUK118" s="188"/>
      <c r="SUL118" s="209"/>
      <c r="SUM118" s="199"/>
      <c r="SUN118" s="199"/>
      <c r="SUO118" s="188"/>
      <c r="SUP118" s="209"/>
      <c r="SUQ118" s="199"/>
      <c r="SUR118" s="199"/>
      <c r="SUS118" s="188"/>
      <c r="SUT118" s="209"/>
      <c r="SUU118" s="199"/>
      <c r="SUV118" s="199"/>
      <c r="SUW118" s="188"/>
      <c r="SUX118" s="209"/>
      <c r="SUY118" s="199"/>
      <c r="SUZ118" s="199"/>
      <c r="SVA118" s="188"/>
      <c r="SVB118" s="209"/>
      <c r="SVC118" s="199"/>
      <c r="SVD118" s="199"/>
      <c r="SVE118" s="188"/>
      <c r="SVF118" s="209"/>
      <c r="SVG118" s="199"/>
      <c r="SVH118" s="199"/>
      <c r="SVI118" s="188"/>
      <c r="SVJ118" s="209"/>
      <c r="SVK118" s="199"/>
      <c r="SVL118" s="199"/>
      <c r="SVM118" s="188"/>
      <c r="SVN118" s="209"/>
      <c r="SVO118" s="199"/>
      <c r="SVP118" s="199"/>
      <c r="SVQ118" s="188"/>
      <c r="SVR118" s="209"/>
      <c r="SVS118" s="199"/>
      <c r="SVT118" s="199"/>
      <c r="SVU118" s="188"/>
      <c r="SVV118" s="209"/>
      <c r="SVW118" s="199"/>
      <c r="SVX118" s="199"/>
      <c r="SVY118" s="188"/>
      <c r="SVZ118" s="209"/>
      <c r="SWA118" s="199"/>
      <c r="SWB118" s="199"/>
      <c r="SWC118" s="188"/>
      <c r="SWD118" s="209"/>
      <c r="SWE118" s="199"/>
      <c r="SWF118" s="199"/>
      <c r="SWG118" s="188"/>
      <c r="SWH118" s="209"/>
      <c r="SWI118" s="199"/>
      <c r="SWJ118" s="199"/>
      <c r="SWK118" s="188"/>
      <c r="SWL118" s="209"/>
      <c r="SWM118" s="199"/>
      <c r="SWN118" s="199"/>
      <c r="SWO118" s="188"/>
      <c r="SWP118" s="209"/>
      <c r="SWQ118" s="199"/>
      <c r="SWR118" s="199"/>
      <c r="SWS118" s="188"/>
      <c r="SWT118" s="209"/>
      <c r="SWU118" s="199"/>
      <c r="SWV118" s="199"/>
      <c r="SWW118" s="188"/>
      <c r="SWX118" s="209"/>
      <c r="SWY118" s="199"/>
      <c r="SWZ118" s="199"/>
      <c r="SXA118" s="188"/>
      <c r="SXB118" s="209"/>
      <c r="SXC118" s="199"/>
      <c r="SXD118" s="199"/>
      <c r="SXE118" s="188"/>
      <c r="SXF118" s="209"/>
      <c r="SXG118" s="199"/>
      <c r="SXH118" s="199"/>
      <c r="SXI118" s="188"/>
      <c r="SXJ118" s="209"/>
      <c r="SXK118" s="199"/>
      <c r="SXL118" s="199"/>
      <c r="SXM118" s="188"/>
      <c r="SXN118" s="209"/>
      <c r="SXO118" s="199"/>
      <c r="SXP118" s="199"/>
      <c r="SXQ118" s="188"/>
      <c r="SXR118" s="209"/>
      <c r="SXS118" s="199"/>
      <c r="SXT118" s="199"/>
      <c r="SXU118" s="188"/>
      <c r="SXV118" s="209"/>
      <c r="SXW118" s="199"/>
      <c r="SXX118" s="199"/>
      <c r="SXY118" s="188"/>
      <c r="SXZ118" s="209"/>
      <c r="SYA118" s="199"/>
      <c r="SYB118" s="199"/>
      <c r="SYC118" s="188"/>
      <c r="SYD118" s="209"/>
      <c r="SYE118" s="199"/>
      <c r="SYF118" s="199"/>
      <c r="SYG118" s="188"/>
      <c r="SYH118" s="209"/>
      <c r="SYI118" s="199"/>
      <c r="SYJ118" s="199"/>
      <c r="SYK118" s="188"/>
      <c r="SYL118" s="209"/>
      <c r="SYM118" s="199"/>
      <c r="SYN118" s="199"/>
      <c r="SYO118" s="188"/>
      <c r="SYP118" s="209"/>
      <c r="SYQ118" s="199"/>
      <c r="SYR118" s="199"/>
      <c r="SYS118" s="188"/>
      <c r="SYT118" s="209"/>
      <c r="SYU118" s="199"/>
      <c r="SYV118" s="199"/>
      <c r="SYW118" s="188"/>
      <c r="SYX118" s="209"/>
      <c r="SYY118" s="199"/>
      <c r="SYZ118" s="199"/>
      <c r="SZA118" s="188"/>
      <c r="SZB118" s="209"/>
      <c r="SZC118" s="199"/>
      <c r="SZD118" s="199"/>
      <c r="SZE118" s="188"/>
      <c r="SZF118" s="209"/>
      <c r="SZG118" s="199"/>
      <c r="SZH118" s="199"/>
      <c r="SZI118" s="188"/>
      <c r="SZJ118" s="209"/>
      <c r="SZK118" s="199"/>
      <c r="SZL118" s="199"/>
      <c r="SZM118" s="188"/>
      <c r="SZN118" s="209"/>
      <c r="SZO118" s="199"/>
      <c r="SZP118" s="199"/>
      <c r="SZQ118" s="188"/>
      <c r="SZR118" s="209"/>
      <c r="SZS118" s="199"/>
      <c r="SZT118" s="199"/>
      <c r="SZU118" s="188"/>
      <c r="SZV118" s="209"/>
      <c r="SZW118" s="199"/>
      <c r="SZX118" s="199"/>
      <c r="SZY118" s="188"/>
      <c r="SZZ118" s="209"/>
      <c r="TAA118" s="199"/>
      <c r="TAB118" s="199"/>
      <c r="TAC118" s="188"/>
      <c r="TAD118" s="209"/>
      <c r="TAE118" s="199"/>
      <c r="TAF118" s="199"/>
      <c r="TAG118" s="188"/>
      <c r="TAH118" s="209"/>
      <c r="TAI118" s="199"/>
      <c r="TAJ118" s="199"/>
      <c r="TAK118" s="188"/>
      <c r="TAL118" s="209"/>
      <c r="TAM118" s="199"/>
      <c r="TAN118" s="199"/>
      <c r="TAO118" s="188"/>
      <c r="TAP118" s="209"/>
      <c r="TAQ118" s="199"/>
      <c r="TAR118" s="199"/>
      <c r="TAS118" s="188"/>
      <c r="TAT118" s="209"/>
      <c r="TAU118" s="199"/>
      <c r="TAV118" s="199"/>
      <c r="TAW118" s="188"/>
      <c r="TAX118" s="209"/>
      <c r="TAY118" s="199"/>
      <c r="TAZ118" s="199"/>
      <c r="TBA118" s="188"/>
      <c r="TBB118" s="209"/>
      <c r="TBC118" s="199"/>
      <c r="TBD118" s="199"/>
      <c r="TBE118" s="188"/>
      <c r="TBF118" s="209"/>
      <c r="TBG118" s="199"/>
      <c r="TBH118" s="199"/>
      <c r="TBI118" s="188"/>
      <c r="TBJ118" s="209"/>
      <c r="TBK118" s="199"/>
      <c r="TBL118" s="199"/>
      <c r="TBM118" s="188"/>
      <c r="TBN118" s="209"/>
      <c r="TBO118" s="199"/>
      <c r="TBP118" s="199"/>
      <c r="TBQ118" s="188"/>
      <c r="TBR118" s="209"/>
      <c r="TBS118" s="199"/>
      <c r="TBT118" s="199"/>
      <c r="TBU118" s="188"/>
      <c r="TBV118" s="209"/>
      <c r="TBW118" s="199"/>
      <c r="TBX118" s="199"/>
      <c r="TBY118" s="188"/>
      <c r="TBZ118" s="209"/>
      <c r="TCA118" s="199"/>
      <c r="TCB118" s="199"/>
      <c r="TCC118" s="188"/>
      <c r="TCD118" s="209"/>
      <c r="TCE118" s="199"/>
      <c r="TCF118" s="199"/>
      <c r="TCG118" s="188"/>
      <c r="TCH118" s="209"/>
      <c r="TCI118" s="199"/>
      <c r="TCJ118" s="199"/>
      <c r="TCK118" s="188"/>
      <c r="TCL118" s="209"/>
      <c r="TCM118" s="199"/>
      <c r="TCN118" s="199"/>
      <c r="TCO118" s="188"/>
      <c r="TCP118" s="209"/>
      <c r="TCQ118" s="199"/>
      <c r="TCR118" s="199"/>
      <c r="TCS118" s="188"/>
      <c r="TCT118" s="209"/>
      <c r="TCU118" s="199"/>
      <c r="TCV118" s="199"/>
      <c r="TCW118" s="188"/>
      <c r="TCX118" s="209"/>
      <c r="TCY118" s="199"/>
      <c r="TCZ118" s="199"/>
      <c r="TDA118" s="188"/>
      <c r="TDB118" s="209"/>
      <c r="TDC118" s="199"/>
      <c r="TDD118" s="199"/>
      <c r="TDE118" s="188"/>
      <c r="TDF118" s="209"/>
      <c r="TDG118" s="199"/>
      <c r="TDH118" s="199"/>
      <c r="TDI118" s="188"/>
      <c r="TDJ118" s="209"/>
      <c r="TDK118" s="199"/>
      <c r="TDL118" s="199"/>
      <c r="TDM118" s="188"/>
      <c r="TDN118" s="209"/>
      <c r="TDO118" s="199"/>
      <c r="TDP118" s="199"/>
      <c r="TDQ118" s="188"/>
      <c r="TDR118" s="209"/>
      <c r="TDS118" s="199"/>
      <c r="TDT118" s="199"/>
      <c r="TDU118" s="188"/>
      <c r="TDV118" s="209"/>
      <c r="TDW118" s="199"/>
      <c r="TDX118" s="199"/>
      <c r="TDY118" s="188"/>
      <c r="TDZ118" s="209"/>
      <c r="TEA118" s="199"/>
      <c r="TEB118" s="199"/>
      <c r="TEC118" s="188"/>
      <c r="TED118" s="209"/>
      <c r="TEE118" s="199"/>
      <c r="TEF118" s="199"/>
      <c r="TEG118" s="188"/>
      <c r="TEH118" s="209"/>
      <c r="TEI118" s="199"/>
      <c r="TEJ118" s="199"/>
      <c r="TEK118" s="188"/>
      <c r="TEL118" s="209"/>
      <c r="TEM118" s="199"/>
      <c r="TEN118" s="199"/>
      <c r="TEO118" s="188"/>
      <c r="TEP118" s="209"/>
      <c r="TEQ118" s="199"/>
      <c r="TER118" s="199"/>
      <c r="TES118" s="188"/>
      <c r="TET118" s="209"/>
      <c r="TEU118" s="199"/>
      <c r="TEV118" s="199"/>
      <c r="TEW118" s="188"/>
      <c r="TEX118" s="209"/>
      <c r="TEY118" s="199"/>
      <c r="TEZ118" s="199"/>
      <c r="TFA118" s="188"/>
      <c r="TFB118" s="209"/>
      <c r="TFC118" s="199"/>
      <c r="TFD118" s="199"/>
      <c r="TFE118" s="188"/>
      <c r="TFF118" s="209"/>
      <c r="TFG118" s="199"/>
      <c r="TFH118" s="199"/>
      <c r="TFI118" s="188"/>
      <c r="TFJ118" s="209"/>
      <c r="TFK118" s="199"/>
      <c r="TFL118" s="199"/>
      <c r="TFM118" s="188"/>
      <c r="TFN118" s="209"/>
      <c r="TFO118" s="199"/>
      <c r="TFP118" s="199"/>
      <c r="TFQ118" s="188"/>
      <c r="TFR118" s="209"/>
      <c r="TFS118" s="199"/>
      <c r="TFT118" s="199"/>
      <c r="TFU118" s="188"/>
      <c r="TFV118" s="209"/>
      <c r="TFW118" s="199"/>
      <c r="TFX118" s="199"/>
      <c r="TFY118" s="188"/>
      <c r="TFZ118" s="209"/>
      <c r="TGA118" s="199"/>
      <c r="TGB118" s="199"/>
      <c r="TGC118" s="188"/>
      <c r="TGD118" s="209"/>
      <c r="TGE118" s="199"/>
      <c r="TGF118" s="199"/>
      <c r="TGG118" s="188"/>
      <c r="TGH118" s="209"/>
      <c r="TGI118" s="199"/>
      <c r="TGJ118" s="199"/>
      <c r="TGK118" s="188"/>
      <c r="TGL118" s="209"/>
      <c r="TGM118" s="199"/>
      <c r="TGN118" s="199"/>
      <c r="TGO118" s="188"/>
      <c r="TGP118" s="209"/>
      <c r="TGQ118" s="199"/>
      <c r="TGR118" s="199"/>
      <c r="TGS118" s="188"/>
      <c r="TGT118" s="209"/>
      <c r="TGU118" s="199"/>
      <c r="TGV118" s="199"/>
      <c r="TGW118" s="188"/>
      <c r="TGX118" s="209"/>
      <c r="TGY118" s="199"/>
      <c r="TGZ118" s="199"/>
      <c r="THA118" s="188"/>
      <c r="THB118" s="209"/>
      <c r="THC118" s="199"/>
      <c r="THD118" s="199"/>
      <c r="THE118" s="188"/>
      <c r="THF118" s="209"/>
      <c r="THG118" s="199"/>
      <c r="THH118" s="199"/>
      <c r="THI118" s="188"/>
      <c r="THJ118" s="209"/>
      <c r="THK118" s="199"/>
      <c r="THL118" s="199"/>
      <c r="THM118" s="188"/>
      <c r="THN118" s="209"/>
      <c r="THO118" s="199"/>
      <c r="THP118" s="199"/>
      <c r="THQ118" s="188"/>
      <c r="THR118" s="209"/>
      <c r="THS118" s="199"/>
      <c r="THT118" s="199"/>
      <c r="THU118" s="188"/>
      <c r="THV118" s="209"/>
      <c r="THW118" s="199"/>
      <c r="THX118" s="199"/>
      <c r="THY118" s="188"/>
      <c r="THZ118" s="209"/>
      <c r="TIA118" s="199"/>
      <c r="TIB118" s="199"/>
      <c r="TIC118" s="188"/>
      <c r="TID118" s="209"/>
      <c r="TIE118" s="199"/>
      <c r="TIF118" s="199"/>
      <c r="TIG118" s="188"/>
      <c r="TIH118" s="209"/>
      <c r="TII118" s="199"/>
      <c r="TIJ118" s="199"/>
      <c r="TIK118" s="188"/>
      <c r="TIL118" s="209"/>
      <c r="TIM118" s="199"/>
      <c r="TIN118" s="199"/>
      <c r="TIO118" s="188"/>
      <c r="TIP118" s="209"/>
      <c r="TIQ118" s="199"/>
      <c r="TIR118" s="199"/>
      <c r="TIS118" s="188"/>
      <c r="TIT118" s="209"/>
      <c r="TIU118" s="199"/>
      <c r="TIV118" s="199"/>
      <c r="TIW118" s="188"/>
      <c r="TIX118" s="209"/>
      <c r="TIY118" s="199"/>
      <c r="TIZ118" s="199"/>
      <c r="TJA118" s="188"/>
      <c r="TJB118" s="209"/>
      <c r="TJC118" s="199"/>
      <c r="TJD118" s="199"/>
      <c r="TJE118" s="188"/>
      <c r="TJF118" s="209"/>
      <c r="TJG118" s="199"/>
      <c r="TJH118" s="199"/>
      <c r="TJI118" s="188"/>
      <c r="TJJ118" s="209"/>
      <c r="TJK118" s="199"/>
      <c r="TJL118" s="199"/>
      <c r="TJM118" s="188"/>
      <c r="TJN118" s="209"/>
      <c r="TJO118" s="199"/>
      <c r="TJP118" s="199"/>
      <c r="TJQ118" s="188"/>
      <c r="TJR118" s="209"/>
      <c r="TJS118" s="199"/>
      <c r="TJT118" s="199"/>
      <c r="TJU118" s="188"/>
      <c r="TJV118" s="209"/>
      <c r="TJW118" s="199"/>
      <c r="TJX118" s="199"/>
      <c r="TJY118" s="188"/>
      <c r="TJZ118" s="209"/>
      <c r="TKA118" s="199"/>
      <c r="TKB118" s="199"/>
      <c r="TKC118" s="188"/>
      <c r="TKD118" s="209"/>
      <c r="TKE118" s="199"/>
      <c r="TKF118" s="199"/>
      <c r="TKG118" s="188"/>
      <c r="TKH118" s="209"/>
      <c r="TKI118" s="199"/>
      <c r="TKJ118" s="199"/>
      <c r="TKK118" s="188"/>
      <c r="TKL118" s="209"/>
      <c r="TKM118" s="199"/>
      <c r="TKN118" s="199"/>
      <c r="TKO118" s="188"/>
      <c r="TKP118" s="209"/>
      <c r="TKQ118" s="199"/>
      <c r="TKR118" s="199"/>
      <c r="TKS118" s="188"/>
      <c r="TKT118" s="209"/>
      <c r="TKU118" s="199"/>
      <c r="TKV118" s="199"/>
      <c r="TKW118" s="188"/>
      <c r="TKX118" s="209"/>
      <c r="TKY118" s="199"/>
      <c r="TKZ118" s="199"/>
      <c r="TLA118" s="188"/>
      <c r="TLB118" s="209"/>
      <c r="TLC118" s="199"/>
      <c r="TLD118" s="199"/>
      <c r="TLE118" s="188"/>
      <c r="TLF118" s="209"/>
      <c r="TLG118" s="199"/>
      <c r="TLH118" s="199"/>
      <c r="TLI118" s="188"/>
      <c r="TLJ118" s="209"/>
      <c r="TLK118" s="199"/>
      <c r="TLL118" s="199"/>
      <c r="TLM118" s="188"/>
      <c r="TLN118" s="209"/>
      <c r="TLO118" s="199"/>
      <c r="TLP118" s="199"/>
      <c r="TLQ118" s="188"/>
      <c r="TLR118" s="209"/>
      <c r="TLS118" s="199"/>
      <c r="TLT118" s="199"/>
      <c r="TLU118" s="188"/>
      <c r="TLV118" s="209"/>
      <c r="TLW118" s="199"/>
      <c r="TLX118" s="199"/>
      <c r="TLY118" s="188"/>
      <c r="TLZ118" s="209"/>
      <c r="TMA118" s="199"/>
      <c r="TMB118" s="199"/>
      <c r="TMC118" s="188"/>
      <c r="TMD118" s="209"/>
      <c r="TME118" s="199"/>
      <c r="TMF118" s="199"/>
      <c r="TMG118" s="188"/>
      <c r="TMH118" s="209"/>
      <c r="TMI118" s="199"/>
      <c r="TMJ118" s="199"/>
      <c r="TMK118" s="188"/>
      <c r="TML118" s="209"/>
      <c r="TMM118" s="199"/>
      <c r="TMN118" s="199"/>
      <c r="TMO118" s="188"/>
      <c r="TMP118" s="209"/>
      <c r="TMQ118" s="199"/>
      <c r="TMR118" s="199"/>
      <c r="TMS118" s="188"/>
      <c r="TMT118" s="209"/>
      <c r="TMU118" s="199"/>
      <c r="TMV118" s="199"/>
      <c r="TMW118" s="188"/>
      <c r="TMX118" s="209"/>
      <c r="TMY118" s="199"/>
      <c r="TMZ118" s="199"/>
      <c r="TNA118" s="188"/>
      <c r="TNB118" s="209"/>
      <c r="TNC118" s="199"/>
      <c r="TND118" s="199"/>
      <c r="TNE118" s="188"/>
      <c r="TNF118" s="209"/>
      <c r="TNG118" s="199"/>
      <c r="TNH118" s="199"/>
      <c r="TNI118" s="188"/>
      <c r="TNJ118" s="209"/>
      <c r="TNK118" s="199"/>
      <c r="TNL118" s="199"/>
      <c r="TNM118" s="188"/>
      <c r="TNN118" s="209"/>
      <c r="TNO118" s="199"/>
      <c r="TNP118" s="199"/>
      <c r="TNQ118" s="188"/>
      <c r="TNR118" s="209"/>
      <c r="TNS118" s="199"/>
      <c r="TNT118" s="199"/>
      <c r="TNU118" s="188"/>
      <c r="TNV118" s="209"/>
      <c r="TNW118" s="199"/>
      <c r="TNX118" s="199"/>
      <c r="TNY118" s="188"/>
      <c r="TNZ118" s="209"/>
      <c r="TOA118" s="199"/>
      <c r="TOB118" s="199"/>
      <c r="TOC118" s="188"/>
      <c r="TOD118" s="209"/>
      <c r="TOE118" s="199"/>
      <c r="TOF118" s="199"/>
      <c r="TOG118" s="188"/>
      <c r="TOH118" s="209"/>
      <c r="TOI118" s="199"/>
      <c r="TOJ118" s="199"/>
      <c r="TOK118" s="188"/>
      <c r="TOL118" s="209"/>
      <c r="TOM118" s="199"/>
      <c r="TON118" s="199"/>
      <c r="TOO118" s="188"/>
      <c r="TOP118" s="209"/>
      <c r="TOQ118" s="199"/>
      <c r="TOR118" s="199"/>
      <c r="TOS118" s="188"/>
      <c r="TOT118" s="209"/>
      <c r="TOU118" s="199"/>
      <c r="TOV118" s="199"/>
      <c r="TOW118" s="188"/>
      <c r="TOX118" s="209"/>
      <c r="TOY118" s="199"/>
      <c r="TOZ118" s="199"/>
      <c r="TPA118" s="188"/>
      <c r="TPB118" s="209"/>
      <c r="TPC118" s="199"/>
      <c r="TPD118" s="199"/>
      <c r="TPE118" s="188"/>
      <c r="TPF118" s="209"/>
      <c r="TPG118" s="199"/>
      <c r="TPH118" s="199"/>
      <c r="TPI118" s="188"/>
      <c r="TPJ118" s="209"/>
      <c r="TPK118" s="199"/>
      <c r="TPL118" s="199"/>
      <c r="TPM118" s="188"/>
      <c r="TPN118" s="209"/>
      <c r="TPO118" s="199"/>
      <c r="TPP118" s="199"/>
      <c r="TPQ118" s="188"/>
      <c r="TPR118" s="209"/>
      <c r="TPS118" s="199"/>
      <c r="TPT118" s="199"/>
      <c r="TPU118" s="188"/>
      <c r="TPV118" s="209"/>
      <c r="TPW118" s="199"/>
      <c r="TPX118" s="199"/>
      <c r="TPY118" s="188"/>
      <c r="TPZ118" s="209"/>
      <c r="TQA118" s="199"/>
      <c r="TQB118" s="199"/>
      <c r="TQC118" s="188"/>
      <c r="TQD118" s="209"/>
      <c r="TQE118" s="199"/>
      <c r="TQF118" s="199"/>
      <c r="TQG118" s="188"/>
      <c r="TQH118" s="209"/>
      <c r="TQI118" s="199"/>
      <c r="TQJ118" s="199"/>
      <c r="TQK118" s="188"/>
      <c r="TQL118" s="209"/>
      <c r="TQM118" s="199"/>
      <c r="TQN118" s="199"/>
      <c r="TQO118" s="188"/>
      <c r="TQP118" s="209"/>
      <c r="TQQ118" s="199"/>
      <c r="TQR118" s="199"/>
      <c r="TQS118" s="188"/>
      <c r="TQT118" s="209"/>
      <c r="TQU118" s="199"/>
      <c r="TQV118" s="199"/>
      <c r="TQW118" s="188"/>
      <c r="TQX118" s="209"/>
      <c r="TQY118" s="199"/>
      <c r="TQZ118" s="199"/>
      <c r="TRA118" s="188"/>
      <c r="TRB118" s="209"/>
      <c r="TRC118" s="199"/>
      <c r="TRD118" s="199"/>
      <c r="TRE118" s="188"/>
      <c r="TRF118" s="209"/>
      <c r="TRG118" s="199"/>
      <c r="TRH118" s="199"/>
      <c r="TRI118" s="188"/>
      <c r="TRJ118" s="209"/>
      <c r="TRK118" s="199"/>
      <c r="TRL118" s="199"/>
      <c r="TRM118" s="188"/>
      <c r="TRN118" s="209"/>
      <c r="TRO118" s="199"/>
      <c r="TRP118" s="199"/>
      <c r="TRQ118" s="188"/>
      <c r="TRR118" s="209"/>
      <c r="TRS118" s="199"/>
      <c r="TRT118" s="199"/>
      <c r="TRU118" s="188"/>
      <c r="TRV118" s="209"/>
      <c r="TRW118" s="199"/>
      <c r="TRX118" s="199"/>
      <c r="TRY118" s="188"/>
      <c r="TRZ118" s="209"/>
      <c r="TSA118" s="199"/>
      <c r="TSB118" s="199"/>
      <c r="TSC118" s="188"/>
      <c r="TSD118" s="209"/>
      <c r="TSE118" s="199"/>
      <c r="TSF118" s="199"/>
      <c r="TSG118" s="188"/>
      <c r="TSH118" s="209"/>
      <c r="TSI118" s="199"/>
      <c r="TSJ118" s="199"/>
      <c r="TSK118" s="188"/>
      <c r="TSL118" s="209"/>
      <c r="TSM118" s="199"/>
      <c r="TSN118" s="199"/>
      <c r="TSO118" s="188"/>
      <c r="TSP118" s="209"/>
      <c r="TSQ118" s="199"/>
      <c r="TSR118" s="199"/>
      <c r="TSS118" s="188"/>
      <c r="TST118" s="209"/>
      <c r="TSU118" s="199"/>
      <c r="TSV118" s="199"/>
      <c r="TSW118" s="188"/>
      <c r="TSX118" s="209"/>
      <c r="TSY118" s="199"/>
      <c r="TSZ118" s="199"/>
      <c r="TTA118" s="188"/>
      <c r="TTB118" s="209"/>
      <c r="TTC118" s="199"/>
      <c r="TTD118" s="199"/>
      <c r="TTE118" s="188"/>
      <c r="TTF118" s="209"/>
      <c r="TTG118" s="199"/>
      <c r="TTH118" s="199"/>
      <c r="TTI118" s="188"/>
      <c r="TTJ118" s="209"/>
      <c r="TTK118" s="199"/>
      <c r="TTL118" s="199"/>
      <c r="TTM118" s="188"/>
      <c r="TTN118" s="209"/>
      <c r="TTO118" s="199"/>
      <c r="TTP118" s="199"/>
      <c r="TTQ118" s="188"/>
      <c r="TTR118" s="209"/>
      <c r="TTS118" s="199"/>
      <c r="TTT118" s="199"/>
      <c r="TTU118" s="188"/>
      <c r="TTV118" s="209"/>
      <c r="TTW118" s="199"/>
      <c r="TTX118" s="199"/>
      <c r="TTY118" s="188"/>
      <c r="TTZ118" s="209"/>
      <c r="TUA118" s="199"/>
      <c r="TUB118" s="199"/>
      <c r="TUC118" s="188"/>
      <c r="TUD118" s="209"/>
      <c r="TUE118" s="199"/>
      <c r="TUF118" s="199"/>
      <c r="TUG118" s="188"/>
      <c r="TUH118" s="209"/>
      <c r="TUI118" s="199"/>
      <c r="TUJ118" s="199"/>
      <c r="TUK118" s="188"/>
      <c r="TUL118" s="209"/>
      <c r="TUM118" s="199"/>
      <c r="TUN118" s="199"/>
      <c r="TUO118" s="188"/>
      <c r="TUP118" s="209"/>
      <c r="TUQ118" s="199"/>
      <c r="TUR118" s="199"/>
      <c r="TUS118" s="188"/>
      <c r="TUT118" s="209"/>
      <c r="TUU118" s="199"/>
      <c r="TUV118" s="199"/>
      <c r="TUW118" s="188"/>
      <c r="TUX118" s="209"/>
      <c r="TUY118" s="199"/>
      <c r="TUZ118" s="199"/>
      <c r="TVA118" s="188"/>
      <c r="TVB118" s="209"/>
      <c r="TVC118" s="199"/>
      <c r="TVD118" s="199"/>
      <c r="TVE118" s="188"/>
      <c r="TVF118" s="209"/>
      <c r="TVG118" s="199"/>
      <c r="TVH118" s="199"/>
      <c r="TVI118" s="188"/>
      <c r="TVJ118" s="209"/>
      <c r="TVK118" s="199"/>
      <c r="TVL118" s="199"/>
      <c r="TVM118" s="188"/>
      <c r="TVN118" s="209"/>
      <c r="TVO118" s="199"/>
      <c r="TVP118" s="199"/>
      <c r="TVQ118" s="188"/>
      <c r="TVR118" s="209"/>
      <c r="TVS118" s="199"/>
      <c r="TVT118" s="199"/>
      <c r="TVU118" s="188"/>
      <c r="TVV118" s="209"/>
      <c r="TVW118" s="199"/>
      <c r="TVX118" s="199"/>
      <c r="TVY118" s="188"/>
      <c r="TVZ118" s="209"/>
      <c r="TWA118" s="199"/>
      <c r="TWB118" s="199"/>
      <c r="TWC118" s="188"/>
      <c r="TWD118" s="209"/>
      <c r="TWE118" s="199"/>
      <c r="TWF118" s="199"/>
      <c r="TWG118" s="188"/>
      <c r="TWH118" s="209"/>
      <c r="TWI118" s="199"/>
      <c r="TWJ118" s="199"/>
      <c r="TWK118" s="188"/>
      <c r="TWL118" s="209"/>
      <c r="TWM118" s="199"/>
      <c r="TWN118" s="199"/>
      <c r="TWO118" s="188"/>
      <c r="TWP118" s="209"/>
      <c r="TWQ118" s="199"/>
      <c r="TWR118" s="199"/>
      <c r="TWS118" s="188"/>
      <c r="TWT118" s="209"/>
      <c r="TWU118" s="199"/>
      <c r="TWV118" s="199"/>
      <c r="TWW118" s="188"/>
      <c r="TWX118" s="209"/>
      <c r="TWY118" s="199"/>
      <c r="TWZ118" s="199"/>
      <c r="TXA118" s="188"/>
      <c r="TXB118" s="209"/>
      <c r="TXC118" s="199"/>
      <c r="TXD118" s="199"/>
      <c r="TXE118" s="188"/>
      <c r="TXF118" s="209"/>
      <c r="TXG118" s="199"/>
      <c r="TXH118" s="199"/>
      <c r="TXI118" s="188"/>
      <c r="TXJ118" s="209"/>
      <c r="TXK118" s="199"/>
      <c r="TXL118" s="199"/>
      <c r="TXM118" s="188"/>
      <c r="TXN118" s="209"/>
      <c r="TXO118" s="199"/>
      <c r="TXP118" s="199"/>
      <c r="TXQ118" s="188"/>
      <c r="TXR118" s="209"/>
      <c r="TXS118" s="199"/>
      <c r="TXT118" s="199"/>
      <c r="TXU118" s="188"/>
      <c r="TXV118" s="209"/>
      <c r="TXW118" s="199"/>
      <c r="TXX118" s="199"/>
      <c r="TXY118" s="188"/>
      <c r="TXZ118" s="209"/>
      <c r="TYA118" s="199"/>
      <c r="TYB118" s="199"/>
      <c r="TYC118" s="188"/>
      <c r="TYD118" s="209"/>
      <c r="TYE118" s="199"/>
      <c r="TYF118" s="199"/>
      <c r="TYG118" s="188"/>
      <c r="TYH118" s="209"/>
      <c r="TYI118" s="199"/>
      <c r="TYJ118" s="199"/>
      <c r="TYK118" s="188"/>
      <c r="TYL118" s="209"/>
      <c r="TYM118" s="199"/>
      <c r="TYN118" s="199"/>
      <c r="TYO118" s="188"/>
      <c r="TYP118" s="209"/>
      <c r="TYQ118" s="199"/>
      <c r="TYR118" s="199"/>
      <c r="TYS118" s="188"/>
      <c r="TYT118" s="209"/>
      <c r="TYU118" s="199"/>
      <c r="TYV118" s="199"/>
      <c r="TYW118" s="188"/>
      <c r="TYX118" s="209"/>
      <c r="TYY118" s="199"/>
      <c r="TYZ118" s="199"/>
      <c r="TZA118" s="188"/>
      <c r="TZB118" s="209"/>
      <c r="TZC118" s="199"/>
      <c r="TZD118" s="199"/>
      <c r="TZE118" s="188"/>
      <c r="TZF118" s="209"/>
      <c r="TZG118" s="199"/>
      <c r="TZH118" s="199"/>
      <c r="TZI118" s="188"/>
      <c r="TZJ118" s="209"/>
      <c r="TZK118" s="199"/>
      <c r="TZL118" s="199"/>
      <c r="TZM118" s="188"/>
      <c r="TZN118" s="209"/>
      <c r="TZO118" s="199"/>
      <c r="TZP118" s="199"/>
      <c r="TZQ118" s="188"/>
      <c r="TZR118" s="209"/>
      <c r="TZS118" s="199"/>
      <c r="TZT118" s="199"/>
      <c r="TZU118" s="188"/>
      <c r="TZV118" s="209"/>
      <c r="TZW118" s="199"/>
      <c r="TZX118" s="199"/>
      <c r="TZY118" s="188"/>
      <c r="TZZ118" s="209"/>
      <c r="UAA118" s="199"/>
      <c r="UAB118" s="199"/>
      <c r="UAC118" s="188"/>
      <c r="UAD118" s="209"/>
      <c r="UAE118" s="199"/>
      <c r="UAF118" s="199"/>
      <c r="UAG118" s="188"/>
      <c r="UAH118" s="209"/>
      <c r="UAI118" s="199"/>
      <c r="UAJ118" s="199"/>
      <c r="UAK118" s="188"/>
      <c r="UAL118" s="209"/>
      <c r="UAM118" s="199"/>
      <c r="UAN118" s="199"/>
      <c r="UAO118" s="188"/>
      <c r="UAP118" s="209"/>
      <c r="UAQ118" s="199"/>
      <c r="UAR118" s="199"/>
      <c r="UAS118" s="188"/>
      <c r="UAT118" s="209"/>
      <c r="UAU118" s="199"/>
      <c r="UAV118" s="199"/>
      <c r="UAW118" s="188"/>
      <c r="UAX118" s="209"/>
      <c r="UAY118" s="199"/>
      <c r="UAZ118" s="199"/>
      <c r="UBA118" s="188"/>
      <c r="UBB118" s="209"/>
      <c r="UBC118" s="199"/>
      <c r="UBD118" s="199"/>
      <c r="UBE118" s="188"/>
      <c r="UBF118" s="209"/>
      <c r="UBG118" s="199"/>
      <c r="UBH118" s="199"/>
      <c r="UBI118" s="188"/>
      <c r="UBJ118" s="209"/>
      <c r="UBK118" s="199"/>
      <c r="UBL118" s="199"/>
      <c r="UBM118" s="188"/>
      <c r="UBN118" s="209"/>
      <c r="UBO118" s="199"/>
      <c r="UBP118" s="199"/>
      <c r="UBQ118" s="188"/>
      <c r="UBR118" s="209"/>
      <c r="UBS118" s="199"/>
      <c r="UBT118" s="199"/>
      <c r="UBU118" s="188"/>
      <c r="UBV118" s="209"/>
      <c r="UBW118" s="199"/>
      <c r="UBX118" s="199"/>
      <c r="UBY118" s="188"/>
      <c r="UBZ118" s="209"/>
      <c r="UCA118" s="199"/>
      <c r="UCB118" s="199"/>
      <c r="UCC118" s="188"/>
      <c r="UCD118" s="209"/>
      <c r="UCE118" s="199"/>
      <c r="UCF118" s="199"/>
      <c r="UCG118" s="188"/>
      <c r="UCH118" s="209"/>
      <c r="UCI118" s="199"/>
      <c r="UCJ118" s="199"/>
      <c r="UCK118" s="188"/>
      <c r="UCL118" s="209"/>
      <c r="UCM118" s="199"/>
      <c r="UCN118" s="199"/>
      <c r="UCO118" s="188"/>
      <c r="UCP118" s="209"/>
      <c r="UCQ118" s="199"/>
      <c r="UCR118" s="199"/>
      <c r="UCS118" s="188"/>
      <c r="UCT118" s="209"/>
      <c r="UCU118" s="199"/>
      <c r="UCV118" s="199"/>
      <c r="UCW118" s="188"/>
      <c r="UCX118" s="209"/>
      <c r="UCY118" s="199"/>
      <c r="UCZ118" s="199"/>
      <c r="UDA118" s="188"/>
      <c r="UDB118" s="209"/>
      <c r="UDC118" s="199"/>
      <c r="UDD118" s="199"/>
      <c r="UDE118" s="188"/>
      <c r="UDF118" s="209"/>
      <c r="UDG118" s="199"/>
      <c r="UDH118" s="199"/>
      <c r="UDI118" s="188"/>
      <c r="UDJ118" s="209"/>
      <c r="UDK118" s="199"/>
      <c r="UDL118" s="199"/>
      <c r="UDM118" s="188"/>
      <c r="UDN118" s="209"/>
      <c r="UDO118" s="199"/>
      <c r="UDP118" s="199"/>
      <c r="UDQ118" s="188"/>
      <c r="UDR118" s="209"/>
      <c r="UDS118" s="199"/>
      <c r="UDT118" s="199"/>
      <c r="UDU118" s="188"/>
      <c r="UDV118" s="209"/>
      <c r="UDW118" s="199"/>
      <c r="UDX118" s="199"/>
      <c r="UDY118" s="188"/>
      <c r="UDZ118" s="209"/>
      <c r="UEA118" s="199"/>
      <c r="UEB118" s="199"/>
      <c r="UEC118" s="188"/>
      <c r="UED118" s="209"/>
      <c r="UEE118" s="199"/>
      <c r="UEF118" s="199"/>
      <c r="UEG118" s="188"/>
      <c r="UEH118" s="209"/>
      <c r="UEI118" s="199"/>
      <c r="UEJ118" s="199"/>
      <c r="UEK118" s="188"/>
      <c r="UEL118" s="209"/>
      <c r="UEM118" s="199"/>
      <c r="UEN118" s="199"/>
      <c r="UEO118" s="188"/>
      <c r="UEP118" s="209"/>
      <c r="UEQ118" s="199"/>
      <c r="UER118" s="199"/>
      <c r="UES118" s="188"/>
      <c r="UET118" s="209"/>
      <c r="UEU118" s="199"/>
      <c r="UEV118" s="199"/>
      <c r="UEW118" s="188"/>
      <c r="UEX118" s="209"/>
      <c r="UEY118" s="199"/>
      <c r="UEZ118" s="199"/>
      <c r="UFA118" s="188"/>
      <c r="UFB118" s="209"/>
      <c r="UFC118" s="199"/>
      <c r="UFD118" s="199"/>
      <c r="UFE118" s="188"/>
      <c r="UFF118" s="209"/>
      <c r="UFG118" s="199"/>
      <c r="UFH118" s="199"/>
      <c r="UFI118" s="188"/>
      <c r="UFJ118" s="209"/>
      <c r="UFK118" s="199"/>
      <c r="UFL118" s="199"/>
      <c r="UFM118" s="188"/>
      <c r="UFN118" s="209"/>
      <c r="UFO118" s="199"/>
      <c r="UFP118" s="199"/>
      <c r="UFQ118" s="188"/>
      <c r="UFR118" s="209"/>
      <c r="UFS118" s="199"/>
      <c r="UFT118" s="199"/>
      <c r="UFU118" s="188"/>
      <c r="UFV118" s="209"/>
      <c r="UFW118" s="199"/>
      <c r="UFX118" s="199"/>
      <c r="UFY118" s="188"/>
      <c r="UFZ118" s="209"/>
      <c r="UGA118" s="199"/>
      <c r="UGB118" s="199"/>
      <c r="UGC118" s="188"/>
      <c r="UGD118" s="209"/>
      <c r="UGE118" s="199"/>
      <c r="UGF118" s="199"/>
      <c r="UGG118" s="188"/>
      <c r="UGH118" s="209"/>
      <c r="UGI118" s="199"/>
      <c r="UGJ118" s="199"/>
      <c r="UGK118" s="188"/>
      <c r="UGL118" s="209"/>
      <c r="UGM118" s="199"/>
      <c r="UGN118" s="199"/>
      <c r="UGO118" s="188"/>
      <c r="UGP118" s="209"/>
      <c r="UGQ118" s="199"/>
      <c r="UGR118" s="199"/>
      <c r="UGS118" s="188"/>
      <c r="UGT118" s="209"/>
      <c r="UGU118" s="199"/>
      <c r="UGV118" s="199"/>
      <c r="UGW118" s="188"/>
      <c r="UGX118" s="209"/>
      <c r="UGY118" s="199"/>
      <c r="UGZ118" s="199"/>
      <c r="UHA118" s="188"/>
      <c r="UHB118" s="209"/>
      <c r="UHC118" s="199"/>
      <c r="UHD118" s="199"/>
      <c r="UHE118" s="188"/>
      <c r="UHF118" s="209"/>
      <c r="UHG118" s="199"/>
      <c r="UHH118" s="199"/>
      <c r="UHI118" s="188"/>
      <c r="UHJ118" s="209"/>
      <c r="UHK118" s="199"/>
      <c r="UHL118" s="199"/>
      <c r="UHM118" s="188"/>
      <c r="UHN118" s="209"/>
      <c r="UHO118" s="199"/>
      <c r="UHP118" s="199"/>
      <c r="UHQ118" s="188"/>
      <c r="UHR118" s="209"/>
      <c r="UHS118" s="199"/>
      <c r="UHT118" s="199"/>
      <c r="UHU118" s="188"/>
      <c r="UHV118" s="209"/>
      <c r="UHW118" s="199"/>
      <c r="UHX118" s="199"/>
      <c r="UHY118" s="188"/>
      <c r="UHZ118" s="209"/>
      <c r="UIA118" s="199"/>
      <c r="UIB118" s="199"/>
      <c r="UIC118" s="188"/>
      <c r="UID118" s="209"/>
      <c r="UIE118" s="199"/>
      <c r="UIF118" s="199"/>
      <c r="UIG118" s="188"/>
      <c r="UIH118" s="209"/>
      <c r="UII118" s="199"/>
      <c r="UIJ118" s="199"/>
      <c r="UIK118" s="188"/>
      <c r="UIL118" s="209"/>
      <c r="UIM118" s="199"/>
      <c r="UIN118" s="199"/>
      <c r="UIO118" s="188"/>
      <c r="UIP118" s="209"/>
      <c r="UIQ118" s="199"/>
      <c r="UIR118" s="199"/>
      <c r="UIS118" s="188"/>
      <c r="UIT118" s="209"/>
      <c r="UIU118" s="199"/>
      <c r="UIV118" s="199"/>
      <c r="UIW118" s="188"/>
      <c r="UIX118" s="209"/>
      <c r="UIY118" s="199"/>
      <c r="UIZ118" s="199"/>
      <c r="UJA118" s="188"/>
      <c r="UJB118" s="209"/>
      <c r="UJC118" s="199"/>
      <c r="UJD118" s="199"/>
      <c r="UJE118" s="188"/>
      <c r="UJF118" s="209"/>
      <c r="UJG118" s="199"/>
      <c r="UJH118" s="199"/>
      <c r="UJI118" s="188"/>
      <c r="UJJ118" s="209"/>
      <c r="UJK118" s="199"/>
      <c r="UJL118" s="199"/>
      <c r="UJM118" s="188"/>
      <c r="UJN118" s="209"/>
      <c r="UJO118" s="199"/>
      <c r="UJP118" s="199"/>
      <c r="UJQ118" s="188"/>
      <c r="UJR118" s="209"/>
      <c r="UJS118" s="199"/>
      <c r="UJT118" s="199"/>
      <c r="UJU118" s="188"/>
      <c r="UJV118" s="209"/>
      <c r="UJW118" s="199"/>
      <c r="UJX118" s="199"/>
      <c r="UJY118" s="188"/>
      <c r="UJZ118" s="209"/>
      <c r="UKA118" s="199"/>
      <c r="UKB118" s="199"/>
      <c r="UKC118" s="188"/>
      <c r="UKD118" s="209"/>
      <c r="UKE118" s="199"/>
      <c r="UKF118" s="199"/>
      <c r="UKG118" s="188"/>
      <c r="UKH118" s="209"/>
      <c r="UKI118" s="199"/>
      <c r="UKJ118" s="199"/>
      <c r="UKK118" s="188"/>
      <c r="UKL118" s="209"/>
      <c r="UKM118" s="199"/>
      <c r="UKN118" s="199"/>
      <c r="UKO118" s="188"/>
      <c r="UKP118" s="209"/>
      <c r="UKQ118" s="199"/>
      <c r="UKR118" s="199"/>
      <c r="UKS118" s="188"/>
      <c r="UKT118" s="209"/>
      <c r="UKU118" s="199"/>
      <c r="UKV118" s="199"/>
      <c r="UKW118" s="188"/>
      <c r="UKX118" s="209"/>
      <c r="UKY118" s="199"/>
      <c r="UKZ118" s="199"/>
      <c r="ULA118" s="188"/>
      <c r="ULB118" s="209"/>
      <c r="ULC118" s="199"/>
      <c r="ULD118" s="199"/>
      <c r="ULE118" s="188"/>
      <c r="ULF118" s="209"/>
      <c r="ULG118" s="199"/>
      <c r="ULH118" s="199"/>
      <c r="ULI118" s="188"/>
      <c r="ULJ118" s="209"/>
      <c r="ULK118" s="199"/>
      <c r="ULL118" s="199"/>
      <c r="ULM118" s="188"/>
      <c r="ULN118" s="209"/>
      <c r="ULO118" s="199"/>
      <c r="ULP118" s="199"/>
      <c r="ULQ118" s="188"/>
      <c r="ULR118" s="209"/>
      <c r="ULS118" s="199"/>
      <c r="ULT118" s="199"/>
      <c r="ULU118" s="188"/>
      <c r="ULV118" s="209"/>
      <c r="ULW118" s="199"/>
      <c r="ULX118" s="199"/>
      <c r="ULY118" s="188"/>
      <c r="ULZ118" s="209"/>
      <c r="UMA118" s="199"/>
      <c r="UMB118" s="199"/>
      <c r="UMC118" s="188"/>
      <c r="UMD118" s="209"/>
      <c r="UME118" s="199"/>
      <c r="UMF118" s="199"/>
      <c r="UMG118" s="188"/>
      <c r="UMH118" s="209"/>
      <c r="UMI118" s="199"/>
      <c r="UMJ118" s="199"/>
      <c r="UMK118" s="188"/>
      <c r="UML118" s="209"/>
      <c r="UMM118" s="199"/>
      <c r="UMN118" s="199"/>
      <c r="UMO118" s="188"/>
      <c r="UMP118" s="209"/>
      <c r="UMQ118" s="199"/>
      <c r="UMR118" s="199"/>
      <c r="UMS118" s="188"/>
      <c r="UMT118" s="209"/>
      <c r="UMU118" s="199"/>
      <c r="UMV118" s="199"/>
      <c r="UMW118" s="188"/>
      <c r="UMX118" s="209"/>
      <c r="UMY118" s="199"/>
      <c r="UMZ118" s="199"/>
      <c r="UNA118" s="188"/>
      <c r="UNB118" s="209"/>
      <c r="UNC118" s="199"/>
      <c r="UND118" s="199"/>
      <c r="UNE118" s="188"/>
      <c r="UNF118" s="209"/>
      <c r="UNG118" s="199"/>
      <c r="UNH118" s="199"/>
      <c r="UNI118" s="188"/>
      <c r="UNJ118" s="209"/>
      <c r="UNK118" s="199"/>
      <c r="UNL118" s="199"/>
      <c r="UNM118" s="188"/>
      <c r="UNN118" s="209"/>
      <c r="UNO118" s="199"/>
      <c r="UNP118" s="199"/>
      <c r="UNQ118" s="188"/>
      <c r="UNR118" s="209"/>
      <c r="UNS118" s="199"/>
      <c r="UNT118" s="199"/>
      <c r="UNU118" s="188"/>
      <c r="UNV118" s="209"/>
      <c r="UNW118" s="199"/>
      <c r="UNX118" s="199"/>
      <c r="UNY118" s="188"/>
      <c r="UNZ118" s="209"/>
      <c r="UOA118" s="199"/>
      <c r="UOB118" s="199"/>
      <c r="UOC118" s="188"/>
      <c r="UOD118" s="209"/>
      <c r="UOE118" s="199"/>
      <c r="UOF118" s="199"/>
      <c r="UOG118" s="188"/>
      <c r="UOH118" s="209"/>
      <c r="UOI118" s="199"/>
      <c r="UOJ118" s="199"/>
      <c r="UOK118" s="188"/>
      <c r="UOL118" s="209"/>
      <c r="UOM118" s="199"/>
      <c r="UON118" s="199"/>
      <c r="UOO118" s="188"/>
      <c r="UOP118" s="209"/>
      <c r="UOQ118" s="199"/>
      <c r="UOR118" s="199"/>
      <c r="UOS118" s="188"/>
      <c r="UOT118" s="209"/>
      <c r="UOU118" s="199"/>
      <c r="UOV118" s="199"/>
      <c r="UOW118" s="188"/>
      <c r="UOX118" s="209"/>
      <c r="UOY118" s="199"/>
      <c r="UOZ118" s="199"/>
      <c r="UPA118" s="188"/>
      <c r="UPB118" s="209"/>
      <c r="UPC118" s="199"/>
      <c r="UPD118" s="199"/>
      <c r="UPE118" s="188"/>
      <c r="UPF118" s="209"/>
      <c r="UPG118" s="199"/>
      <c r="UPH118" s="199"/>
      <c r="UPI118" s="188"/>
      <c r="UPJ118" s="209"/>
      <c r="UPK118" s="199"/>
      <c r="UPL118" s="199"/>
      <c r="UPM118" s="188"/>
      <c r="UPN118" s="209"/>
      <c r="UPO118" s="199"/>
      <c r="UPP118" s="199"/>
      <c r="UPQ118" s="188"/>
      <c r="UPR118" s="209"/>
      <c r="UPS118" s="199"/>
      <c r="UPT118" s="199"/>
      <c r="UPU118" s="188"/>
      <c r="UPV118" s="209"/>
      <c r="UPW118" s="199"/>
      <c r="UPX118" s="199"/>
      <c r="UPY118" s="188"/>
      <c r="UPZ118" s="209"/>
      <c r="UQA118" s="199"/>
      <c r="UQB118" s="199"/>
      <c r="UQC118" s="188"/>
      <c r="UQD118" s="209"/>
      <c r="UQE118" s="199"/>
      <c r="UQF118" s="199"/>
      <c r="UQG118" s="188"/>
      <c r="UQH118" s="209"/>
      <c r="UQI118" s="199"/>
      <c r="UQJ118" s="199"/>
      <c r="UQK118" s="188"/>
      <c r="UQL118" s="209"/>
      <c r="UQM118" s="199"/>
      <c r="UQN118" s="199"/>
      <c r="UQO118" s="188"/>
      <c r="UQP118" s="209"/>
      <c r="UQQ118" s="199"/>
      <c r="UQR118" s="199"/>
      <c r="UQS118" s="188"/>
      <c r="UQT118" s="209"/>
      <c r="UQU118" s="199"/>
      <c r="UQV118" s="199"/>
      <c r="UQW118" s="188"/>
      <c r="UQX118" s="209"/>
      <c r="UQY118" s="199"/>
      <c r="UQZ118" s="199"/>
      <c r="URA118" s="188"/>
      <c r="URB118" s="209"/>
      <c r="URC118" s="199"/>
      <c r="URD118" s="199"/>
      <c r="URE118" s="188"/>
      <c r="URF118" s="209"/>
      <c r="URG118" s="199"/>
      <c r="URH118" s="199"/>
      <c r="URI118" s="188"/>
      <c r="URJ118" s="209"/>
      <c r="URK118" s="199"/>
      <c r="URL118" s="199"/>
      <c r="URM118" s="188"/>
      <c r="URN118" s="209"/>
      <c r="URO118" s="199"/>
      <c r="URP118" s="199"/>
      <c r="URQ118" s="188"/>
      <c r="URR118" s="209"/>
      <c r="URS118" s="199"/>
      <c r="URT118" s="199"/>
      <c r="URU118" s="188"/>
      <c r="URV118" s="209"/>
      <c r="URW118" s="199"/>
      <c r="URX118" s="199"/>
      <c r="URY118" s="188"/>
      <c r="URZ118" s="209"/>
      <c r="USA118" s="199"/>
      <c r="USB118" s="199"/>
      <c r="USC118" s="188"/>
      <c r="USD118" s="209"/>
      <c r="USE118" s="199"/>
      <c r="USF118" s="199"/>
      <c r="USG118" s="188"/>
      <c r="USH118" s="209"/>
      <c r="USI118" s="199"/>
      <c r="USJ118" s="199"/>
      <c r="USK118" s="188"/>
      <c r="USL118" s="209"/>
      <c r="USM118" s="199"/>
      <c r="USN118" s="199"/>
      <c r="USO118" s="188"/>
      <c r="USP118" s="209"/>
      <c r="USQ118" s="199"/>
      <c r="USR118" s="199"/>
      <c r="USS118" s="188"/>
      <c r="UST118" s="209"/>
      <c r="USU118" s="199"/>
      <c r="USV118" s="199"/>
      <c r="USW118" s="188"/>
      <c r="USX118" s="209"/>
      <c r="USY118" s="199"/>
      <c r="USZ118" s="199"/>
      <c r="UTA118" s="188"/>
      <c r="UTB118" s="209"/>
      <c r="UTC118" s="199"/>
      <c r="UTD118" s="199"/>
      <c r="UTE118" s="188"/>
      <c r="UTF118" s="209"/>
      <c r="UTG118" s="199"/>
      <c r="UTH118" s="199"/>
      <c r="UTI118" s="188"/>
      <c r="UTJ118" s="209"/>
      <c r="UTK118" s="199"/>
      <c r="UTL118" s="199"/>
      <c r="UTM118" s="188"/>
      <c r="UTN118" s="209"/>
      <c r="UTO118" s="199"/>
      <c r="UTP118" s="199"/>
      <c r="UTQ118" s="188"/>
      <c r="UTR118" s="209"/>
      <c r="UTS118" s="199"/>
      <c r="UTT118" s="199"/>
      <c r="UTU118" s="188"/>
      <c r="UTV118" s="209"/>
      <c r="UTW118" s="199"/>
      <c r="UTX118" s="199"/>
      <c r="UTY118" s="188"/>
      <c r="UTZ118" s="209"/>
      <c r="UUA118" s="199"/>
      <c r="UUB118" s="199"/>
      <c r="UUC118" s="188"/>
      <c r="UUD118" s="209"/>
      <c r="UUE118" s="199"/>
      <c r="UUF118" s="199"/>
      <c r="UUG118" s="188"/>
      <c r="UUH118" s="209"/>
      <c r="UUI118" s="199"/>
      <c r="UUJ118" s="199"/>
      <c r="UUK118" s="188"/>
      <c r="UUL118" s="209"/>
      <c r="UUM118" s="199"/>
      <c r="UUN118" s="199"/>
      <c r="UUO118" s="188"/>
      <c r="UUP118" s="209"/>
      <c r="UUQ118" s="199"/>
      <c r="UUR118" s="199"/>
      <c r="UUS118" s="188"/>
      <c r="UUT118" s="209"/>
      <c r="UUU118" s="199"/>
      <c r="UUV118" s="199"/>
      <c r="UUW118" s="188"/>
      <c r="UUX118" s="209"/>
      <c r="UUY118" s="199"/>
      <c r="UUZ118" s="199"/>
      <c r="UVA118" s="188"/>
      <c r="UVB118" s="209"/>
      <c r="UVC118" s="199"/>
      <c r="UVD118" s="199"/>
      <c r="UVE118" s="188"/>
      <c r="UVF118" s="209"/>
      <c r="UVG118" s="199"/>
      <c r="UVH118" s="199"/>
      <c r="UVI118" s="188"/>
      <c r="UVJ118" s="209"/>
      <c r="UVK118" s="199"/>
      <c r="UVL118" s="199"/>
      <c r="UVM118" s="188"/>
      <c r="UVN118" s="209"/>
      <c r="UVO118" s="199"/>
      <c r="UVP118" s="199"/>
      <c r="UVQ118" s="188"/>
      <c r="UVR118" s="209"/>
      <c r="UVS118" s="199"/>
      <c r="UVT118" s="199"/>
      <c r="UVU118" s="188"/>
      <c r="UVV118" s="209"/>
      <c r="UVW118" s="199"/>
      <c r="UVX118" s="199"/>
      <c r="UVY118" s="188"/>
      <c r="UVZ118" s="209"/>
      <c r="UWA118" s="199"/>
      <c r="UWB118" s="199"/>
      <c r="UWC118" s="188"/>
      <c r="UWD118" s="209"/>
      <c r="UWE118" s="199"/>
      <c r="UWF118" s="199"/>
      <c r="UWG118" s="188"/>
      <c r="UWH118" s="209"/>
      <c r="UWI118" s="199"/>
      <c r="UWJ118" s="199"/>
      <c r="UWK118" s="188"/>
      <c r="UWL118" s="209"/>
      <c r="UWM118" s="199"/>
      <c r="UWN118" s="199"/>
      <c r="UWO118" s="188"/>
      <c r="UWP118" s="209"/>
      <c r="UWQ118" s="199"/>
      <c r="UWR118" s="199"/>
      <c r="UWS118" s="188"/>
      <c r="UWT118" s="209"/>
      <c r="UWU118" s="199"/>
      <c r="UWV118" s="199"/>
      <c r="UWW118" s="188"/>
      <c r="UWX118" s="209"/>
      <c r="UWY118" s="199"/>
      <c r="UWZ118" s="199"/>
      <c r="UXA118" s="188"/>
      <c r="UXB118" s="209"/>
      <c r="UXC118" s="199"/>
      <c r="UXD118" s="199"/>
      <c r="UXE118" s="188"/>
      <c r="UXF118" s="209"/>
      <c r="UXG118" s="199"/>
      <c r="UXH118" s="199"/>
      <c r="UXI118" s="188"/>
      <c r="UXJ118" s="209"/>
      <c r="UXK118" s="199"/>
      <c r="UXL118" s="199"/>
      <c r="UXM118" s="188"/>
      <c r="UXN118" s="209"/>
      <c r="UXO118" s="199"/>
      <c r="UXP118" s="199"/>
      <c r="UXQ118" s="188"/>
      <c r="UXR118" s="209"/>
      <c r="UXS118" s="199"/>
      <c r="UXT118" s="199"/>
      <c r="UXU118" s="188"/>
      <c r="UXV118" s="209"/>
      <c r="UXW118" s="199"/>
      <c r="UXX118" s="199"/>
      <c r="UXY118" s="188"/>
      <c r="UXZ118" s="209"/>
      <c r="UYA118" s="199"/>
      <c r="UYB118" s="199"/>
      <c r="UYC118" s="188"/>
      <c r="UYD118" s="209"/>
      <c r="UYE118" s="199"/>
      <c r="UYF118" s="199"/>
      <c r="UYG118" s="188"/>
      <c r="UYH118" s="209"/>
      <c r="UYI118" s="199"/>
      <c r="UYJ118" s="199"/>
      <c r="UYK118" s="188"/>
      <c r="UYL118" s="209"/>
      <c r="UYM118" s="199"/>
      <c r="UYN118" s="199"/>
      <c r="UYO118" s="188"/>
      <c r="UYP118" s="209"/>
      <c r="UYQ118" s="199"/>
      <c r="UYR118" s="199"/>
      <c r="UYS118" s="188"/>
      <c r="UYT118" s="209"/>
      <c r="UYU118" s="199"/>
      <c r="UYV118" s="199"/>
      <c r="UYW118" s="188"/>
      <c r="UYX118" s="209"/>
      <c r="UYY118" s="199"/>
      <c r="UYZ118" s="199"/>
      <c r="UZA118" s="188"/>
      <c r="UZB118" s="209"/>
      <c r="UZC118" s="199"/>
      <c r="UZD118" s="199"/>
      <c r="UZE118" s="188"/>
      <c r="UZF118" s="209"/>
      <c r="UZG118" s="199"/>
      <c r="UZH118" s="199"/>
      <c r="UZI118" s="188"/>
      <c r="UZJ118" s="209"/>
      <c r="UZK118" s="199"/>
      <c r="UZL118" s="199"/>
      <c r="UZM118" s="188"/>
      <c r="UZN118" s="209"/>
      <c r="UZO118" s="199"/>
      <c r="UZP118" s="199"/>
      <c r="UZQ118" s="188"/>
      <c r="UZR118" s="209"/>
      <c r="UZS118" s="199"/>
      <c r="UZT118" s="199"/>
      <c r="UZU118" s="188"/>
      <c r="UZV118" s="209"/>
      <c r="UZW118" s="199"/>
      <c r="UZX118" s="199"/>
      <c r="UZY118" s="188"/>
      <c r="UZZ118" s="209"/>
      <c r="VAA118" s="199"/>
      <c r="VAB118" s="199"/>
      <c r="VAC118" s="188"/>
      <c r="VAD118" s="209"/>
      <c r="VAE118" s="199"/>
      <c r="VAF118" s="199"/>
      <c r="VAG118" s="188"/>
      <c r="VAH118" s="209"/>
      <c r="VAI118" s="199"/>
      <c r="VAJ118" s="199"/>
      <c r="VAK118" s="188"/>
      <c r="VAL118" s="209"/>
      <c r="VAM118" s="199"/>
      <c r="VAN118" s="199"/>
      <c r="VAO118" s="188"/>
      <c r="VAP118" s="209"/>
      <c r="VAQ118" s="199"/>
      <c r="VAR118" s="199"/>
      <c r="VAS118" s="188"/>
      <c r="VAT118" s="209"/>
      <c r="VAU118" s="199"/>
      <c r="VAV118" s="199"/>
      <c r="VAW118" s="188"/>
      <c r="VAX118" s="209"/>
      <c r="VAY118" s="199"/>
      <c r="VAZ118" s="199"/>
      <c r="VBA118" s="188"/>
      <c r="VBB118" s="209"/>
      <c r="VBC118" s="199"/>
      <c r="VBD118" s="199"/>
      <c r="VBE118" s="188"/>
      <c r="VBF118" s="209"/>
      <c r="VBG118" s="199"/>
      <c r="VBH118" s="199"/>
      <c r="VBI118" s="188"/>
      <c r="VBJ118" s="209"/>
      <c r="VBK118" s="199"/>
      <c r="VBL118" s="199"/>
      <c r="VBM118" s="188"/>
      <c r="VBN118" s="209"/>
      <c r="VBO118" s="199"/>
      <c r="VBP118" s="199"/>
      <c r="VBQ118" s="188"/>
      <c r="VBR118" s="209"/>
      <c r="VBS118" s="199"/>
      <c r="VBT118" s="199"/>
      <c r="VBU118" s="188"/>
      <c r="VBV118" s="209"/>
      <c r="VBW118" s="199"/>
      <c r="VBX118" s="199"/>
      <c r="VBY118" s="188"/>
      <c r="VBZ118" s="209"/>
      <c r="VCA118" s="199"/>
      <c r="VCB118" s="199"/>
      <c r="VCC118" s="188"/>
      <c r="VCD118" s="209"/>
      <c r="VCE118" s="199"/>
      <c r="VCF118" s="199"/>
      <c r="VCG118" s="188"/>
      <c r="VCH118" s="209"/>
      <c r="VCI118" s="199"/>
      <c r="VCJ118" s="199"/>
      <c r="VCK118" s="188"/>
      <c r="VCL118" s="209"/>
      <c r="VCM118" s="199"/>
      <c r="VCN118" s="199"/>
      <c r="VCO118" s="188"/>
      <c r="VCP118" s="209"/>
      <c r="VCQ118" s="199"/>
      <c r="VCR118" s="199"/>
      <c r="VCS118" s="188"/>
      <c r="VCT118" s="209"/>
      <c r="VCU118" s="199"/>
      <c r="VCV118" s="199"/>
      <c r="VCW118" s="188"/>
      <c r="VCX118" s="209"/>
      <c r="VCY118" s="199"/>
      <c r="VCZ118" s="199"/>
      <c r="VDA118" s="188"/>
      <c r="VDB118" s="209"/>
      <c r="VDC118" s="199"/>
      <c r="VDD118" s="199"/>
      <c r="VDE118" s="188"/>
      <c r="VDF118" s="209"/>
      <c r="VDG118" s="199"/>
      <c r="VDH118" s="199"/>
      <c r="VDI118" s="188"/>
      <c r="VDJ118" s="209"/>
      <c r="VDK118" s="199"/>
      <c r="VDL118" s="199"/>
      <c r="VDM118" s="188"/>
      <c r="VDN118" s="209"/>
      <c r="VDO118" s="199"/>
      <c r="VDP118" s="199"/>
      <c r="VDQ118" s="188"/>
      <c r="VDR118" s="209"/>
      <c r="VDS118" s="199"/>
      <c r="VDT118" s="199"/>
      <c r="VDU118" s="188"/>
      <c r="VDV118" s="209"/>
      <c r="VDW118" s="199"/>
      <c r="VDX118" s="199"/>
      <c r="VDY118" s="188"/>
      <c r="VDZ118" s="209"/>
      <c r="VEA118" s="199"/>
      <c r="VEB118" s="199"/>
      <c r="VEC118" s="188"/>
      <c r="VED118" s="209"/>
      <c r="VEE118" s="199"/>
      <c r="VEF118" s="199"/>
      <c r="VEG118" s="188"/>
      <c r="VEH118" s="209"/>
      <c r="VEI118" s="199"/>
      <c r="VEJ118" s="199"/>
      <c r="VEK118" s="188"/>
      <c r="VEL118" s="209"/>
      <c r="VEM118" s="199"/>
      <c r="VEN118" s="199"/>
      <c r="VEO118" s="188"/>
      <c r="VEP118" s="209"/>
      <c r="VEQ118" s="199"/>
      <c r="VER118" s="199"/>
      <c r="VES118" s="188"/>
      <c r="VET118" s="209"/>
      <c r="VEU118" s="199"/>
      <c r="VEV118" s="199"/>
      <c r="VEW118" s="188"/>
      <c r="VEX118" s="209"/>
      <c r="VEY118" s="199"/>
      <c r="VEZ118" s="199"/>
      <c r="VFA118" s="188"/>
      <c r="VFB118" s="209"/>
      <c r="VFC118" s="199"/>
      <c r="VFD118" s="199"/>
      <c r="VFE118" s="188"/>
      <c r="VFF118" s="209"/>
      <c r="VFG118" s="199"/>
      <c r="VFH118" s="199"/>
      <c r="VFI118" s="188"/>
      <c r="VFJ118" s="209"/>
      <c r="VFK118" s="199"/>
      <c r="VFL118" s="199"/>
      <c r="VFM118" s="188"/>
      <c r="VFN118" s="209"/>
      <c r="VFO118" s="199"/>
      <c r="VFP118" s="199"/>
      <c r="VFQ118" s="188"/>
      <c r="VFR118" s="209"/>
      <c r="VFS118" s="199"/>
      <c r="VFT118" s="199"/>
      <c r="VFU118" s="188"/>
      <c r="VFV118" s="209"/>
      <c r="VFW118" s="199"/>
      <c r="VFX118" s="199"/>
      <c r="VFY118" s="188"/>
      <c r="VFZ118" s="209"/>
      <c r="VGA118" s="199"/>
      <c r="VGB118" s="199"/>
      <c r="VGC118" s="188"/>
      <c r="VGD118" s="209"/>
      <c r="VGE118" s="199"/>
      <c r="VGF118" s="199"/>
      <c r="VGG118" s="188"/>
      <c r="VGH118" s="209"/>
      <c r="VGI118" s="199"/>
      <c r="VGJ118" s="199"/>
      <c r="VGK118" s="188"/>
      <c r="VGL118" s="209"/>
      <c r="VGM118" s="199"/>
      <c r="VGN118" s="199"/>
      <c r="VGO118" s="188"/>
      <c r="VGP118" s="209"/>
      <c r="VGQ118" s="199"/>
      <c r="VGR118" s="199"/>
      <c r="VGS118" s="188"/>
      <c r="VGT118" s="209"/>
      <c r="VGU118" s="199"/>
      <c r="VGV118" s="199"/>
      <c r="VGW118" s="188"/>
      <c r="VGX118" s="209"/>
      <c r="VGY118" s="199"/>
      <c r="VGZ118" s="199"/>
      <c r="VHA118" s="188"/>
      <c r="VHB118" s="209"/>
      <c r="VHC118" s="199"/>
      <c r="VHD118" s="199"/>
      <c r="VHE118" s="188"/>
      <c r="VHF118" s="209"/>
      <c r="VHG118" s="199"/>
      <c r="VHH118" s="199"/>
      <c r="VHI118" s="188"/>
      <c r="VHJ118" s="209"/>
      <c r="VHK118" s="199"/>
      <c r="VHL118" s="199"/>
      <c r="VHM118" s="188"/>
      <c r="VHN118" s="209"/>
      <c r="VHO118" s="199"/>
      <c r="VHP118" s="199"/>
      <c r="VHQ118" s="188"/>
      <c r="VHR118" s="209"/>
      <c r="VHS118" s="199"/>
      <c r="VHT118" s="199"/>
      <c r="VHU118" s="188"/>
      <c r="VHV118" s="209"/>
      <c r="VHW118" s="199"/>
      <c r="VHX118" s="199"/>
      <c r="VHY118" s="188"/>
      <c r="VHZ118" s="209"/>
      <c r="VIA118" s="199"/>
      <c r="VIB118" s="199"/>
      <c r="VIC118" s="188"/>
      <c r="VID118" s="209"/>
      <c r="VIE118" s="199"/>
      <c r="VIF118" s="199"/>
      <c r="VIG118" s="188"/>
      <c r="VIH118" s="209"/>
      <c r="VII118" s="199"/>
      <c r="VIJ118" s="199"/>
      <c r="VIK118" s="188"/>
      <c r="VIL118" s="209"/>
      <c r="VIM118" s="199"/>
      <c r="VIN118" s="199"/>
      <c r="VIO118" s="188"/>
      <c r="VIP118" s="209"/>
      <c r="VIQ118" s="199"/>
      <c r="VIR118" s="199"/>
      <c r="VIS118" s="188"/>
      <c r="VIT118" s="209"/>
      <c r="VIU118" s="199"/>
      <c r="VIV118" s="199"/>
      <c r="VIW118" s="188"/>
      <c r="VIX118" s="209"/>
      <c r="VIY118" s="199"/>
      <c r="VIZ118" s="199"/>
      <c r="VJA118" s="188"/>
      <c r="VJB118" s="209"/>
      <c r="VJC118" s="199"/>
      <c r="VJD118" s="199"/>
      <c r="VJE118" s="188"/>
      <c r="VJF118" s="209"/>
      <c r="VJG118" s="199"/>
      <c r="VJH118" s="199"/>
      <c r="VJI118" s="188"/>
      <c r="VJJ118" s="209"/>
      <c r="VJK118" s="199"/>
      <c r="VJL118" s="199"/>
      <c r="VJM118" s="188"/>
      <c r="VJN118" s="209"/>
      <c r="VJO118" s="199"/>
      <c r="VJP118" s="199"/>
      <c r="VJQ118" s="188"/>
      <c r="VJR118" s="209"/>
      <c r="VJS118" s="199"/>
      <c r="VJT118" s="199"/>
      <c r="VJU118" s="188"/>
      <c r="VJV118" s="209"/>
      <c r="VJW118" s="199"/>
      <c r="VJX118" s="199"/>
      <c r="VJY118" s="188"/>
      <c r="VJZ118" s="209"/>
      <c r="VKA118" s="199"/>
      <c r="VKB118" s="199"/>
      <c r="VKC118" s="188"/>
      <c r="VKD118" s="209"/>
      <c r="VKE118" s="199"/>
      <c r="VKF118" s="199"/>
      <c r="VKG118" s="188"/>
      <c r="VKH118" s="209"/>
      <c r="VKI118" s="199"/>
      <c r="VKJ118" s="199"/>
      <c r="VKK118" s="188"/>
      <c r="VKL118" s="209"/>
      <c r="VKM118" s="199"/>
      <c r="VKN118" s="199"/>
      <c r="VKO118" s="188"/>
      <c r="VKP118" s="209"/>
      <c r="VKQ118" s="199"/>
      <c r="VKR118" s="199"/>
      <c r="VKS118" s="188"/>
      <c r="VKT118" s="209"/>
      <c r="VKU118" s="199"/>
      <c r="VKV118" s="199"/>
      <c r="VKW118" s="188"/>
      <c r="VKX118" s="209"/>
      <c r="VKY118" s="199"/>
      <c r="VKZ118" s="199"/>
      <c r="VLA118" s="188"/>
      <c r="VLB118" s="209"/>
      <c r="VLC118" s="199"/>
      <c r="VLD118" s="199"/>
      <c r="VLE118" s="188"/>
      <c r="VLF118" s="209"/>
      <c r="VLG118" s="199"/>
      <c r="VLH118" s="199"/>
      <c r="VLI118" s="188"/>
      <c r="VLJ118" s="209"/>
      <c r="VLK118" s="199"/>
      <c r="VLL118" s="199"/>
      <c r="VLM118" s="188"/>
      <c r="VLN118" s="209"/>
      <c r="VLO118" s="199"/>
      <c r="VLP118" s="199"/>
      <c r="VLQ118" s="188"/>
      <c r="VLR118" s="209"/>
      <c r="VLS118" s="199"/>
      <c r="VLT118" s="199"/>
      <c r="VLU118" s="188"/>
      <c r="VLV118" s="209"/>
      <c r="VLW118" s="199"/>
      <c r="VLX118" s="199"/>
      <c r="VLY118" s="188"/>
      <c r="VLZ118" s="209"/>
      <c r="VMA118" s="199"/>
      <c r="VMB118" s="199"/>
      <c r="VMC118" s="188"/>
      <c r="VMD118" s="209"/>
      <c r="VME118" s="199"/>
      <c r="VMF118" s="199"/>
      <c r="VMG118" s="188"/>
      <c r="VMH118" s="209"/>
      <c r="VMI118" s="199"/>
      <c r="VMJ118" s="199"/>
      <c r="VMK118" s="188"/>
      <c r="VML118" s="209"/>
      <c r="VMM118" s="199"/>
      <c r="VMN118" s="199"/>
      <c r="VMO118" s="188"/>
      <c r="VMP118" s="209"/>
      <c r="VMQ118" s="199"/>
      <c r="VMR118" s="199"/>
      <c r="VMS118" s="188"/>
      <c r="VMT118" s="209"/>
      <c r="VMU118" s="199"/>
      <c r="VMV118" s="199"/>
      <c r="VMW118" s="188"/>
      <c r="VMX118" s="209"/>
      <c r="VMY118" s="199"/>
      <c r="VMZ118" s="199"/>
      <c r="VNA118" s="188"/>
      <c r="VNB118" s="209"/>
      <c r="VNC118" s="199"/>
      <c r="VND118" s="199"/>
      <c r="VNE118" s="188"/>
      <c r="VNF118" s="209"/>
      <c r="VNG118" s="199"/>
      <c r="VNH118" s="199"/>
      <c r="VNI118" s="188"/>
      <c r="VNJ118" s="209"/>
      <c r="VNK118" s="199"/>
      <c r="VNL118" s="199"/>
      <c r="VNM118" s="188"/>
      <c r="VNN118" s="209"/>
      <c r="VNO118" s="199"/>
      <c r="VNP118" s="199"/>
      <c r="VNQ118" s="188"/>
      <c r="VNR118" s="209"/>
      <c r="VNS118" s="199"/>
      <c r="VNT118" s="199"/>
      <c r="VNU118" s="188"/>
      <c r="VNV118" s="209"/>
      <c r="VNW118" s="199"/>
      <c r="VNX118" s="199"/>
      <c r="VNY118" s="188"/>
      <c r="VNZ118" s="209"/>
      <c r="VOA118" s="199"/>
      <c r="VOB118" s="199"/>
      <c r="VOC118" s="188"/>
      <c r="VOD118" s="209"/>
      <c r="VOE118" s="199"/>
      <c r="VOF118" s="199"/>
      <c r="VOG118" s="188"/>
      <c r="VOH118" s="209"/>
      <c r="VOI118" s="199"/>
      <c r="VOJ118" s="199"/>
      <c r="VOK118" s="188"/>
      <c r="VOL118" s="209"/>
      <c r="VOM118" s="199"/>
      <c r="VON118" s="199"/>
      <c r="VOO118" s="188"/>
      <c r="VOP118" s="209"/>
      <c r="VOQ118" s="199"/>
      <c r="VOR118" s="199"/>
      <c r="VOS118" s="188"/>
      <c r="VOT118" s="209"/>
      <c r="VOU118" s="199"/>
      <c r="VOV118" s="199"/>
      <c r="VOW118" s="188"/>
      <c r="VOX118" s="209"/>
      <c r="VOY118" s="199"/>
      <c r="VOZ118" s="199"/>
      <c r="VPA118" s="188"/>
      <c r="VPB118" s="209"/>
      <c r="VPC118" s="199"/>
      <c r="VPD118" s="199"/>
      <c r="VPE118" s="188"/>
      <c r="VPF118" s="209"/>
      <c r="VPG118" s="199"/>
      <c r="VPH118" s="199"/>
      <c r="VPI118" s="188"/>
      <c r="VPJ118" s="209"/>
      <c r="VPK118" s="199"/>
      <c r="VPL118" s="199"/>
      <c r="VPM118" s="188"/>
      <c r="VPN118" s="209"/>
      <c r="VPO118" s="199"/>
      <c r="VPP118" s="199"/>
      <c r="VPQ118" s="188"/>
      <c r="VPR118" s="209"/>
      <c r="VPS118" s="199"/>
      <c r="VPT118" s="199"/>
      <c r="VPU118" s="188"/>
      <c r="VPV118" s="209"/>
      <c r="VPW118" s="199"/>
      <c r="VPX118" s="199"/>
      <c r="VPY118" s="188"/>
      <c r="VPZ118" s="209"/>
      <c r="VQA118" s="199"/>
      <c r="VQB118" s="199"/>
      <c r="VQC118" s="188"/>
      <c r="VQD118" s="209"/>
      <c r="VQE118" s="199"/>
      <c r="VQF118" s="199"/>
      <c r="VQG118" s="188"/>
      <c r="VQH118" s="209"/>
      <c r="VQI118" s="199"/>
      <c r="VQJ118" s="199"/>
      <c r="VQK118" s="188"/>
      <c r="VQL118" s="209"/>
      <c r="VQM118" s="199"/>
      <c r="VQN118" s="199"/>
      <c r="VQO118" s="188"/>
      <c r="VQP118" s="209"/>
      <c r="VQQ118" s="199"/>
      <c r="VQR118" s="199"/>
      <c r="VQS118" s="188"/>
      <c r="VQT118" s="209"/>
      <c r="VQU118" s="199"/>
      <c r="VQV118" s="199"/>
      <c r="VQW118" s="188"/>
      <c r="VQX118" s="209"/>
      <c r="VQY118" s="199"/>
      <c r="VQZ118" s="199"/>
      <c r="VRA118" s="188"/>
      <c r="VRB118" s="209"/>
      <c r="VRC118" s="199"/>
      <c r="VRD118" s="199"/>
      <c r="VRE118" s="188"/>
      <c r="VRF118" s="209"/>
      <c r="VRG118" s="199"/>
      <c r="VRH118" s="199"/>
      <c r="VRI118" s="188"/>
      <c r="VRJ118" s="209"/>
      <c r="VRK118" s="199"/>
      <c r="VRL118" s="199"/>
      <c r="VRM118" s="188"/>
      <c r="VRN118" s="209"/>
      <c r="VRO118" s="199"/>
      <c r="VRP118" s="199"/>
      <c r="VRQ118" s="188"/>
      <c r="VRR118" s="209"/>
      <c r="VRS118" s="199"/>
      <c r="VRT118" s="199"/>
      <c r="VRU118" s="188"/>
      <c r="VRV118" s="209"/>
      <c r="VRW118" s="199"/>
      <c r="VRX118" s="199"/>
      <c r="VRY118" s="188"/>
      <c r="VRZ118" s="209"/>
      <c r="VSA118" s="199"/>
      <c r="VSB118" s="199"/>
      <c r="VSC118" s="188"/>
      <c r="VSD118" s="209"/>
      <c r="VSE118" s="199"/>
      <c r="VSF118" s="199"/>
      <c r="VSG118" s="188"/>
      <c r="VSH118" s="209"/>
      <c r="VSI118" s="199"/>
      <c r="VSJ118" s="199"/>
      <c r="VSK118" s="188"/>
      <c r="VSL118" s="209"/>
      <c r="VSM118" s="199"/>
      <c r="VSN118" s="199"/>
      <c r="VSO118" s="188"/>
      <c r="VSP118" s="209"/>
      <c r="VSQ118" s="199"/>
      <c r="VSR118" s="199"/>
      <c r="VSS118" s="188"/>
      <c r="VST118" s="209"/>
      <c r="VSU118" s="199"/>
      <c r="VSV118" s="199"/>
      <c r="VSW118" s="188"/>
      <c r="VSX118" s="209"/>
      <c r="VSY118" s="199"/>
      <c r="VSZ118" s="199"/>
      <c r="VTA118" s="188"/>
      <c r="VTB118" s="209"/>
      <c r="VTC118" s="199"/>
      <c r="VTD118" s="199"/>
      <c r="VTE118" s="188"/>
      <c r="VTF118" s="209"/>
      <c r="VTG118" s="199"/>
      <c r="VTH118" s="199"/>
      <c r="VTI118" s="188"/>
      <c r="VTJ118" s="209"/>
      <c r="VTK118" s="199"/>
      <c r="VTL118" s="199"/>
      <c r="VTM118" s="188"/>
      <c r="VTN118" s="209"/>
      <c r="VTO118" s="199"/>
      <c r="VTP118" s="199"/>
      <c r="VTQ118" s="188"/>
      <c r="VTR118" s="209"/>
      <c r="VTS118" s="199"/>
      <c r="VTT118" s="199"/>
      <c r="VTU118" s="188"/>
      <c r="VTV118" s="209"/>
      <c r="VTW118" s="199"/>
      <c r="VTX118" s="199"/>
      <c r="VTY118" s="188"/>
      <c r="VTZ118" s="209"/>
      <c r="VUA118" s="199"/>
      <c r="VUB118" s="199"/>
      <c r="VUC118" s="188"/>
      <c r="VUD118" s="209"/>
      <c r="VUE118" s="199"/>
      <c r="VUF118" s="199"/>
      <c r="VUG118" s="188"/>
      <c r="VUH118" s="209"/>
      <c r="VUI118" s="199"/>
      <c r="VUJ118" s="199"/>
      <c r="VUK118" s="188"/>
      <c r="VUL118" s="209"/>
      <c r="VUM118" s="199"/>
      <c r="VUN118" s="199"/>
      <c r="VUO118" s="188"/>
      <c r="VUP118" s="209"/>
      <c r="VUQ118" s="199"/>
      <c r="VUR118" s="199"/>
      <c r="VUS118" s="188"/>
      <c r="VUT118" s="209"/>
      <c r="VUU118" s="199"/>
      <c r="VUV118" s="199"/>
      <c r="VUW118" s="188"/>
      <c r="VUX118" s="209"/>
      <c r="VUY118" s="199"/>
      <c r="VUZ118" s="199"/>
      <c r="VVA118" s="188"/>
      <c r="VVB118" s="209"/>
      <c r="VVC118" s="199"/>
      <c r="VVD118" s="199"/>
      <c r="VVE118" s="188"/>
      <c r="VVF118" s="209"/>
      <c r="VVG118" s="199"/>
      <c r="VVH118" s="199"/>
      <c r="VVI118" s="188"/>
      <c r="VVJ118" s="209"/>
      <c r="VVK118" s="199"/>
      <c r="VVL118" s="199"/>
      <c r="VVM118" s="188"/>
      <c r="VVN118" s="209"/>
      <c r="VVO118" s="199"/>
      <c r="VVP118" s="199"/>
      <c r="VVQ118" s="188"/>
      <c r="VVR118" s="209"/>
      <c r="VVS118" s="199"/>
      <c r="VVT118" s="199"/>
      <c r="VVU118" s="188"/>
      <c r="VVV118" s="209"/>
      <c r="VVW118" s="199"/>
      <c r="VVX118" s="199"/>
      <c r="VVY118" s="188"/>
      <c r="VVZ118" s="209"/>
      <c r="VWA118" s="199"/>
      <c r="VWB118" s="199"/>
      <c r="VWC118" s="188"/>
      <c r="VWD118" s="209"/>
      <c r="VWE118" s="199"/>
      <c r="VWF118" s="199"/>
      <c r="VWG118" s="188"/>
      <c r="VWH118" s="209"/>
      <c r="VWI118" s="199"/>
      <c r="VWJ118" s="199"/>
      <c r="VWK118" s="188"/>
      <c r="VWL118" s="209"/>
      <c r="VWM118" s="199"/>
      <c r="VWN118" s="199"/>
      <c r="VWO118" s="188"/>
      <c r="VWP118" s="209"/>
      <c r="VWQ118" s="199"/>
      <c r="VWR118" s="199"/>
      <c r="VWS118" s="188"/>
      <c r="VWT118" s="209"/>
      <c r="VWU118" s="199"/>
      <c r="VWV118" s="199"/>
      <c r="VWW118" s="188"/>
      <c r="VWX118" s="209"/>
      <c r="VWY118" s="199"/>
      <c r="VWZ118" s="199"/>
      <c r="VXA118" s="188"/>
      <c r="VXB118" s="209"/>
      <c r="VXC118" s="199"/>
      <c r="VXD118" s="199"/>
      <c r="VXE118" s="188"/>
      <c r="VXF118" s="209"/>
      <c r="VXG118" s="199"/>
      <c r="VXH118" s="199"/>
      <c r="VXI118" s="188"/>
      <c r="VXJ118" s="209"/>
      <c r="VXK118" s="199"/>
      <c r="VXL118" s="199"/>
      <c r="VXM118" s="188"/>
      <c r="VXN118" s="209"/>
      <c r="VXO118" s="199"/>
      <c r="VXP118" s="199"/>
      <c r="VXQ118" s="188"/>
      <c r="VXR118" s="209"/>
      <c r="VXS118" s="199"/>
      <c r="VXT118" s="199"/>
      <c r="VXU118" s="188"/>
      <c r="VXV118" s="209"/>
      <c r="VXW118" s="199"/>
      <c r="VXX118" s="199"/>
      <c r="VXY118" s="188"/>
      <c r="VXZ118" s="209"/>
      <c r="VYA118" s="199"/>
      <c r="VYB118" s="199"/>
      <c r="VYC118" s="188"/>
      <c r="VYD118" s="209"/>
      <c r="VYE118" s="199"/>
      <c r="VYF118" s="199"/>
      <c r="VYG118" s="188"/>
      <c r="VYH118" s="209"/>
      <c r="VYI118" s="199"/>
      <c r="VYJ118" s="199"/>
      <c r="VYK118" s="188"/>
      <c r="VYL118" s="209"/>
      <c r="VYM118" s="199"/>
      <c r="VYN118" s="199"/>
      <c r="VYO118" s="188"/>
      <c r="VYP118" s="209"/>
      <c r="VYQ118" s="199"/>
      <c r="VYR118" s="199"/>
      <c r="VYS118" s="188"/>
      <c r="VYT118" s="209"/>
      <c r="VYU118" s="199"/>
      <c r="VYV118" s="199"/>
      <c r="VYW118" s="188"/>
      <c r="VYX118" s="209"/>
      <c r="VYY118" s="199"/>
      <c r="VYZ118" s="199"/>
      <c r="VZA118" s="188"/>
      <c r="VZB118" s="209"/>
      <c r="VZC118" s="199"/>
      <c r="VZD118" s="199"/>
      <c r="VZE118" s="188"/>
      <c r="VZF118" s="209"/>
      <c r="VZG118" s="199"/>
      <c r="VZH118" s="199"/>
      <c r="VZI118" s="188"/>
      <c r="VZJ118" s="209"/>
      <c r="VZK118" s="199"/>
      <c r="VZL118" s="199"/>
      <c r="VZM118" s="188"/>
      <c r="VZN118" s="209"/>
      <c r="VZO118" s="199"/>
      <c r="VZP118" s="199"/>
      <c r="VZQ118" s="188"/>
      <c r="VZR118" s="209"/>
      <c r="VZS118" s="199"/>
      <c r="VZT118" s="199"/>
      <c r="VZU118" s="188"/>
      <c r="VZV118" s="209"/>
      <c r="VZW118" s="199"/>
      <c r="VZX118" s="199"/>
      <c r="VZY118" s="188"/>
      <c r="VZZ118" s="209"/>
      <c r="WAA118" s="199"/>
      <c r="WAB118" s="199"/>
      <c r="WAC118" s="188"/>
      <c r="WAD118" s="209"/>
      <c r="WAE118" s="199"/>
      <c r="WAF118" s="199"/>
      <c r="WAG118" s="188"/>
      <c r="WAH118" s="209"/>
      <c r="WAI118" s="199"/>
      <c r="WAJ118" s="199"/>
      <c r="WAK118" s="188"/>
      <c r="WAL118" s="209"/>
      <c r="WAM118" s="199"/>
      <c r="WAN118" s="199"/>
      <c r="WAO118" s="188"/>
      <c r="WAP118" s="209"/>
      <c r="WAQ118" s="199"/>
      <c r="WAR118" s="199"/>
      <c r="WAS118" s="188"/>
      <c r="WAT118" s="209"/>
      <c r="WAU118" s="199"/>
      <c r="WAV118" s="199"/>
      <c r="WAW118" s="188"/>
      <c r="WAX118" s="209"/>
      <c r="WAY118" s="199"/>
      <c r="WAZ118" s="199"/>
      <c r="WBA118" s="188"/>
      <c r="WBB118" s="209"/>
      <c r="WBC118" s="199"/>
      <c r="WBD118" s="199"/>
      <c r="WBE118" s="188"/>
      <c r="WBF118" s="209"/>
      <c r="WBG118" s="199"/>
      <c r="WBH118" s="199"/>
      <c r="WBI118" s="188"/>
      <c r="WBJ118" s="209"/>
      <c r="WBK118" s="199"/>
      <c r="WBL118" s="199"/>
      <c r="WBM118" s="188"/>
      <c r="WBN118" s="209"/>
      <c r="WBO118" s="199"/>
      <c r="WBP118" s="199"/>
      <c r="WBQ118" s="188"/>
      <c r="WBR118" s="209"/>
      <c r="WBS118" s="199"/>
      <c r="WBT118" s="199"/>
      <c r="WBU118" s="188"/>
      <c r="WBV118" s="209"/>
      <c r="WBW118" s="199"/>
      <c r="WBX118" s="199"/>
      <c r="WBY118" s="188"/>
      <c r="WBZ118" s="209"/>
      <c r="WCA118" s="199"/>
      <c r="WCB118" s="199"/>
      <c r="WCC118" s="188"/>
      <c r="WCD118" s="209"/>
      <c r="WCE118" s="199"/>
      <c r="WCF118" s="199"/>
      <c r="WCG118" s="188"/>
      <c r="WCH118" s="209"/>
      <c r="WCI118" s="199"/>
      <c r="WCJ118" s="199"/>
      <c r="WCK118" s="188"/>
      <c r="WCL118" s="209"/>
      <c r="WCM118" s="199"/>
      <c r="WCN118" s="199"/>
      <c r="WCO118" s="188"/>
      <c r="WCP118" s="209"/>
      <c r="WCQ118" s="199"/>
      <c r="WCR118" s="199"/>
      <c r="WCS118" s="188"/>
      <c r="WCT118" s="209"/>
      <c r="WCU118" s="199"/>
      <c r="WCV118" s="199"/>
      <c r="WCW118" s="188"/>
      <c r="WCX118" s="209"/>
      <c r="WCY118" s="199"/>
      <c r="WCZ118" s="199"/>
      <c r="WDA118" s="188"/>
      <c r="WDB118" s="209"/>
      <c r="WDC118" s="199"/>
      <c r="WDD118" s="199"/>
      <c r="WDE118" s="188"/>
      <c r="WDF118" s="209"/>
      <c r="WDG118" s="199"/>
      <c r="WDH118" s="199"/>
      <c r="WDI118" s="188"/>
      <c r="WDJ118" s="209"/>
      <c r="WDK118" s="199"/>
      <c r="WDL118" s="199"/>
      <c r="WDM118" s="188"/>
      <c r="WDN118" s="209"/>
      <c r="WDO118" s="199"/>
      <c r="WDP118" s="199"/>
      <c r="WDQ118" s="188"/>
      <c r="WDR118" s="209"/>
      <c r="WDS118" s="199"/>
      <c r="WDT118" s="199"/>
      <c r="WDU118" s="188"/>
      <c r="WDV118" s="209"/>
      <c r="WDW118" s="199"/>
      <c r="WDX118" s="199"/>
      <c r="WDY118" s="188"/>
      <c r="WDZ118" s="209"/>
      <c r="WEA118" s="199"/>
      <c r="WEB118" s="199"/>
      <c r="WEC118" s="188"/>
      <c r="WED118" s="209"/>
      <c r="WEE118" s="199"/>
      <c r="WEF118" s="199"/>
      <c r="WEG118" s="188"/>
      <c r="WEH118" s="209"/>
      <c r="WEI118" s="199"/>
      <c r="WEJ118" s="199"/>
      <c r="WEK118" s="188"/>
      <c r="WEL118" s="209"/>
      <c r="WEM118" s="199"/>
      <c r="WEN118" s="199"/>
      <c r="WEO118" s="188"/>
      <c r="WEP118" s="209"/>
      <c r="WEQ118" s="199"/>
      <c r="WER118" s="199"/>
      <c r="WES118" s="188"/>
      <c r="WET118" s="209"/>
      <c r="WEU118" s="199"/>
      <c r="WEV118" s="199"/>
      <c r="WEW118" s="188"/>
      <c r="WEX118" s="209"/>
      <c r="WEY118" s="199"/>
      <c r="WEZ118" s="199"/>
      <c r="WFA118" s="188"/>
      <c r="WFB118" s="209"/>
      <c r="WFC118" s="199"/>
      <c r="WFD118" s="199"/>
      <c r="WFE118" s="188"/>
      <c r="WFF118" s="209"/>
      <c r="WFG118" s="199"/>
      <c r="WFH118" s="199"/>
      <c r="WFI118" s="188"/>
      <c r="WFJ118" s="209"/>
      <c r="WFK118" s="199"/>
      <c r="WFL118" s="199"/>
      <c r="WFM118" s="188"/>
      <c r="WFN118" s="209"/>
      <c r="WFO118" s="199"/>
      <c r="WFP118" s="199"/>
      <c r="WFQ118" s="188"/>
      <c r="WFR118" s="209"/>
      <c r="WFS118" s="199"/>
      <c r="WFT118" s="199"/>
      <c r="WFU118" s="188"/>
      <c r="WFV118" s="209"/>
      <c r="WFW118" s="199"/>
      <c r="WFX118" s="199"/>
      <c r="WFY118" s="188"/>
      <c r="WFZ118" s="209"/>
      <c r="WGA118" s="199"/>
      <c r="WGB118" s="199"/>
      <c r="WGC118" s="188"/>
      <c r="WGD118" s="209"/>
      <c r="WGE118" s="199"/>
      <c r="WGF118" s="199"/>
      <c r="WGG118" s="188"/>
      <c r="WGH118" s="209"/>
      <c r="WGI118" s="199"/>
      <c r="WGJ118" s="199"/>
      <c r="WGK118" s="188"/>
      <c r="WGL118" s="209"/>
      <c r="WGM118" s="199"/>
      <c r="WGN118" s="199"/>
      <c r="WGO118" s="188"/>
      <c r="WGP118" s="209"/>
      <c r="WGQ118" s="199"/>
      <c r="WGR118" s="199"/>
      <c r="WGS118" s="188"/>
      <c r="WGT118" s="209"/>
      <c r="WGU118" s="199"/>
      <c r="WGV118" s="199"/>
      <c r="WGW118" s="188"/>
      <c r="WGX118" s="209"/>
      <c r="WGY118" s="199"/>
      <c r="WGZ118" s="199"/>
      <c r="WHA118" s="188"/>
      <c r="WHB118" s="209"/>
      <c r="WHC118" s="199"/>
      <c r="WHD118" s="199"/>
      <c r="WHE118" s="188"/>
      <c r="WHF118" s="209"/>
      <c r="WHG118" s="199"/>
      <c r="WHH118" s="199"/>
      <c r="WHI118" s="188"/>
      <c r="WHJ118" s="209"/>
      <c r="WHK118" s="199"/>
      <c r="WHL118" s="199"/>
      <c r="WHM118" s="188"/>
      <c r="WHN118" s="209"/>
      <c r="WHO118" s="199"/>
      <c r="WHP118" s="199"/>
      <c r="WHQ118" s="188"/>
      <c r="WHR118" s="209"/>
      <c r="WHS118" s="199"/>
      <c r="WHT118" s="199"/>
      <c r="WHU118" s="188"/>
      <c r="WHV118" s="209"/>
      <c r="WHW118" s="199"/>
      <c r="WHX118" s="199"/>
      <c r="WHY118" s="188"/>
      <c r="WHZ118" s="209"/>
      <c r="WIA118" s="199"/>
      <c r="WIB118" s="199"/>
      <c r="WIC118" s="188"/>
      <c r="WID118" s="209"/>
      <c r="WIE118" s="199"/>
      <c r="WIF118" s="199"/>
      <c r="WIG118" s="188"/>
      <c r="WIH118" s="209"/>
      <c r="WII118" s="199"/>
      <c r="WIJ118" s="199"/>
      <c r="WIK118" s="188"/>
      <c r="WIL118" s="209"/>
      <c r="WIM118" s="199"/>
      <c r="WIN118" s="199"/>
      <c r="WIO118" s="188"/>
      <c r="WIP118" s="209"/>
      <c r="WIQ118" s="199"/>
      <c r="WIR118" s="199"/>
      <c r="WIS118" s="188"/>
      <c r="WIT118" s="209"/>
      <c r="WIU118" s="199"/>
      <c r="WIV118" s="199"/>
      <c r="WIW118" s="188"/>
      <c r="WIX118" s="209"/>
      <c r="WIY118" s="199"/>
      <c r="WIZ118" s="199"/>
      <c r="WJA118" s="188"/>
      <c r="WJB118" s="209"/>
      <c r="WJC118" s="199"/>
      <c r="WJD118" s="199"/>
      <c r="WJE118" s="188"/>
      <c r="WJF118" s="209"/>
      <c r="WJG118" s="199"/>
      <c r="WJH118" s="199"/>
      <c r="WJI118" s="188"/>
      <c r="WJJ118" s="209"/>
      <c r="WJK118" s="199"/>
      <c r="WJL118" s="199"/>
      <c r="WJM118" s="188"/>
      <c r="WJN118" s="209"/>
      <c r="WJO118" s="199"/>
      <c r="WJP118" s="199"/>
      <c r="WJQ118" s="188"/>
      <c r="WJR118" s="209"/>
      <c r="WJS118" s="199"/>
      <c r="WJT118" s="199"/>
      <c r="WJU118" s="188"/>
      <c r="WJV118" s="209"/>
      <c r="WJW118" s="199"/>
      <c r="WJX118" s="199"/>
      <c r="WJY118" s="188"/>
      <c r="WJZ118" s="209"/>
      <c r="WKA118" s="199"/>
      <c r="WKB118" s="199"/>
      <c r="WKC118" s="188"/>
      <c r="WKD118" s="209"/>
      <c r="WKE118" s="199"/>
      <c r="WKF118" s="199"/>
      <c r="WKG118" s="188"/>
      <c r="WKH118" s="209"/>
      <c r="WKI118" s="199"/>
      <c r="WKJ118" s="199"/>
      <c r="WKK118" s="188"/>
      <c r="WKL118" s="209"/>
      <c r="WKM118" s="199"/>
      <c r="WKN118" s="199"/>
      <c r="WKO118" s="188"/>
      <c r="WKP118" s="209"/>
      <c r="WKQ118" s="199"/>
      <c r="WKR118" s="199"/>
      <c r="WKS118" s="188"/>
      <c r="WKT118" s="209"/>
      <c r="WKU118" s="199"/>
      <c r="WKV118" s="199"/>
      <c r="WKW118" s="188"/>
      <c r="WKX118" s="209"/>
      <c r="WKY118" s="199"/>
      <c r="WKZ118" s="199"/>
      <c r="WLA118" s="188"/>
      <c r="WLB118" s="209"/>
      <c r="WLC118" s="199"/>
      <c r="WLD118" s="199"/>
      <c r="WLE118" s="188"/>
      <c r="WLF118" s="209"/>
      <c r="WLG118" s="199"/>
      <c r="WLH118" s="199"/>
      <c r="WLI118" s="188"/>
      <c r="WLJ118" s="209"/>
      <c r="WLK118" s="199"/>
      <c r="WLL118" s="199"/>
      <c r="WLM118" s="188"/>
      <c r="WLN118" s="209"/>
      <c r="WLO118" s="199"/>
      <c r="WLP118" s="199"/>
      <c r="WLQ118" s="188"/>
      <c r="WLR118" s="209"/>
      <c r="WLS118" s="199"/>
      <c r="WLT118" s="199"/>
      <c r="WLU118" s="188"/>
      <c r="WLV118" s="209"/>
      <c r="WLW118" s="199"/>
      <c r="WLX118" s="199"/>
      <c r="WLY118" s="188"/>
      <c r="WLZ118" s="209"/>
      <c r="WMA118" s="199"/>
      <c r="WMB118" s="199"/>
      <c r="WMC118" s="188"/>
      <c r="WMD118" s="209"/>
      <c r="WME118" s="199"/>
      <c r="WMF118" s="199"/>
      <c r="WMG118" s="188"/>
      <c r="WMH118" s="209"/>
      <c r="WMI118" s="199"/>
      <c r="WMJ118" s="199"/>
      <c r="WMK118" s="188"/>
      <c r="WML118" s="209"/>
      <c r="WMM118" s="199"/>
      <c r="WMN118" s="199"/>
      <c r="WMO118" s="188"/>
      <c r="WMP118" s="209"/>
      <c r="WMQ118" s="199"/>
      <c r="WMR118" s="199"/>
      <c r="WMS118" s="188"/>
      <c r="WMT118" s="209"/>
      <c r="WMU118" s="199"/>
      <c r="WMV118" s="199"/>
      <c r="WMW118" s="188"/>
      <c r="WMX118" s="209"/>
      <c r="WMY118" s="199"/>
      <c r="WMZ118" s="199"/>
      <c r="WNA118" s="188"/>
      <c r="WNB118" s="209"/>
      <c r="WNC118" s="199"/>
      <c r="WND118" s="199"/>
      <c r="WNE118" s="188"/>
      <c r="WNF118" s="209"/>
      <c r="WNG118" s="199"/>
      <c r="WNH118" s="199"/>
      <c r="WNI118" s="188"/>
      <c r="WNJ118" s="209"/>
      <c r="WNK118" s="199"/>
      <c r="WNL118" s="199"/>
      <c r="WNM118" s="188"/>
      <c r="WNN118" s="209"/>
      <c r="WNO118" s="199"/>
      <c r="WNP118" s="199"/>
      <c r="WNQ118" s="188"/>
      <c r="WNR118" s="209"/>
      <c r="WNS118" s="199"/>
      <c r="WNT118" s="199"/>
      <c r="WNU118" s="188"/>
      <c r="WNV118" s="209"/>
      <c r="WNW118" s="199"/>
      <c r="WNX118" s="199"/>
      <c r="WNY118" s="188"/>
      <c r="WNZ118" s="209"/>
      <c r="WOA118" s="199"/>
      <c r="WOB118" s="199"/>
      <c r="WOC118" s="188"/>
      <c r="WOD118" s="209"/>
      <c r="WOE118" s="199"/>
      <c r="WOF118" s="199"/>
      <c r="WOG118" s="188"/>
      <c r="WOH118" s="209"/>
      <c r="WOI118" s="199"/>
      <c r="WOJ118" s="199"/>
      <c r="WOK118" s="188"/>
      <c r="WOL118" s="209"/>
      <c r="WOM118" s="199"/>
      <c r="WON118" s="199"/>
      <c r="WOO118" s="188"/>
      <c r="WOP118" s="209"/>
      <c r="WOQ118" s="199"/>
      <c r="WOR118" s="199"/>
      <c r="WOS118" s="188"/>
      <c r="WOT118" s="209"/>
      <c r="WOU118" s="199"/>
      <c r="WOV118" s="199"/>
      <c r="WOW118" s="188"/>
      <c r="WOX118" s="209"/>
      <c r="WOY118" s="199"/>
      <c r="WOZ118" s="199"/>
      <c r="WPA118" s="188"/>
      <c r="WPB118" s="209"/>
      <c r="WPC118" s="199"/>
      <c r="WPD118" s="199"/>
      <c r="WPE118" s="188"/>
      <c r="WPF118" s="209"/>
      <c r="WPG118" s="199"/>
      <c r="WPH118" s="199"/>
      <c r="WPI118" s="188"/>
      <c r="WPJ118" s="209"/>
      <c r="WPK118" s="199"/>
      <c r="WPL118" s="199"/>
      <c r="WPM118" s="188"/>
      <c r="WPN118" s="209"/>
      <c r="WPO118" s="199"/>
      <c r="WPP118" s="199"/>
      <c r="WPQ118" s="188"/>
      <c r="WPR118" s="209"/>
      <c r="WPS118" s="199"/>
      <c r="WPT118" s="199"/>
      <c r="WPU118" s="188"/>
      <c r="WPV118" s="209"/>
      <c r="WPW118" s="199"/>
      <c r="WPX118" s="199"/>
      <c r="WPY118" s="188"/>
      <c r="WPZ118" s="209"/>
      <c r="WQA118" s="199"/>
      <c r="WQB118" s="199"/>
      <c r="WQC118" s="188"/>
      <c r="WQD118" s="209"/>
      <c r="WQE118" s="199"/>
      <c r="WQF118" s="199"/>
      <c r="WQG118" s="188"/>
      <c r="WQH118" s="209"/>
      <c r="WQI118" s="199"/>
      <c r="WQJ118" s="199"/>
      <c r="WQK118" s="188"/>
      <c r="WQL118" s="209"/>
      <c r="WQM118" s="199"/>
      <c r="WQN118" s="199"/>
      <c r="WQO118" s="188"/>
      <c r="WQP118" s="209"/>
      <c r="WQQ118" s="199"/>
      <c r="WQR118" s="199"/>
      <c r="WQS118" s="188"/>
      <c r="WQT118" s="209"/>
      <c r="WQU118" s="199"/>
      <c r="WQV118" s="199"/>
      <c r="WQW118" s="188"/>
      <c r="WQX118" s="209"/>
      <c r="WQY118" s="199"/>
      <c r="WQZ118" s="199"/>
      <c r="WRA118" s="188"/>
      <c r="WRB118" s="209"/>
      <c r="WRC118" s="199"/>
      <c r="WRD118" s="199"/>
      <c r="WRE118" s="188"/>
      <c r="WRF118" s="209"/>
      <c r="WRG118" s="199"/>
      <c r="WRH118" s="199"/>
      <c r="WRI118" s="188"/>
      <c r="WRJ118" s="209"/>
      <c r="WRK118" s="199"/>
      <c r="WRL118" s="199"/>
      <c r="WRM118" s="188"/>
      <c r="WRN118" s="209"/>
      <c r="WRO118" s="199"/>
      <c r="WRP118" s="199"/>
      <c r="WRQ118" s="188"/>
      <c r="WRR118" s="209"/>
      <c r="WRS118" s="199"/>
      <c r="WRT118" s="199"/>
      <c r="WRU118" s="188"/>
      <c r="WRV118" s="209"/>
      <c r="WRW118" s="199"/>
      <c r="WRX118" s="199"/>
      <c r="WRY118" s="188"/>
      <c r="WRZ118" s="209"/>
      <c r="WSA118" s="199"/>
      <c r="WSB118" s="199"/>
      <c r="WSC118" s="188"/>
      <c r="WSD118" s="209"/>
      <c r="WSE118" s="199"/>
      <c r="WSF118" s="199"/>
      <c r="WSG118" s="188"/>
      <c r="WSH118" s="209"/>
      <c r="WSI118" s="199"/>
      <c r="WSJ118" s="199"/>
      <c r="WSK118" s="188"/>
      <c r="WSL118" s="209"/>
      <c r="WSM118" s="199"/>
      <c r="WSN118" s="199"/>
      <c r="WSO118" s="188"/>
      <c r="WSP118" s="209"/>
      <c r="WSQ118" s="199"/>
      <c r="WSR118" s="199"/>
      <c r="WSS118" s="188"/>
      <c r="WST118" s="209"/>
      <c r="WSU118" s="199"/>
      <c r="WSV118" s="199"/>
      <c r="WSW118" s="188"/>
      <c r="WSX118" s="209"/>
      <c r="WSY118" s="199"/>
      <c r="WSZ118" s="199"/>
      <c r="WTA118" s="188"/>
      <c r="WTB118" s="209"/>
      <c r="WTC118" s="199"/>
      <c r="WTD118" s="199"/>
      <c r="WTE118" s="188"/>
      <c r="WTF118" s="209"/>
      <c r="WTG118" s="199"/>
      <c r="WTH118" s="199"/>
      <c r="WTI118" s="188"/>
      <c r="WTJ118" s="209"/>
      <c r="WTK118" s="199"/>
      <c r="WTL118" s="199"/>
      <c r="WTM118" s="188"/>
      <c r="WTN118" s="209"/>
      <c r="WTO118" s="199"/>
      <c r="WTP118" s="199"/>
      <c r="WTQ118" s="188"/>
      <c r="WTR118" s="209"/>
      <c r="WTS118" s="199"/>
      <c r="WTT118" s="199"/>
      <c r="WTU118" s="188"/>
      <c r="WTV118" s="209"/>
      <c r="WTW118" s="199"/>
      <c r="WTX118" s="199"/>
      <c r="WTY118" s="188"/>
      <c r="WTZ118" s="209"/>
      <c r="WUA118" s="199"/>
      <c r="WUB118" s="199"/>
      <c r="WUC118" s="188"/>
      <c r="WUD118" s="209"/>
      <c r="WUE118" s="199"/>
      <c r="WUF118" s="199"/>
      <c r="WUG118" s="188"/>
      <c r="WUH118" s="209"/>
      <c r="WUI118" s="199"/>
      <c r="WUJ118" s="199"/>
      <c r="WUK118" s="188"/>
      <c r="WUL118" s="209"/>
      <c r="WUM118" s="199"/>
      <c r="WUN118" s="199"/>
      <c r="WUO118" s="188"/>
      <c r="WUP118" s="209"/>
      <c r="WUQ118" s="199"/>
      <c r="WUR118" s="199"/>
      <c r="WUS118" s="188"/>
      <c r="WUT118" s="209"/>
      <c r="WUU118" s="199"/>
      <c r="WUV118" s="199"/>
      <c r="WUW118" s="188"/>
      <c r="WUX118" s="209"/>
      <c r="WUY118" s="199"/>
      <c r="WUZ118" s="199"/>
      <c r="WVA118" s="188"/>
      <c r="WVB118" s="209"/>
      <c r="WVC118" s="199"/>
      <c r="WVD118" s="199"/>
      <c r="WVE118" s="188"/>
      <c r="WVF118" s="209"/>
      <c r="WVG118" s="199"/>
      <c r="WVH118" s="199"/>
      <c r="WVI118" s="188"/>
      <c r="WVJ118" s="209"/>
      <c r="WVK118" s="199"/>
      <c r="WVL118" s="199"/>
      <c r="WVM118" s="188"/>
      <c r="WVN118" s="209"/>
      <c r="WVO118" s="199"/>
      <c r="WVP118" s="199"/>
      <c r="WVQ118" s="188"/>
      <c r="WVR118" s="209"/>
      <c r="WVS118" s="199"/>
      <c r="WVT118" s="199"/>
      <c r="WVU118" s="188"/>
      <c r="WVV118" s="209"/>
      <c r="WVW118" s="199"/>
      <c r="WVX118" s="199"/>
      <c r="WVY118" s="188"/>
      <c r="WVZ118" s="209"/>
      <c r="WWA118" s="199"/>
      <c r="WWB118" s="199"/>
      <c r="WWC118" s="188"/>
      <c r="WWD118" s="209"/>
      <c r="WWE118" s="199"/>
      <c r="WWF118" s="199"/>
      <c r="WWG118" s="188"/>
      <c r="WWH118" s="209"/>
      <c r="WWI118" s="199"/>
      <c r="WWJ118" s="199"/>
      <c r="WWK118" s="188"/>
      <c r="WWL118" s="209"/>
      <c r="WWM118" s="199"/>
      <c r="WWN118" s="199"/>
      <c r="WWO118" s="188"/>
      <c r="WWP118" s="209"/>
      <c r="WWQ118" s="199"/>
      <c r="WWR118" s="199"/>
      <c r="WWS118" s="188"/>
      <c r="WWT118" s="209"/>
      <c r="WWU118" s="199"/>
      <c r="WWV118" s="199"/>
      <c r="WWW118" s="188"/>
      <c r="WWX118" s="209"/>
      <c r="WWY118" s="199"/>
      <c r="WWZ118" s="199"/>
      <c r="WXA118" s="188"/>
      <c r="WXB118" s="209"/>
      <c r="WXC118" s="199"/>
      <c r="WXD118" s="199"/>
      <c r="WXE118" s="188"/>
      <c r="WXF118" s="209"/>
      <c r="WXG118" s="199"/>
      <c r="WXH118" s="199"/>
      <c r="WXI118" s="188"/>
      <c r="WXJ118" s="209"/>
      <c r="WXK118" s="199"/>
      <c r="WXL118" s="199"/>
      <c r="WXM118" s="188"/>
      <c r="WXN118" s="209"/>
      <c r="WXO118" s="199"/>
      <c r="WXP118" s="199"/>
      <c r="WXQ118" s="188"/>
      <c r="WXR118" s="209"/>
      <c r="WXS118" s="199"/>
      <c r="WXT118" s="199"/>
      <c r="WXU118" s="188"/>
      <c r="WXV118" s="209"/>
      <c r="WXW118" s="199"/>
      <c r="WXX118" s="199"/>
      <c r="WXY118" s="188"/>
      <c r="WXZ118" s="209"/>
      <c r="WYA118" s="199"/>
      <c r="WYB118" s="199"/>
      <c r="WYC118" s="188"/>
      <c r="WYD118" s="209"/>
      <c r="WYE118" s="199"/>
      <c r="WYF118" s="199"/>
      <c r="WYG118" s="188"/>
      <c r="WYH118" s="209"/>
      <c r="WYI118" s="199"/>
      <c r="WYJ118" s="199"/>
      <c r="WYK118" s="188"/>
      <c r="WYL118" s="209"/>
      <c r="WYM118" s="199"/>
      <c r="WYN118" s="199"/>
      <c r="WYO118" s="188"/>
      <c r="WYP118" s="209"/>
      <c r="WYQ118" s="199"/>
      <c r="WYR118" s="199"/>
      <c r="WYS118" s="188"/>
      <c r="WYT118" s="209"/>
      <c r="WYU118" s="199"/>
      <c r="WYV118" s="199"/>
      <c r="WYW118" s="188"/>
      <c r="WYX118" s="209"/>
      <c r="WYY118" s="199"/>
      <c r="WYZ118" s="199"/>
      <c r="WZA118" s="188"/>
      <c r="WZB118" s="209"/>
      <c r="WZC118" s="199"/>
      <c r="WZD118" s="199"/>
      <c r="WZE118" s="188"/>
      <c r="WZF118" s="209"/>
      <c r="WZG118" s="199"/>
      <c r="WZH118" s="199"/>
      <c r="WZI118" s="188"/>
      <c r="WZJ118" s="209"/>
      <c r="WZK118" s="199"/>
      <c r="WZL118" s="199"/>
      <c r="WZM118" s="188"/>
      <c r="WZN118" s="209"/>
      <c r="WZO118" s="199"/>
      <c r="WZP118" s="199"/>
      <c r="WZQ118" s="188"/>
      <c r="WZR118" s="209"/>
      <c r="WZS118" s="199"/>
      <c r="WZT118" s="199"/>
      <c r="WZU118" s="188"/>
      <c r="WZV118" s="209"/>
      <c r="WZW118" s="199"/>
      <c r="WZX118" s="199"/>
      <c r="WZY118" s="188"/>
      <c r="WZZ118" s="209"/>
      <c r="XAA118" s="199"/>
      <c r="XAB118" s="199"/>
      <c r="XAC118" s="188"/>
      <c r="XAD118" s="209"/>
      <c r="XAE118" s="199"/>
      <c r="XAF118" s="199"/>
      <c r="XAG118" s="188"/>
      <c r="XAH118" s="209"/>
      <c r="XAI118" s="199"/>
      <c r="XAJ118" s="199"/>
      <c r="XAK118" s="188"/>
      <c r="XAL118" s="209"/>
      <c r="XAM118" s="199"/>
      <c r="XAN118" s="199"/>
      <c r="XAO118" s="188"/>
      <c r="XAP118" s="209"/>
      <c r="XAQ118" s="199"/>
      <c r="XAR118" s="199"/>
      <c r="XAS118" s="188"/>
      <c r="XAT118" s="209"/>
      <c r="XAU118" s="199"/>
      <c r="XAV118" s="199"/>
      <c r="XAW118" s="188"/>
      <c r="XAX118" s="209"/>
      <c r="XAY118" s="199"/>
      <c r="XAZ118" s="199"/>
      <c r="XBA118" s="188"/>
      <c r="XBB118" s="209"/>
      <c r="XBC118" s="199"/>
      <c r="XBD118" s="199"/>
      <c r="XBE118" s="188"/>
      <c r="XBF118" s="209"/>
      <c r="XBG118" s="199"/>
      <c r="XBH118" s="199"/>
      <c r="XBI118" s="188"/>
      <c r="XBJ118" s="209"/>
      <c r="XBK118" s="199"/>
      <c r="XBL118" s="199"/>
      <c r="XBM118" s="188"/>
      <c r="XBN118" s="209"/>
      <c r="XBO118" s="199"/>
      <c r="XBP118" s="199"/>
      <c r="XBQ118" s="188"/>
      <c r="XBR118" s="209"/>
      <c r="XBS118" s="199"/>
      <c r="XBT118" s="199"/>
      <c r="XBU118" s="188"/>
      <c r="XBV118" s="209"/>
      <c r="XBW118" s="199"/>
      <c r="XBX118" s="199"/>
      <c r="XBY118" s="188"/>
      <c r="XBZ118" s="209"/>
      <c r="XCA118" s="199"/>
      <c r="XCB118" s="199"/>
      <c r="XCC118" s="188"/>
      <c r="XCD118" s="209"/>
      <c r="XCE118" s="199"/>
      <c r="XCF118" s="199"/>
      <c r="XCG118" s="188"/>
      <c r="XCH118" s="209"/>
      <c r="XCI118" s="199"/>
      <c r="XCJ118" s="199"/>
      <c r="XCK118" s="188"/>
      <c r="XCL118" s="209"/>
      <c r="XCM118" s="199"/>
      <c r="XCN118" s="199"/>
      <c r="XCO118" s="188"/>
      <c r="XCP118" s="209"/>
      <c r="XCQ118" s="199"/>
      <c r="XCR118" s="199"/>
      <c r="XCS118" s="188"/>
      <c r="XCT118" s="209"/>
      <c r="XCU118" s="199"/>
      <c r="XCV118" s="199"/>
      <c r="XCW118" s="188"/>
      <c r="XCX118" s="209"/>
      <c r="XCY118" s="199"/>
      <c r="XCZ118" s="199"/>
      <c r="XDA118" s="188"/>
      <c r="XDB118" s="209"/>
      <c r="XDC118" s="199"/>
      <c r="XDD118" s="199"/>
      <c r="XDE118" s="188"/>
      <c r="XDF118" s="209"/>
      <c r="XDG118" s="199"/>
      <c r="XDH118" s="199"/>
      <c r="XDI118" s="188"/>
      <c r="XDJ118" s="209"/>
      <c r="XDK118" s="199"/>
      <c r="XDL118" s="199"/>
      <c r="XDM118" s="188"/>
      <c r="XDN118" s="209"/>
      <c r="XDO118" s="199"/>
      <c r="XDP118" s="199"/>
      <c r="XDQ118" s="188"/>
      <c r="XDR118" s="209"/>
      <c r="XDS118" s="199"/>
      <c r="XDT118" s="199"/>
      <c r="XDU118" s="188"/>
      <c r="XDV118" s="209"/>
      <c r="XDW118" s="199"/>
      <c r="XDX118" s="199"/>
      <c r="XDY118" s="188"/>
      <c r="XDZ118" s="209"/>
      <c r="XEA118" s="199"/>
      <c r="XEB118" s="199"/>
      <c r="XEC118" s="188"/>
      <c r="XED118" s="209"/>
      <c r="XEE118" s="199"/>
      <c r="XEF118" s="199"/>
      <c r="XEG118" s="188"/>
      <c r="XEH118" s="209"/>
      <c r="XEI118" s="199"/>
      <c r="XEJ118" s="199"/>
      <c r="XEK118" s="188"/>
      <c r="XEL118" s="209"/>
      <c r="XEM118" s="199"/>
      <c r="XEN118" s="199"/>
      <c r="XEO118" s="188"/>
      <c r="XEP118" s="209"/>
      <c r="XEQ118" s="199"/>
      <c r="XER118" s="199"/>
      <c r="XES118" s="188"/>
      <c r="XET118" s="209"/>
      <c r="XEU118" s="199"/>
      <c r="XEV118" s="199"/>
      <c r="XEW118" s="188"/>
      <c r="XEX118" s="209"/>
      <c r="XEY118" s="199"/>
      <c r="XEZ118" s="199"/>
      <c r="XFA118" s="188"/>
      <c r="XFB118" s="209"/>
      <c r="XFC118" s="199"/>
      <c r="XFD118" s="199"/>
    </row>
    <row r="119" spans="1:16384" x14ac:dyDescent="0.2">
      <c r="A119" s="669" t="s">
        <v>916</v>
      </c>
      <c r="B119" s="199"/>
      <c r="C119" s="188"/>
      <c r="D119" s="209"/>
      <c r="E119" s="199"/>
      <c r="F119" s="199"/>
      <c r="G119" s="199"/>
      <c r="H119" s="188"/>
      <c r="I119" s="209"/>
      <c r="J119" s="199"/>
      <c r="K119" s="199"/>
      <c r="L119" s="199"/>
      <c r="M119" s="188"/>
      <c r="N119" s="209"/>
      <c r="O119" s="199"/>
      <c r="P119" s="199"/>
      <c r="Q119" s="188"/>
      <c r="R119" s="209"/>
      <c r="S119" s="199"/>
      <c r="T119" s="199"/>
      <c r="U119" s="188"/>
      <c r="V119" s="209"/>
      <c r="W119" s="199"/>
      <c r="X119" s="199"/>
      <c r="Y119" s="188"/>
      <c r="Z119" s="209"/>
      <c r="AA119" s="199"/>
      <c r="AB119" s="199"/>
      <c r="AC119" s="188"/>
      <c r="AD119" s="209"/>
      <c r="AE119" s="199"/>
      <c r="AF119" s="199"/>
      <c r="AG119" s="188"/>
      <c r="AH119" s="209"/>
      <c r="AI119" s="199"/>
      <c r="AJ119" s="199"/>
      <c r="AK119" s="188"/>
      <c r="AL119" s="209"/>
      <c r="AM119" s="199"/>
      <c r="AN119" s="199"/>
      <c r="AO119" s="188"/>
      <c r="AP119" s="209"/>
      <c r="AQ119" s="199"/>
      <c r="AR119" s="199"/>
      <c r="AS119" s="188"/>
      <c r="AT119" s="209"/>
      <c r="AU119" s="199"/>
      <c r="AV119" s="199"/>
      <c r="AW119" s="188"/>
      <c r="AX119" s="209"/>
      <c r="AY119" s="199"/>
      <c r="AZ119" s="199"/>
      <c r="BA119" s="188"/>
      <c r="BB119" s="209"/>
      <c r="BC119" s="199"/>
      <c r="BD119" s="199"/>
      <c r="BE119" s="188"/>
      <c r="BF119" s="209"/>
      <c r="BG119" s="199"/>
      <c r="BH119" s="199"/>
      <c r="BI119" s="188"/>
      <c r="BJ119" s="209"/>
      <c r="BK119" s="199"/>
      <c r="BL119" s="199"/>
      <c r="BM119" s="188"/>
      <c r="BN119" s="209"/>
      <c r="BO119" s="199"/>
      <c r="BP119" s="199"/>
      <c r="BQ119" s="188"/>
      <c r="BR119" s="209"/>
      <c r="BS119" s="199"/>
      <c r="BT119" s="199"/>
      <c r="BU119" s="188"/>
      <c r="BV119" s="209"/>
      <c r="BW119" s="199"/>
      <c r="BX119" s="199"/>
      <c r="BY119" s="188"/>
      <c r="BZ119" s="209"/>
      <c r="CA119" s="199"/>
      <c r="CB119" s="199"/>
      <c r="CC119" s="188"/>
      <c r="CD119" s="209"/>
      <c r="CE119" s="199"/>
      <c r="CF119" s="199"/>
      <c r="CG119" s="188"/>
      <c r="CH119" s="209"/>
      <c r="CI119" s="199"/>
      <c r="CJ119" s="199"/>
      <c r="CK119" s="188"/>
      <c r="CL119" s="209"/>
      <c r="CM119" s="199"/>
      <c r="CN119" s="199"/>
      <c r="CO119" s="188"/>
      <c r="CP119" s="209"/>
      <c r="CQ119" s="199"/>
      <c r="CR119" s="199"/>
      <c r="CS119" s="188"/>
      <c r="CT119" s="209"/>
      <c r="CU119" s="199"/>
      <c r="CV119" s="199"/>
      <c r="CW119" s="188"/>
      <c r="CX119" s="209"/>
      <c r="CY119" s="199"/>
      <c r="CZ119" s="199"/>
      <c r="DA119" s="188"/>
      <c r="DB119" s="209"/>
      <c r="DC119" s="199"/>
      <c r="DD119" s="199"/>
      <c r="DE119" s="188"/>
      <c r="DF119" s="209"/>
      <c r="DG119" s="199"/>
      <c r="DH119" s="199"/>
      <c r="DI119" s="188"/>
      <c r="DJ119" s="209"/>
      <c r="DK119" s="199"/>
      <c r="DL119" s="199"/>
      <c r="DM119" s="188"/>
      <c r="DN119" s="209"/>
      <c r="DO119" s="199"/>
      <c r="DP119" s="199"/>
      <c r="DQ119" s="188"/>
      <c r="DR119" s="209"/>
      <c r="DS119" s="199"/>
      <c r="DT119" s="199"/>
      <c r="DU119" s="188"/>
      <c r="DV119" s="209"/>
      <c r="DW119" s="199"/>
      <c r="DX119" s="199"/>
      <c r="DY119" s="188"/>
      <c r="DZ119" s="209"/>
      <c r="EA119" s="199"/>
      <c r="EB119" s="199"/>
      <c r="EC119" s="188"/>
      <c r="ED119" s="209"/>
      <c r="EE119" s="199"/>
      <c r="EF119" s="199"/>
      <c r="EG119" s="188"/>
      <c r="EH119" s="209"/>
      <c r="EI119" s="199"/>
      <c r="EJ119" s="199"/>
      <c r="EK119" s="188"/>
      <c r="EL119" s="209"/>
      <c r="EM119" s="199"/>
      <c r="EN119" s="199"/>
      <c r="EO119" s="188"/>
      <c r="EP119" s="209"/>
      <c r="EQ119" s="199"/>
      <c r="ER119" s="199"/>
      <c r="ES119" s="188"/>
      <c r="ET119" s="209"/>
      <c r="EU119" s="199"/>
      <c r="EV119" s="199"/>
      <c r="EW119" s="188"/>
      <c r="EX119" s="209"/>
      <c r="EY119" s="199"/>
      <c r="EZ119" s="199"/>
      <c r="FA119" s="188"/>
      <c r="FB119" s="209"/>
      <c r="FC119" s="199"/>
      <c r="FD119" s="199"/>
      <c r="FE119" s="188"/>
      <c r="FF119" s="209"/>
      <c r="FG119" s="199"/>
      <c r="FH119" s="199"/>
      <c r="FI119" s="188"/>
      <c r="FJ119" s="209"/>
      <c r="FK119" s="199"/>
      <c r="FL119" s="199"/>
      <c r="FM119" s="188"/>
      <c r="FN119" s="209"/>
      <c r="FO119" s="199"/>
      <c r="FP119" s="199"/>
      <c r="FQ119" s="188"/>
      <c r="FR119" s="209"/>
      <c r="FS119" s="199"/>
      <c r="FT119" s="199"/>
      <c r="FU119" s="188"/>
      <c r="FV119" s="209"/>
      <c r="FW119" s="199"/>
      <c r="FX119" s="199"/>
      <c r="FY119" s="188"/>
      <c r="FZ119" s="209"/>
      <c r="GA119" s="199"/>
      <c r="GB119" s="199"/>
      <c r="GC119" s="188"/>
      <c r="GD119" s="209"/>
      <c r="GE119" s="199"/>
      <c r="GF119" s="199"/>
      <c r="GG119" s="188"/>
      <c r="GH119" s="209"/>
      <c r="GI119" s="199"/>
      <c r="GJ119" s="199"/>
      <c r="GK119" s="188"/>
      <c r="GL119" s="209"/>
      <c r="GM119" s="199"/>
      <c r="GN119" s="199"/>
      <c r="GO119" s="188"/>
      <c r="GP119" s="209"/>
      <c r="GQ119" s="199"/>
      <c r="GR119" s="199"/>
      <c r="GS119" s="188"/>
      <c r="GT119" s="209"/>
      <c r="GU119" s="199"/>
      <c r="GV119" s="199"/>
      <c r="GW119" s="188"/>
      <c r="GX119" s="209"/>
      <c r="GY119" s="199"/>
      <c r="GZ119" s="199"/>
      <c r="HA119" s="188"/>
      <c r="HB119" s="209"/>
      <c r="HC119" s="199"/>
      <c r="HD119" s="199"/>
      <c r="HE119" s="188"/>
      <c r="HF119" s="209"/>
      <c r="HG119" s="199"/>
      <c r="HH119" s="199"/>
      <c r="HI119" s="188"/>
      <c r="HJ119" s="209"/>
      <c r="HK119" s="199"/>
      <c r="HL119" s="199"/>
      <c r="HM119" s="188"/>
      <c r="HN119" s="209"/>
      <c r="HO119" s="199"/>
      <c r="HP119" s="199"/>
      <c r="HQ119" s="188"/>
      <c r="HR119" s="209"/>
      <c r="HS119" s="199"/>
      <c r="HT119" s="199"/>
      <c r="HU119" s="188"/>
      <c r="HV119" s="209"/>
      <c r="HW119" s="199"/>
      <c r="HX119" s="199"/>
      <c r="HY119" s="188"/>
      <c r="HZ119" s="209"/>
      <c r="IA119" s="199"/>
      <c r="IB119" s="199"/>
      <c r="IC119" s="188"/>
      <c r="ID119" s="209"/>
      <c r="IE119" s="199"/>
      <c r="IF119" s="199"/>
      <c r="IG119" s="188"/>
      <c r="IH119" s="209"/>
      <c r="II119" s="199"/>
      <c r="IJ119" s="199"/>
      <c r="IK119" s="188"/>
      <c r="IL119" s="209"/>
      <c r="IM119" s="199"/>
      <c r="IN119" s="199"/>
      <c r="IO119" s="188"/>
      <c r="IP119" s="209"/>
      <c r="IQ119" s="199"/>
      <c r="IR119" s="199"/>
      <c r="IS119" s="188"/>
      <c r="IT119" s="209"/>
      <c r="IU119" s="199"/>
      <c r="IV119" s="199"/>
      <c r="IW119" s="188"/>
      <c r="IX119" s="209"/>
      <c r="IY119" s="199"/>
      <c r="IZ119" s="199"/>
      <c r="JA119" s="188"/>
      <c r="JB119" s="209"/>
      <c r="JC119" s="199"/>
      <c r="JD119" s="199"/>
      <c r="JE119" s="188"/>
      <c r="JF119" s="209"/>
      <c r="JG119" s="199"/>
      <c r="JH119" s="199"/>
      <c r="JI119" s="188"/>
      <c r="JJ119" s="209"/>
      <c r="JK119" s="199"/>
      <c r="JL119" s="199"/>
      <c r="JM119" s="188"/>
      <c r="JN119" s="209"/>
      <c r="JO119" s="199"/>
      <c r="JP119" s="199"/>
      <c r="JQ119" s="188"/>
      <c r="JR119" s="209"/>
      <c r="JS119" s="199"/>
      <c r="JT119" s="199"/>
      <c r="JU119" s="188"/>
      <c r="JV119" s="209"/>
      <c r="JW119" s="199"/>
      <c r="JX119" s="199"/>
      <c r="JY119" s="188"/>
      <c r="JZ119" s="209"/>
      <c r="KA119" s="199"/>
      <c r="KB119" s="199"/>
      <c r="KC119" s="188"/>
      <c r="KD119" s="209"/>
      <c r="KE119" s="199"/>
      <c r="KF119" s="199"/>
      <c r="KG119" s="188"/>
      <c r="KH119" s="209"/>
      <c r="KI119" s="199"/>
      <c r="KJ119" s="199"/>
      <c r="KK119" s="188"/>
      <c r="KL119" s="209"/>
      <c r="KM119" s="199"/>
      <c r="KN119" s="199"/>
      <c r="KO119" s="188"/>
      <c r="KP119" s="209"/>
      <c r="KQ119" s="199"/>
      <c r="KR119" s="199"/>
      <c r="KS119" s="188"/>
      <c r="KT119" s="209"/>
      <c r="KU119" s="199"/>
      <c r="KV119" s="199"/>
      <c r="KW119" s="188"/>
      <c r="KX119" s="209"/>
      <c r="KY119" s="199"/>
      <c r="KZ119" s="199"/>
      <c r="LA119" s="188"/>
      <c r="LB119" s="209"/>
      <c r="LC119" s="199"/>
      <c r="LD119" s="199"/>
      <c r="LE119" s="188"/>
      <c r="LF119" s="209"/>
      <c r="LG119" s="199"/>
      <c r="LH119" s="199"/>
      <c r="LI119" s="188"/>
      <c r="LJ119" s="209"/>
      <c r="LK119" s="199"/>
      <c r="LL119" s="199"/>
      <c r="LM119" s="188"/>
      <c r="LN119" s="209"/>
      <c r="LO119" s="199"/>
      <c r="LP119" s="199"/>
      <c r="LQ119" s="188"/>
      <c r="LR119" s="209"/>
      <c r="LS119" s="199"/>
      <c r="LT119" s="199"/>
      <c r="LU119" s="188"/>
      <c r="LV119" s="209"/>
      <c r="LW119" s="199"/>
      <c r="LX119" s="199"/>
      <c r="LY119" s="188"/>
      <c r="LZ119" s="209"/>
      <c r="MA119" s="199"/>
      <c r="MB119" s="199"/>
      <c r="MC119" s="188"/>
      <c r="MD119" s="209"/>
      <c r="ME119" s="199"/>
      <c r="MF119" s="199"/>
      <c r="MG119" s="188"/>
      <c r="MH119" s="209"/>
      <c r="MI119" s="199"/>
      <c r="MJ119" s="199"/>
      <c r="MK119" s="188"/>
      <c r="ML119" s="209"/>
      <c r="MM119" s="199"/>
      <c r="MN119" s="199"/>
      <c r="MO119" s="188"/>
      <c r="MP119" s="209"/>
      <c r="MQ119" s="199"/>
      <c r="MR119" s="199"/>
      <c r="MS119" s="188"/>
      <c r="MT119" s="209"/>
      <c r="MU119" s="199"/>
      <c r="MV119" s="199"/>
      <c r="MW119" s="188"/>
      <c r="MX119" s="209"/>
      <c r="MY119" s="199"/>
      <c r="MZ119" s="199"/>
      <c r="NA119" s="188"/>
      <c r="NB119" s="209"/>
      <c r="NC119" s="199"/>
      <c r="ND119" s="199"/>
      <c r="NE119" s="188"/>
      <c r="NF119" s="209"/>
      <c r="NG119" s="199"/>
      <c r="NH119" s="199"/>
      <c r="NI119" s="188"/>
      <c r="NJ119" s="209"/>
      <c r="NK119" s="199"/>
      <c r="NL119" s="199"/>
      <c r="NM119" s="188"/>
      <c r="NN119" s="209"/>
      <c r="NO119" s="199"/>
      <c r="NP119" s="199"/>
      <c r="NQ119" s="188"/>
      <c r="NR119" s="209"/>
      <c r="NS119" s="199"/>
      <c r="NT119" s="199"/>
      <c r="NU119" s="188"/>
      <c r="NV119" s="209"/>
      <c r="NW119" s="199"/>
      <c r="NX119" s="199"/>
      <c r="NY119" s="188"/>
      <c r="NZ119" s="209"/>
      <c r="OA119" s="199"/>
      <c r="OB119" s="199"/>
      <c r="OC119" s="188"/>
      <c r="OD119" s="209"/>
      <c r="OE119" s="199"/>
      <c r="OF119" s="199"/>
      <c r="OG119" s="188"/>
      <c r="OH119" s="209"/>
      <c r="OI119" s="199"/>
      <c r="OJ119" s="199"/>
      <c r="OK119" s="188"/>
      <c r="OL119" s="209"/>
      <c r="OM119" s="199"/>
      <c r="ON119" s="199"/>
      <c r="OO119" s="188"/>
      <c r="OP119" s="209"/>
      <c r="OQ119" s="199"/>
      <c r="OR119" s="199"/>
      <c r="OS119" s="188"/>
      <c r="OT119" s="209"/>
      <c r="OU119" s="199"/>
      <c r="OV119" s="199"/>
      <c r="OW119" s="188"/>
      <c r="OX119" s="209"/>
      <c r="OY119" s="199"/>
      <c r="OZ119" s="199"/>
      <c r="PA119" s="188"/>
      <c r="PB119" s="209"/>
      <c r="PC119" s="199"/>
      <c r="PD119" s="199"/>
      <c r="PE119" s="188"/>
      <c r="PF119" s="209"/>
      <c r="PG119" s="199"/>
      <c r="PH119" s="199"/>
      <c r="PI119" s="188"/>
      <c r="PJ119" s="209"/>
      <c r="PK119" s="199"/>
      <c r="PL119" s="199"/>
      <c r="PM119" s="188"/>
      <c r="PN119" s="209"/>
      <c r="PO119" s="199"/>
      <c r="PP119" s="199"/>
      <c r="PQ119" s="188"/>
      <c r="PR119" s="209"/>
      <c r="PS119" s="199"/>
      <c r="PT119" s="199"/>
      <c r="PU119" s="188"/>
      <c r="PV119" s="209"/>
      <c r="PW119" s="199"/>
      <c r="PX119" s="199"/>
      <c r="PY119" s="188"/>
      <c r="PZ119" s="209"/>
      <c r="QA119" s="199"/>
      <c r="QB119" s="199"/>
      <c r="QC119" s="188"/>
      <c r="QD119" s="209"/>
      <c r="QE119" s="199"/>
      <c r="QF119" s="199"/>
      <c r="QG119" s="188"/>
      <c r="QH119" s="209"/>
      <c r="QI119" s="199"/>
      <c r="QJ119" s="199"/>
      <c r="QK119" s="188"/>
      <c r="QL119" s="209"/>
      <c r="QM119" s="199"/>
      <c r="QN119" s="199"/>
      <c r="QO119" s="188"/>
      <c r="QP119" s="209"/>
      <c r="QQ119" s="199"/>
      <c r="QR119" s="199"/>
      <c r="QS119" s="188"/>
      <c r="QT119" s="209"/>
      <c r="QU119" s="199"/>
      <c r="QV119" s="199"/>
      <c r="QW119" s="188"/>
      <c r="QX119" s="209"/>
      <c r="QY119" s="199"/>
      <c r="QZ119" s="199"/>
      <c r="RA119" s="188"/>
      <c r="RB119" s="209"/>
      <c r="RC119" s="199"/>
      <c r="RD119" s="199"/>
      <c r="RE119" s="188"/>
      <c r="RF119" s="209"/>
      <c r="RG119" s="199"/>
      <c r="RH119" s="199"/>
      <c r="RI119" s="188"/>
      <c r="RJ119" s="209"/>
      <c r="RK119" s="199"/>
      <c r="RL119" s="199"/>
      <c r="RM119" s="188"/>
      <c r="RN119" s="209"/>
      <c r="RO119" s="199"/>
      <c r="RP119" s="199"/>
      <c r="RQ119" s="188"/>
      <c r="RR119" s="209"/>
      <c r="RS119" s="199"/>
      <c r="RT119" s="199"/>
      <c r="RU119" s="188"/>
      <c r="RV119" s="209"/>
      <c r="RW119" s="199"/>
      <c r="RX119" s="199"/>
      <c r="RY119" s="188"/>
      <c r="RZ119" s="209"/>
      <c r="SA119" s="199"/>
      <c r="SB119" s="199"/>
      <c r="SC119" s="188"/>
      <c r="SD119" s="209"/>
      <c r="SE119" s="199"/>
      <c r="SF119" s="199"/>
      <c r="SG119" s="188"/>
      <c r="SH119" s="209"/>
      <c r="SI119" s="199"/>
      <c r="SJ119" s="199"/>
      <c r="SK119" s="188"/>
      <c r="SL119" s="209"/>
      <c r="SM119" s="199"/>
      <c r="SN119" s="199"/>
      <c r="SO119" s="188"/>
      <c r="SP119" s="209"/>
      <c r="SQ119" s="199"/>
      <c r="SR119" s="199"/>
      <c r="SS119" s="188"/>
      <c r="ST119" s="209"/>
      <c r="SU119" s="199"/>
      <c r="SV119" s="199"/>
      <c r="SW119" s="188"/>
      <c r="SX119" s="209"/>
      <c r="SY119" s="199"/>
      <c r="SZ119" s="199"/>
      <c r="TA119" s="188"/>
      <c r="TB119" s="209"/>
      <c r="TC119" s="199"/>
      <c r="TD119" s="199"/>
      <c r="TE119" s="188"/>
      <c r="TF119" s="209"/>
      <c r="TG119" s="199"/>
      <c r="TH119" s="199"/>
      <c r="TI119" s="188"/>
      <c r="TJ119" s="209"/>
      <c r="TK119" s="199"/>
      <c r="TL119" s="199"/>
      <c r="TM119" s="188"/>
      <c r="TN119" s="209"/>
      <c r="TO119" s="199"/>
      <c r="TP119" s="199"/>
      <c r="TQ119" s="188"/>
      <c r="TR119" s="209"/>
      <c r="TS119" s="199"/>
      <c r="TT119" s="199"/>
      <c r="TU119" s="188"/>
      <c r="TV119" s="209"/>
      <c r="TW119" s="199"/>
      <c r="TX119" s="199"/>
      <c r="TY119" s="188"/>
      <c r="TZ119" s="209"/>
      <c r="UA119" s="199"/>
      <c r="UB119" s="199"/>
      <c r="UC119" s="188"/>
      <c r="UD119" s="209"/>
      <c r="UE119" s="199"/>
      <c r="UF119" s="199"/>
      <c r="UG119" s="188"/>
      <c r="UH119" s="209"/>
      <c r="UI119" s="199"/>
      <c r="UJ119" s="199"/>
      <c r="UK119" s="188"/>
      <c r="UL119" s="209"/>
      <c r="UM119" s="199"/>
      <c r="UN119" s="199"/>
      <c r="UO119" s="188"/>
      <c r="UP119" s="209"/>
      <c r="UQ119" s="199"/>
      <c r="UR119" s="199"/>
      <c r="US119" s="188"/>
      <c r="UT119" s="209"/>
      <c r="UU119" s="199"/>
      <c r="UV119" s="199"/>
      <c r="UW119" s="188"/>
      <c r="UX119" s="209"/>
      <c r="UY119" s="199"/>
      <c r="UZ119" s="199"/>
      <c r="VA119" s="188"/>
      <c r="VB119" s="209"/>
      <c r="VC119" s="199"/>
      <c r="VD119" s="199"/>
      <c r="VE119" s="188"/>
      <c r="VF119" s="209"/>
      <c r="VG119" s="199"/>
      <c r="VH119" s="199"/>
      <c r="VI119" s="188"/>
      <c r="VJ119" s="209"/>
      <c r="VK119" s="199"/>
      <c r="VL119" s="199"/>
      <c r="VM119" s="188"/>
      <c r="VN119" s="209"/>
      <c r="VO119" s="199"/>
      <c r="VP119" s="199"/>
      <c r="VQ119" s="188"/>
      <c r="VR119" s="209"/>
      <c r="VS119" s="199"/>
      <c r="VT119" s="199"/>
      <c r="VU119" s="188"/>
      <c r="VV119" s="209"/>
      <c r="VW119" s="199"/>
      <c r="VX119" s="199"/>
      <c r="VY119" s="188"/>
      <c r="VZ119" s="209"/>
      <c r="WA119" s="199"/>
      <c r="WB119" s="199"/>
      <c r="WC119" s="188"/>
      <c r="WD119" s="209"/>
      <c r="WE119" s="199"/>
      <c r="WF119" s="199"/>
      <c r="WG119" s="188"/>
      <c r="WH119" s="209"/>
      <c r="WI119" s="199"/>
      <c r="WJ119" s="199"/>
      <c r="WK119" s="188"/>
      <c r="WL119" s="209"/>
      <c r="WM119" s="199"/>
      <c r="WN119" s="199"/>
      <c r="WO119" s="188"/>
      <c r="WP119" s="209"/>
      <c r="WQ119" s="199"/>
      <c r="WR119" s="199"/>
      <c r="WS119" s="188"/>
      <c r="WT119" s="209"/>
      <c r="WU119" s="199"/>
      <c r="WV119" s="199"/>
      <c r="WW119" s="188"/>
      <c r="WX119" s="209"/>
      <c r="WY119" s="199"/>
      <c r="WZ119" s="199"/>
      <c r="XA119" s="188"/>
      <c r="XB119" s="209"/>
      <c r="XC119" s="199"/>
      <c r="XD119" s="199"/>
      <c r="XE119" s="188"/>
      <c r="XF119" s="209"/>
      <c r="XG119" s="199"/>
      <c r="XH119" s="199"/>
      <c r="XI119" s="188"/>
      <c r="XJ119" s="209"/>
      <c r="XK119" s="199"/>
      <c r="XL119" s="199"/>
      <c r="XM119" s="188"/>
      <c r="XN119" s="209"/>
      <c r="XO119" s="199"/>
      <c r="XP119" s="199"/>
      <c r="XQ119" s="188"/>
      <c r="XR119" s="209"/>
      <c r="XS119" s="199"/>
      <c r="XT119" s="199"/>
      <c r="XU119" s="188"/>
      <c r="XV119" s="209"/>
      <c r="XW119" s="199"/>
      <c r="XX119" s="199"/>
      <c r="XY119" s="188"/>
      <c r="XZ119" s="209"/>
      <c r="YA119" s="199"/>
      <c r="YB119" s="199"/>
      <c r="YC119" s="188"/>
      <c r="YD119" s="209"/>
      <c r="YE119" s="199"/>
      <c r="YF119" s="199"/>
      <c r="YG119" s="188"/>
      <c r="YH119" s="209"/>
      <c r="YI119" s="199"/>
      <c r="YJ119" s="199"/>
      <c r="YK119" s="188"/>
      <c r="YL119" s="209"/>
      <c r="YM119" s="199"/>
      <c r="YN119" s="199"/>
      <c r="YO119" s="188"/>
      <c r="YP119" s="209"/>
      <c r="YQ119" s="199"/>
      <c r="YR119" s="199"/>
      <c r="YS119" s="188"/>
      <c r="YT119" s="209"/>
      <c r="YU119" s="199"/>
      <c r="YV119" s="199"/>
      <c r="YW119" s="188"/>
      <c r="YX119" s="209"/>
      <c r="YY119" s="199"/>
      <c r="YZ119" s="199"/>
      <c r="ZA119" s="188"/>
      <c r="ZB119" s="209"/>
      <c r="ZC119" s="199"/>
      <c r="ZD119" s="199"/>
      <c r="ZE119" s="188"/>
      <c r="ZF119" s="209"/>
      <c r="ZG119" s="199"/>
      <c r="ZH119" s="199"/>
      <c r="ZI119" s="188"/>
      <c r="ZJ119" s="209"/>
      <c r="ZK119" s="199"/>
      <c r="ZL119" s="199"/>
      <c r="ZM119" s="188"/>
      <c r="ZN119" s="209"/>
      <c r="ZO119" s="199"/>
      <c r="ZP119" s="199"/>
      <c r="ZQ119" s="188"/>
      <c r="ZR119" s="209"/>
      <c r="ZS119" s="199"/>
      <c r="ZT119" s="199"/>
      <c r="ZU119" s="188"/>
      <c r="ZV119" s="209"/>
      <c r="ZW119" s="199"/>
      <c r="ZX119" s="199"/>
      <c r="ZY119" s="188"/>
      <c r="ZZ119" s="209"/>
      <c r="AAA119" s="199"/>
      <c r="AAB119" s="199"/>
      <c r="AAC119" s="188"/>
      <c r="AAD119" s="209"/>
      <c r="AAE119" s="199"/>
      <c r="AAF119" s="199"/>
      <c r="AAG119" s="188"/>
      <c r="AAH119" s="209"/>
      <c r="AAI119" s="199"/>
      <c r="AAJ119" s="199"/>
      <c r="AAK119" s="188"/>
      <c r="AAL119" s="209"/>
      <c r="AAM119" s="199"/>
      <c r="AAN119" s="199"/>
      <c r="AAO119" s="188"/>
      <c r="AAP119" s="209"/>
      <c r="AAQ119" s="199"/>
      <c r="AAR119" s="199"/>
      <c r="AAS119" s="188"/>
      <c r="AAT119" s="209"/>
      <c r="AAU119" s="199"/>
      <c r="AAV119" s="199"/>
      <c r="AAW119" s="188"/>
      <c r="AAX119" s="209"/>
      <c r="AAY119" s="199"/>
      <c r="AAZ119" s="199"/>
      <c r="ABA119" s="188"/>
      <c r="ABB119" s="209"/>
      <c r="ABC119" s="199"/>
      <c r="ABD119" s="199"/>
      <c r="ABE119" s="188"/>
      <c r="ABF119" s="209"/>
      <c r="ABG119" s="199"/>
      <c r="ABH119" s="199"/>
      <c r="ABI119" s="188"/>
      <c r="ABJ119" s="209"/>
      <c r="ABK119" s="199"/>
      <c r="ABL119" s="199"/>
      <c r="ABM119" s="188"/>
      <c r="ABN119" s="209"/>
      <c r="ABO119" s="199"/>
      <c r="ABP119" s="199"/>
      <c r="ABQ119" s="188"/>
      <c r="ABR119" s="209"/>
      <c r="ABS119" s="199"/>
      <c r="ABT119" s="199"/>
      <c r="ABU119" s="188"/>
      <c r="ABV119" s="209"/>
      <c r="ABW119" s="199"/>
      <c r="ABX119" s="199"/>
      <c r="ABY119" s="188"/>
      <c r="ABZ119" s="209"/>
      <c r="ACA119" s="199"/>
      <c r="ACB119" s="199"/>
      <c r="ACC119" s="188"/>
      <c r="ACD119" s="209"/>
      <c r="ACE119" s="199"/>
      <c r="ACF119" s="199"/>
      <c r="ACG119" s="188"/>
      <c r="ACH119" s="209"/>
      <c r="ACI119" s="199"/>
      <c r="ACJ119" s="199"/>
      <c r="ACK119" s="188"/>
      <c r="ACL119" s="209"/>
      <c r="ACM119" s="199"/>
      <c r="ACN119" s="199"/>
      <c r="ACO119" s="188"/>
      <c r="ACP119" s="209"/>
      <c r="ACQ119" s="199"/>
      <c r="ACR119" s="199"/>
      <c r="ACS119" s="188"/>
      <c r="ACT119" s="209"/>
      <c r="ACU119" s="199"/>
      <c r="ACV119" s="199"/>
      <c r="ACW119" s="188"/>
      <c r="ACX119" s="209"/>
      <c r="ACY119" s="199"/>
      <c r="ACZ119" s="199"/>
      <c r="ADA119" s="188"/>
      <c r="ADB119" s="209"/>
      <c r="ADC119" s="199"/>
      <c r="ADD119" s="199"/>
      <c r="ADE119" s="188"/>
      <c r="ADF119" s="209"/>
      <c r="ADG119" s="199"/>
      <c r="ADH119" s="199"/>
      <c r="ADI119" s="188"/>
      <c r="ADJ119" s="209"/>
      <c r="ADK119" s="199"/>
      <c r="ADL119" s="199"/>
      <c r="ADM119" s="188"/>
      <c r="ADN119" s="209"/>
      <c r="ADO119" s="199"/>
      <c r="ADP119" s="199"/>
      <c r="ADQ119" s="188"/>
      <c r="ADR119" s="209"/>
      <c r="ADS119" s="199"/>
      <c r="ADT119" s="199"/>
      <c r="ADU119" s="188"/>
      <c r="ADV119" s="209"/>
      <c r="ADW119" s="199"/>
      <c r="ADX119" s="199"/>
      <c r="ADY119" s="188"/>
      <c r="ADZ119" s="209"/>
      <c r="AEA119" s="199"/>
      <c r="AEB119" s="199"/>
      <c r="AEC119" s="188"/>
      <c r="AED119" s="209"/>
      <c r="AEE119" s="199"/>
      <c r="AEF119" s="199"/>
      <c r="AEG119" s="188"/>
      <c r="AEH119" s="209"/>
      <c r="AEI119" s="199"/>
      <c r="AEJ119" s="199"/>
      <c r="AEK119" s="188"/>
      <c r="AEL119" s="209"/>
      <c r="AEM119" s="199"/>
      <c r="AEN119" s="199"/>
      <c r="AEO119" s="188"/>
      <c r="AEP119" s="209"/>
      <c r="AEQ119" s="199"/>
      <c r="AER119" s="199"/>
      <c r="AES119" s="188"/>
      <c r="AET119" s="209"/>
      <c r="AEU119" s="199"/>
      <c r="AEV119" s="199"/>
      <c r="AEW119" s="188"/>
      <c r="AEX119" s="209"/>
      <c r="AEY119" s="199"/>
      <c r="AEZ119" s="199"/>
      <c r="AFA119" s="188"/>
      <c r="AFB119" s="209"/>
      <c r="AFC119" s="199"/>
      <c r="AFD119" s="199"/>
      <c r="AFE119" s="188"/>
      <c r="AFF119" s="209"/>
      <c r="AFG119" s="199"/>
      <c r="AFH119" s="199"/>
      <c r="AFI119" s="188"/>
      <c r="AFJ119" s="209"/>
      <c r="AFK119" s="199"/>
      <c r="AFL119" s="199"/>
      <c r="AFM119" s="188"/>
      <c r="AFN119" s="209"/>
      <c r="AFO119" s="199"/>
      <c r="AFP119" s="199"/>
      <c r="AFQ119" s="188"/>
      <c r="AFR119" s="209"/>
      <c r="AFS119" s="199"/>
      <c r="AFT119" s="199"/>
      <c r="AFU119" s="188"/>
      <c r="AFV119" s="209"/>
      <c r="AFW119" s="199"/>
      <c r="AFX119" s="199"/>
      <c r="AFY119" s="188"/>
      <c r="AFZ119" s="209"/>
      <c r="AGA119" s="199"/>
      <c r="AGB119" s="199"/>
      <c r="AGC119" s="188"/>
      <c r="AGD119" s="209"/>
      <c r="AGE119" s="199"/>
      <c r="AGF119" s="199"/>
      <c r="AGG119" s="188"/>
      <c r="AGH119" s="209"/>
      <c r="AGI119" s="199"/>
      <c r="AGJ119" s="199"/>
      <c r="AGK119" s="188"/>
      <c r="AGL119" s="209"/>
      <c r="AGM119" s="199"/>
      <c r="AGN119" s="199"/>
      <c r="AGO119" s="188"/>
      <c r="AGP119" s="209"/>
      <c r="AGQ119" s="199"/>
      <c r="AGR119" s="199"/>
      <c r="AGS119" s="188"/>
      <c r="AGT119" s="209"/>
      <c r="AGU119" s="199"/>
      <c r="AGV119" s="199"/>
      <c r="AGW119" s="188"/>
      <c r="AGX119" s="209"/>
      <c r="AGY119" s="199"/>
      <c r="AGZ119" s="199"/>
      <c r="AHA119" s="188"/>
      <c r="AHB119" s="209"/>
      <c r="AHC119" s="199"/>
      <c r="AHD119" s="199"/>
      <c r="AHE119" s="188"/>
      <c r="AHF119" s="209"/>
      <c r="AHG119" s="199"/>
      <c r="AHH119" s="199"/>
      <c r="AHI119" s="188"/>
      <c r="AHJ119" s="209"/>
      <c r="AHK119" s="199"/>
      <c r="AHL119" s="199"/>
      <c r="AHM119" s="188"/>
      <c r="AHN119" s="209"/>
      <c r="AHO119" s="199"/>
      <c r="AHP119" s="199"/>
      <c r="AHQ119" s="188"/>
      <c r="AHR119" s="209"/>
      <c r="AHS119" s="199"/>
      <c r="AHT119" s="199"/>
      <c r="AHU119" s="188"/>
      <c r="AHV119" s="209"/>
      <c r="AHW119" s="199"/>
      <c r="AHX119" s="199"/>
      <c r="AHY119" s="188"/>
      <c r="AHZ119" s="209"/>
      <c r="AIA119" s="199"/>
      <c r="AIB119" s="199"/>
      <c r="AIC119" s="188"/>
      <c r="AID119" s="209"/>
      <c r="AIE119" s="199"/>
      <c r="AIF119" s="199"/>
      <c r="AIG119" s="188"/>
      <c r="AIH119" s="209"/>
      <c r="AII119" s="199"/>
      <c r="AIJ119" s="199"/>
      <c r="AIK119" s="188"/>
      <c r="AIL119" s="209"/>
      <c r="AIM119" s="199"/>
      <c r="AIN119" s="199"/>
      <c r="AIO119" s="188"/>
      <c r="AIP119" s="209"/>
      <c r="AIQ119" s="199"/>
      <c r="AIR119" s="199"/>
      <c r="AIS119" s="188"/>
      <c r="AIT119" s="209"/>
      <c r="AIU119" s="199"/>
      <c r="AIV119" s="199"/>
      <c r="AIW119" s="188"/>
      <c r="AIX119" s="209"/>
      <c r="AIY119" s="199"/>
      <c r="AIZ119" s="199"/>
      <c r="AJA119" s="188"/>
      <c r="AJB119" s="209"/>
      <c r="AJC119" s="199"/>
      <c r="AJD119" s="199"/>
      <c r="AJE119" s="188"/>
      <c r="AJF119" s="209"/>
      <c r="AJG119" s="199"/>
      <c r="AJH119" s="199"/>
      <c r="AJI119" s="188"/>
      <c r="AJJ119" s="209"/>
      <c r="AJK119" s="199"/>
      <c r="AJL119" s="199"/>
      <c r="AJM119" s="188"/>
      <c r="AJN119" s="209"/>
      <c r="AJO119" s="199"/>
      <c r="AJP119" s="199"/>
      <c r="AJQ119" s="188"/>
      <c r="AJR119" s="209"/>
      <c r="AJS119" s="199"/>
      <c r="AJT119" s="199"/>
      <c r="AJU119" s="188"/>
      <c r="AJV119" s="209"/>
      <c r="AJW119" s="199"/>
      <c r="AJX119" s="199"/>
      <c r="AJY119" s="188"/>
      <c r="AJZ119" s="209"/>
      <c r="AKA119" s="199"/>
      <c r="AKB119" s="199"/>
      <c r="AKC119" s="188"/>
      <c r="AKD119" s="209"/>
      <c r="AKE119" s="199"/>
      <c r="AKF119" s="199"/>
      <c r="AKG119" s="188"/>
      <c r="AKH119" s="209"/>
      <c r="AKI119" s="199"/>
      <c r="AKJ119" s="199"/>
      <c r="AKK119" s="188"/>
      <c r="AKL119" s="209"/>
      <c r="AKM119" s="199"/>
      <c r="AKN119" s="199"/>
      <c r="AKO119" s="188"/>
      <c r="AKP119" s="209"/>
      <c r="AKQ119" s="199"/>
      <c r="AKR119" s="199"/>
      <c r="AKS119" s="188"/>
      <c r="AKT119" s="209"/>
      <c r="AKU119" s="199"/>
      <c r="AKV119" s="199"/>
      <c r="AKW119" s="188"/>
      <c r="AKX119" s="209"/>
      <c r="AKY119" s="199"/>
      <c r="AKZ119" s="199"/>
      <c r="ALA119" s="188"/>
      <c r="ALB119" s="209"/>
      <c r="ALC119" s="199"/>
      <c r="ALD119" s="199"/>
      <c r="ALE119" s="188"/>
      <c r="ALF119" s="209"/>
      <c r="ALG119" s="199"/>
      <c r="ALH119" s="199"/>
      <c r="ALI119" s="188"/>
      <c r="ALJ119" s="209"/>
      <c r="ALK119" s="199"/>
      <c r="ALL119" s="199"/>
      <c r="ALM119" s="188"/>
      <c r="ALN119" s="209"/>
      <c r="ALO119" s="199"/>
      <c r="ALP119" s="199"/>
      <c r="ALQ119" s="188"/>
      <c r="ALR119" s="209"/>
      <c r="ALS119" s="199"/>
      <c r="ALT119" s="199"/>
      <c r="ALU119" s="188"/>
      <c r="ALV119" s="209"/>
      <c r="ALW119" s="199"/>
      <c r="ALX119" s="199"/>
      <c r="ALY119" s="188"/>
      <c r="ALZ119" s="209"/>
      <c r="AMA119" s="199"/>
      <c r="AMB119" s="199"/>
      <c r="AMC119" s="188"/>
      <c r="AMD119" s="209"/>
      <c r="AME119" s="199"/>
      <c r="AMF119" s="199"/>
      <c r="AMG119" s="188"/>
      <c r="AMH119" s="209"/>
      <c r="AMI119" s="199"/>
      <c r="AMJ119" s="199"/>
      <c r="AMK119" s="188"/>
      <c r="AML119" s="209"/>
      <c r="AMM119" s="199"/>
      <c r="AMN119" s="199"/>
      <c r="AMO119" s="188"/>
      <c r="AMP119" s="209"/>
      <c r="AMQ119" s="199"/>
      <c r="AMR119" s="199"/>
      <c r="AMS119" s="188"/>
      <c r="AMT119" s="209"/>
      <c r="AMU119" s="199"/>
      <c r="AMV119" s="199"/>
      <c r="AMW119" s="188"/>
      <c r="AMX119" s="209"/>
      <c r="AMY119" s="199"/>
      <c r="AMZ119" s="199"/>
      <c r="ANA119" s="188"/>
      <c r="ANB119" s="209"/>
      <c r="ANC119" s="199"/>
      <c r="AND119" s="199"/>
      <c r="ANE119" s="188"/>
      <c r="ANF119" s="209"/>
      <c r="ANG119" s="199"/>
      <c r="ANH119" s="199"/>
      <c r="ANI119" s="188"/>
      <c r="ANJ119" s="209"/>
      <c r="ANK119" s="199"/>
      <c r="ANL119" s="199"/>
      <c r="ANM119" s="188"/>
      <c r="ANN119" s="209"/>
      <c r="ANO119" s="199"/>
      <c r="ANP119" s="199"/>
      <c r="ANQ119" s="188"/>
      <c r="ANR119" s="209"/>
      <c r="ANS119" s="199"/>
      <c r="ANT119" s="199"/>
      <c r="ANU119" s="188"/>
      <c r="ANV119" s="209"/>
      <c r="ANW119" s="199"/>
      <c r="ANX119" s="199"/>
      <c r="ANY119" s="188"/>
      <c r="ANZ119" s="209"/>
      <c r="AOA119" s="199"/>
      <c r="AOB119" s="199"/>
      <c r="AOC119" s="188"/>
      <c r="AOD119" s="209"/>
      <c r="AOE119" s="199"/>
      <c r="AOF119" s="199"/>
      <c r="AOG119" s="188"/>
      <c r="AOH119" s="209"/>
      <c r="AOI119" s="199"/>
      <c r="AOJ119" s="199"/>
      <c r="AOK119" s="188"/>
      <c r="AOL119" s="209"/>
      <c r="AOM119" s="199"/>
      <c r="AON119" s="199"/>
      <c r="AOO119" s="188"/>
      <c r="AOP119" s="209"/>
      <c r="AOQ119" s="199"/>
      <c r="AOR119" s="199"/>
      <c r="AOS119" s="188"/>
      <c r="AOT119" s="209"/>
      <c r="AOU119" s="199"/>
      <c r="AOV119" s="199"/>
      <c r="AOW119" s="188"/>
      <c r="AOX119" s="209"/>
      <c r="AOY119" s="199"/>
      <c r="AOZ119" s="199"/>
      <c r="APA119" s="188"/>
      <c r="APB119" s="209"/>
      <c r="APC119" s="199"/>
      <c r="APD119" s="199"/>
      <c r="APE119" s="188"/>
      <c r="APF119" s="209"/>
      <c r="APG119" s="199"/>
      <c r="APH119" s="199"/>
      <c r="API119" s="188"/>
      <c r="APJ119" s="209"/>
      <c r="APK119" s="199"/>
      <c r="APL119" s="199"/>
      <c r="APM119" s="188"/>
      <c r="APN119" s="209"/>
      <c r="APO119" s="199"/>
      <c r="APP119" s="199"/>
      <c r="APQ119" s="188"/>
      <c r="APR119" s="209"/>
      <c r="APS119" s="199"/>
      <c r="APT119" s="199"/>
      <c r="APU119" s="188"/>
      <c r="APV119" s="209"/>
      <c r="APW119" s="199"/>
      <c r="APX119" s="199"/>
      <c r="APY119" s="188"/>
      <c r="APZ119" s="209"/>
      <c r="AQA119" s="199"/>
      <c r="AQB119" s="199"/>
      <c r="AQC119" s="188"/>
      <c r="AQD119" s="209"/>
      <c r="AQE119" s="199"/>
      <c r="AQF119" s="199"/>
      <c r="AQG119" s="188"/>
      <c r="AQH119" s="209"/>
      <c r="AQI119" s="199"/>
      <c r="AQJ119" s="199"/>
      <c r="AQK119" s="188"/>
      <c r="AQL119" s="209"/>
      <c r="AQM119" s="199"/>
      <c r="AQN119" s="199"/>
      <c r="AQO119" s="188"/>
      <c r="AQP119" s="209"/>
      <c r="AQQ119" s="199"/>
      <c r="AQR119" s="199"/>
      <c r="AQS119" s="188"/>
      <c r="AQT119" s="209"/>
      <c r="AQU119" s="199"/>
      <c r="AQV119" s="199"/>
      <c r="AQW119" s="188"/>
      <c r="AQX119" s="209"/>
      <c r="AQY119" s="199"/>
      <c r="AQZ119" s="199"/>
      <c r="ARA119" s="188"/>
      <c r="ARB119" s="209"/>
      <c r="ARC119" s="199"/>
      <c r="ARD119" s="199"/>
      <c r="ARE119" s="188"/>
      <c r="ARF119" s="209"/>
      <c r="ARG119" s="199"/>
      <c r="ARH119" s="199"/>
      <c r="ARI119" s="188"/>
      <c r="ARJ119" s="209"/>
      <c r="ARK119" s="199"/>
      <c r="ARL119" s="199"/>
      <c r="ARM119" s="188"/>
      <c r="ARN119" s="209"/>
      <c r="ARO119" s="199"/>
      <c r="ARP119" s="199"/>
      <c r="ARQ119" s="188"/>
      <c r="ARR119" s="209"/>
      <c r="ARS119" s="199"/>
      <c r="ART119" s="199"/>
      <c r="ARU119" s="188"/>
      <c r="ARV119" s="209"/>
      <c r="ARW119" s="199"/>
      <c r="ARX119" s="199"/>
      <c r="ARY119" s="188"/>
      <c r="ARZ119" s="209"/>
      <c r="ASA119" s="199"/>
      <c r="ASB119" s="199"/>
      <c r="ASC119" s="188"/>
      <c r="ASD119" s="209"/>
      <c r="ASE119" s="199"/>
      <c r="ASF119" s="199"/>
      <c r="ASG119" s="188"/>
      <c r="ASH119" s="209"/>
      <c r="ASI119" s="199"/>
      <c r="ASJ119" s="199"/>
      <c r="ASK119" s="188"/>
      <c r="ASL119" s="209"/>
      <c r="ASM119" s="199"/>
      <c r="ASN119" s="199"/>
      <c r="ASO119" s="188"/>
      <c r="ASP119" s="209"/>
      <c r="ASQ119" s="199"/>
      <c r="ASR119" s="199"/>
      <c r="ASS119" s="188"/>
      <c r="AST119" s="209"/>
      <c r="ASU119" s="199"/>
      <c r="ASV119" s="199"/>
      <c r="ASW119" s="188"/>
      <c r="ASX119" s="209"/>
      <c r="ASY119" s="199"/>
      <c r="ASZ119" s="199"/>
      <c r="ATA119" s="188"/>
      <c r="ATB119" s="209"/>
      <c r="ATC119" s="199"/>
      <c r="ATD119" s="199"/>
      <c r="ATE119" s="188"/>
      <c r="ATF119" s="209"/>
      <c r="ATG119" s="199"/>
      <c r="ATH119" s="199"/>
      <c r="ATI119" s="188"/>
      <c r="ATJ119" s="209"/>
      <c r="ATK119" s="199"/>
      <c r="ATL119" s="199"/>
      <c r="ATM119" s="188"/>
      <c r="ATN119" s="209"/>
      <c r="ATO119" s="199"/>
      <c r="ATP119" s="199"/>
      <c r="ATQ119" s="188"/>
      <c r="ATR119" s="209"/>
      <c r="ATS119" s="199"/>
      <c r="ATT119" s="199"/>
      <c r="ATU119" s="188"/>
      <c r="ATV119" s="209"/>
      <c r="ATW119" s="199"/>
      <c r="ATX119" s="199"/>
      <c r="ATY119" s="188"/>
      <c r="ATZ119" s="209"/>
      <c r="AUA119" s="199"/>
      <c r="AUB119" s="199"/>
      <c r="AUC119" s="188"/>
      <c r="AUD119" s="209"/>
      <c r="AUE119" s="199"/>
      <c r="AUF119" s="199"/>
      <c r="AUG119" s="188"/>
      <c r="AUH119" s="209"/>
      <c r="AUI119" s="199"/>
      <c r="AUJ119" s="199"/>
      <c r="AUK119" s="188"/>
      <c r="AUL119" s="209"/>
      <c r="AUM119" s="199"/>
      <c r="AUN119" s="199"/>
      <c r="AUO119" s="188"/>
      <c r="AUP119" s="209"/>
      <c r="AUQ119" s="199"/>
      <c r="AUR119" s="199"/>
      <c r="AUS119" s="188"/>
      <c r="AUT119" s="209"/>
      <c r="AUU119" s="199"/>
      <c r="AUV119" s="199"/>
      <c r="AUW119" s="188"/>
      <c r="AUX119" s="209"/>
      <c r="AUY119" s="199"/>
      <c r="AUZ119" s="199"/>
      <c r="AVA119" s="188"/>
      <c r="AVB119" s="209"/>
      <c r="AVC119" s="199"/>
      <c r="AVD119" s="199"/>
      <c r="AVE119" s="188"/>
      <c r="AVF119" s="209"/>
      <c r="AVG119" s="199"/>
      <c r="AVH119" s="199"/>
      <c r="AVI119" s="188"/>
      <c r="AVJ119" s="209"/>
      <c r="AVK119" s="199"/>
      <c r="AVL119" s="199"/>
      <c r="AVM119" s="188"/>
      <c r="AVN119" s="209"/>
      <c r="AVO119" s="199"/>
      <c r="AVP119" s="199"/>
      <c r="AVQ119" s="188"/>
      <c r="AVR119" s="209"/>
      <c r="AVS119" s="199"/>
      <c r="AVT119" s="199"/>
      <c r="AVU119" s="188"/>
      <c r="AVV119" s="209"/>
      <c r="AVW119" s="199"/>
      <c r="AVX119" s="199"/>
      <c r="AVY119" s="188"/>
      <c r="AVZ119" s="209"/>
      <c r="AWA119" s="199"/>
      <c r="AWB119" s="199"/>
      <c r="AWC119" s="188"/>
      <c r="AWD119" s="209"/>
      <c r="AWE119" s="199"/>
      <c r="AWF119" s="199"/>
      <c r="AWG119" s="188"/>
      <c r="AWH119" s="209"/>
      <c r="AWI119" s="199"/>
      <c r="AWJ119" s="199"/>
      <c r="AWK119" s="188"/>
      <c r="AWL119" s="209"/>
      <c r="AWM119" s="199"/>
      <c r="AWN119" s="199"/>
      <c r="AWO119" s="188"/>
      <c r="AWP119" s="209"/>
      <c r="AWQ119" s="199"/>
      <c r="AWR119" s="199"/>
      <c r="AWS119" s="188"/>
      <c r="AWT119" s="209"/>
      <c r="AWU119" s="199"/>
      <c r="AWV119" s="199"/>
      <c r="AWW119" s="188"/>
      <c r="AWX119" s="209"/>
      <c r="AWY119" s="199"/>
      <c r="AWZ119" s="199"/>
      <c r="AXA119" s="188"/>
      <c r="AXB119" s="209"/>
      <c r="AXC119" s="199"/>
      <c r="AXD119" s="199"/>
      <c r="AXE119" s="188"/>
      <c r="AXF119" s="209"/>
      <c r="AXG119" s="199"/>
      <c r="AXH119" s="199"/>
      <c r="AXI119" s="188"/>
      <c r="AXJ119" s="209"/>
      <c r="AXK119" s="199"/>
      <c r="AXL119" s="199"/>
      <c r="AXM119" s="188"/>
      <c r="AXN119" s="209"/>
      <c r="AXO119" s="199"/>
      <c r="AXP119" s="199"/>
      <c r="AXQ119" s="188"/>
      <c r="AXR119" s="209"/>
      <c r="AXS119" s="199"/>
      <c r="AXT119" s="199"/>
      <c r="AXU119" s="188"/>
      <c r="AXV119" s="209"/>
      <c r="AXW119" s="199"/>
      <c r="AXX119" s="199"/>
      <c r="AXY119" s="188"/>
      <c r="AXZ119" s="209"/>
      <c r="AYA119" s="199"/>
      <c r="AYB119" s="199"/>
      <c r="AYC119" s="188"/>
      <c r="AYD119" s="209"/>
      <c r="AYE119" s="199"/>
      <c r="AYF119" s="199"/>
      <c r="AYG119" s="188"/>
      <c r="AYH119" s="209"/>
      <c r="AYI119" s="199"/>
      <c r="AYJ119" s="199"/>
      <c r="AYK119" s="188"/>
      <c r="AYL119" s="209"/>
      <c r="AYM119" s="199"/>
      <c r="AYN119" s="199"/>
      <c r="AYO119" s="188"/>
      <c r="AYP119" s="209"/>
      <c r="AYQ119" s="199"/>
      <c r="AYR119" s="199"/>
      <c r="AYS119" s="188"/>
      <c r="AYT119" s="209"/>
      <c r="AYU119" s="199"/>
      <c r="AYV119" s="199"/>
      <c r="AYW119" s="188"/>
      <c r="AYX119" s="209"/>
      <c r="AYY119" s="199"/>
      <c r="AYZ119" s="199"/>
      <c r="AZA119" s="188"/>
      <c r="AZB119" s="209"/>
      <c r="AZC119" s="199"/>
      <c r="AZD119" s="199"/>
      <c r="AZE119" s="188"/>
      <c r="AZF119" s="209"/>
      <c r="AZG119" s="199"/>
      <c r="AZH119" s="199"/>
      <c r="AZI119" s="188"/>
      <c r="AZJ119" s="209"/>
      <c r="AZK119" s="199"/>
      <c r="AZL119" s="199"/>
      <c r="AZM119" s="188"/>
      <c r="AZN119" s="209"/>
      <c r="AZO119" s="199"/>
      <c r="AZP119" s="199"/>
      <c r="AZQ119" s="188"/>
      <c r="AZR119" s="209"/>
      <c r="AZS119" s="199"/>
      <c r="AZT119" s="199"/>
      <c r="AZU119" s="188"/>
      <c r="AZV119" s="209"/>
      <c r="AZW119" s="199"/>
      <c r="AZX119" s="199"/>
      <c r="AZY119" s="188"/>
      <c r="AZZ119" s="209"/>
      <c r="BAA119" s="199"/>
      <c r="BAB119" s="199"/>
      <c r="BAC119" s="188"/>
      <c r="BAD119" s="209"/>
      <c r="BAE119" s="199"/>
      <c r="BAF119" s="199"/>
      <c r="BAG119" s="188"/>
      <c r="BAH119" s="209"/>
      <c r="BAI119" s="199"/>
      <c r="BAJ119" s="199"/>
      <c r="BAK119" s="188"/>
      <c r="BAL119" s="209"/>
      <c r="BAM119" s="199"/>
      <c r="BAN119" s="199"/>
      <c r="BAO119" s="188"/>
      <c r="BAP119" s="209"/>
      <c r="BAQ119" s="199"/>
      <c r="BAR119" s="199"/>
      <c r="BAS119" s="188"/>
      <c r="BAT119" s="209"/>
      <c r="BAU119" s="199"/>
      <c r="BAV119" s="199"/>
      <c r="BAW119" s="188"/>
      <c r="BAX119" s="209"/>
      <c r="BAY119" s="199"/>
      <c r="BAZ119" s="199"/>
      <c r="BBA119" s="188"/>
      <c r="BBB119" s="209"/>
      <c r="BBC119" s="199"/>
      <c r="BBD119" s="199"/>
      <c r="BBE119" s="188"/>
      <c r="BBF119" s="209"/>
      <c r="BBG119" s="199"/>
      <c r="BBH119" s="199"/>
      <c r="BBI119" s="188"/>
      <c r="BBJ119" s="209"/>
      <c r="BBK119" s="199"/>
      <c r="BBL119" s="199"/>
      <c r="BBM119" s="188"/>
      <c r="BBN119" s="209"/>
      <c r="BBO119" s="199"/>
      <c r="BBP119" s="199"/>
      <c r="BBQ119" s="188"/>
      <c r="BBR119" s="209"/>
      <c r="BBS119" s="199"/>
      <c r="BBT119" s="199"/>
      <c r="BBU119" s="188"/>
      <c r="BBV119" s="209"/>
      <c r="BBW119" s="199"/>
      <c r="BBX119" s="199"/>
      <c r="BBY119" s="188"/>
      <c r="BBZ119" s="209"/>
      <c r="BCA119" s="199"/>
      <c r="BCB119" s="199"/>
      <c r="BCC119" s="188"/>
      <c r="BCD119" s="209"/>
      <c r="BCE119" s="199"/>
      <c r="BCF119" s="199"/>
      <c r="BCG119" s="188"/>
      <c r="BCH119" s="209"/>
      <c r="BCI119" s="199"/>
      <c r="BCJ119" s="199"/>
      <c r="BCK119" s="188"/>
      <c r="BCL119" s="209"/>
      <c r="BCM119" s="199"/>
      <c r="BCN119" s="199"/>
      <c r="BCO119" s="188"/>
      <c r="BCP119" s="209"/>
      <c r="BCQ119" s="199"/>
      <c r="BCR119" s="199"/>
      <c r="BCS119" s="188"/>
      <c r="BCT119" s="209"/>
      <c r="BCU119" s="199"/>
      <c r="BCV119" s="199"/>
      <c r="BCW119" s="188"/>
      <c r="BCX119" s="209"/>
      <c r="BCY119" s="199"/>
      <c r="BCZ119" s="199"/>
      <c r="BDA119" s="188"/>
      <c r="BDB119" s="209"/>
      <c r="BDC119" s="199"/>
      <c r="BDD119" s="199"/>
      <c r="BDE119" s="188"/>
      <c r="BDF119" s="209"/>
      <c r="BDG119" s="199"/>
      <c r="BDH119" s="199"/>
      <c r="BDI119" s="188"/>
      <c r="BDJ119" s="209"/>
      <c r="BDK119" s="199"/>
      <c r="BDL119" s="199"/>
      <c r="BDM119" s="188"/>
      <c r="BDN119" s="209"/>
      <c r="BDO119" s="199"/>
      <c r="BDP119" s="199"/>
      <c r="BDQ119" s="188"/>
      <c r="BDR119" s="209"/>
      <c r="BDS119" s="199"/>
      <c r="BDT119" s="199"/>
      <c r="BDU119" s="188"/>
      <c r="BDV119" s="209"/>
      <c r="BDW119" s="199"/>
      <c r="BDX119" s="199"/>
      <c r="BDY119" s="188"/>
      <c r="BDZ119" s="209"/>
      <c r="BEA119" s="199"/>
      <c r="BEB119" s="199"/>
      <c r="BEC119" s="188"/>
      <c r="BED119" s="209"/>
      <c r="BEE119" s="199"/>
      <c r="BEF119" s="199"/>
      <c r="BEG119" s="188"/>
      <c r="BEH119" s="209"/>
      <c r="BEI119" s="199"/>
      <c r="BEJ119" s="199"/>
      <c r="BEK119" s="188"/>
      <c r="BEL119" s="209"/>
      <c r="BEM119" s="199"/>
      <c r="BEN119" s="199"/>
      <c r="BEO119" s="188"/>
      <c r="BEP119" s="209"/>
      <c r="BEQ119" s="199"/>
      <c r="BER119" s="199"/>
      <c r="BES119" s="188"/>
      <c r="BET119" s="209"/>
      <c r="BEU119" s="199"/>
      <c r="BEV119" s="199"/>
      <c r="BEW119" s="188"/>
      <c r="BEX119" s="209"/>
      <c r="BEY119" s="199"/>
      <c r="BEZ119" s="199"/>
      <c r="BFA119" s="188"/>
      <c r="BFB119" s="209"/>
      <c r="BFC119" s="199"/>
      <c r="BFD119" s="199"/>
      <c r="BFE119" s="188"/>
      <c r="BFF119" s="209"/>
      <c r="BFG119" s="199"/>
      <c r="BFH119" s="199"/>
      <c r="BFI119" s="188"/>
      <c r="BFJ119" s="209"/>
      <c r="BFK119" s="199"/>
      <c r="BFL119" s="199"/>
      <c r="BFM119" s="188"/>
      <c r="BFN119" s="209"/>
      <c r="BFO119" s="199"/>
      <c r="BFP119" s="199"/>
      <c r="BFQ119" s="188"/>
      <c r="BFR119" s="209"/>
      <c r="BFS119" s="199"/>
      <c r="BFT119" s="199"/>
      <c r="BFU119" s="188"/>
      <c r="BFV119" s="209"/>
      <c r="BFW119" s="199"/>
      <c r="BFX119" s="199"/>
      <c r="BFY119" s="188"/>
      <c r="BFZ119" s="209"/>
      <c r="BGA119" s="199"/>
      <c r="BGB119" s="199"/>
      <c r="BGC119" s="188"/>
      <c r="BGD119" s="209"/>
      <c r="BGE119" s="199"/>
      <c r="BGF119" s="199"/>
      <c r="BGG119" s="188"/>
      <c r="BGH119" s="209"/>
      <c r="BGI119" s="199"/>
      <c r="BGJ119" s="199"/>
      <c r="BGK119" s="188"/>
      <c r="BGL119" s="209"/>
      <c r="BGM119" s="199"/>
      <c r="BGN119" s="199"/>
      <c r="BGO119" s="188"/>
      <c r="BGP119" s="209"/>
      <c r="BGQ119" s="199"/>
      <c r="BGR119" s="199"/>
      <c r="BGS119" s="188"/>
      <c r="BGT119" s="209"/>
      <c r="BGU119" s="199"/>
      <c r="BGV119" s="199"/>
      <c r="BGW119" s="188"/>
      <c r="BGX119" s="209"/>
      <c r="BGY119" s="199"/>
      <c r="BGZ119" s="199"/>
      <c r="BHA119" s="188"/>
      <c r="BHB119" s="209"/>
      <c r="BHC119" s="199"/>
      <c r="BHD119" s="199"/>
      <c r="BHE119" s="188"/>
      <c r="BHF119" s="209"/>
      <c r="BHG119" s="199"/>
      <c r="BHH119" s="199"/>
      <c r="BHI119" s="188"/>
      <c r="BHJ119" s="209"/>
      <c r="BHK119" s="199"/>
      <c r="BHL119" s="199"/>
      <c r="BHM119" s="188"/>
      <c r="BHN119" s="209"/>
      <c r="BHO119" s="199"/>
      <c r="BHP119" s="199"/>
      <c r="BHQ119" s="188"/>
      <c r="BHR119" s="209"/>
      <c r="BHS119" s="199"/>
      <c r="BHT119" s="199"/>
      <c r="BHU119" s="188"/>
      <c r="BHV119" s="209"/>
      <c r="BHW119" s="199"/>
      <c r="BHX119" s="199"/>
      <c r="BHY119" s="188"/>
      <c r="BHZ119" s="209"/>
      <c r="BIA119" s="199"/>
      <c r="BIB119" s="199"/>
      <c r="BIC119" s="188"/>
      <c r="BID119" s="209"/>
      <c r="BIE119" s="199"/>
      <c r="BIF119" s="199"/>
      <c r="BIG119" s="188"/>
      <c r="BIH119" s="209"/>
      <c r="BII119" s="199"/>
      <c r="BIJ119" s="199"/>
      <c r="BIK119" s="188"/>
      <c r="BIL119" s="209"/>
      <c r="BIM119" s="199"/>
      <c r="BIN119" s="199"/>
      <c r="BIO119" s="188"/>
      <c r="BIP119" s="209"/>
      <c r="BIQ119" s="199"/>
      <c r="BIR119" s="199"/>
      <c r="BIS119" s="188"/>
      <c r="BIT119" s="209"/>
      <c r="BIU119" s="199"/>
      <c r="BIV119" s="199"/>
      <c r="BIW119" s="188"/>
      <c r="BIX119" s="209"/>
      <c r="BIY119" s="199"/>
      <c r="BIZ119" s="199"/>
      <c r="BJA119" s="188"/>
      <c r="BJB119" s="209"/>
      <c r="BJC119" s="199"/>
      <c r="BJD119" s="199"/>
      <c r="BJE119" s="188"/>
      <c r="BJF119" s="209"/>
      <c r="BJG119" s="199"/>
      <c r="BJH119" s="199"/>
      <c r="BJI119" s="188"/>
      <c r="BJJ119" s="209"/>
      <c r="BJK119" s="199"/>
      <c r="BJL119" s="199"/>
      <c r="BJM119" s="188"/>
      <c r="BJN119" s="209"/>
      <c r="BJO119" s="199"/>
      <c r="BJP119" s="199"/>
      <c r="BJQ119" s="188"/>
      <c r="BJR119" s="209"/>
      <c r="BJS119" s="199"/>
      <c r="BJT119" s="199"/>
      <c r="BJU119" s="188"/>
      <c r="BJV119" s="209"/>
      <c r="BJW119" s="199"/>
      <c r="BJX119" s="199"/>
      <c r="BJY119" s="188"/>
      <c r="BJZ119" s="209"/>
      <c r="BKA119" s="199"/>
      <c r="BKB119" s="199"/>
      <c r="BKC119" s="188"/>
      <c r="BKD119" s="209"/>
      <c r="BKE119" s="199"/>
      <c r="BKF119" s="199"/>
      <c r="BKG119" s="188"/>
      <c r="BKH119" s="209"/>
      <c r="BKI119" s="199"/>
      <c r="BKJ119" s="199"/>
      <c r="BKK119" s="188"/>
      <c r="BKL119" s="209"/>
      <c r="BKM119" s="199"/>
      <c r="BKN119" s="199"/>
      <c r="BKO119" s="188"/>
      <c r="BKP119" s="209"/>
      <c r="BKQ119" s="199"/>
      <c r="BKR119" s="199"/>
      <c r="BKS119" s="188"/>
      <c r="BKT119" s="209"/>
      <c r="BKU119" s="199"/>
      <c r="BKV119" s="199"/>
      <c r="BKW119" s="188"/>
      <c r="BKX119" s="209"/>
      <c r="BKY119" s="199"/>
      <c r="BKZ119" s="199"/>
      <c r="BLA119" s="188"/>
      <c r="BLB119" s="209"/>
      <c r="BLC119" s="199"/>
      <c r="BLD119" s="199"/>
      <c r="BLE119" s="188"/>
      <c r="BLF119" s="209"/>
      <c r="BLG119" s="199"/>
      <c r="BLH119" s="199"/>
      <c r="BLI119" s="188"/>
      <c r="BLJ119" s="209"/>
      <c r="BLK119" s="199"/>
      <c r="BLL119" s="199"/>
      <c r="BLM119" s="188"/>
      <c r="BLN119" s="209"/>
      <c r="BLO119" s="199"/>
      <c r="BLP119" s="199"/>
      <c r="BLQ119" s="188"/>
      <c r="BLR119" s="209"/>
      <c r="BLS119" s="199"/>
      <c r="BLT119" s="199"/>
      <c r="BLU119" s="188"/>
      <c r="BLV119" s="209"/>
      <c r="BLW119" s="199"/>
      <c r="BLX119" s="199"/>
      <c r="BLY119" s="188"/>
      <c r="BLZ119" s="209"/>
      <c r="BMA119" s="199"/>
      <c r="BMB119" s="199"/>
      <c r="BMC119" s="188"/>
      <c r="BMD119" s="209"/>
      <c r="BME119" s="199"/>
      <c r="BMF119" s="199"/>
      <c r="BMG119" s="188"/>
      <c r="BMH119" s="209"/>
      <c r="BMI119" s="199"/>
      <c r="BMJ119" s="199"/>
      <c r="BMK119" s="188"/>
      <c r="BML119" s="209"/>
      <c r="BMM119" s="199"/>
      <c r="BMN119" s="199"/>
      <c r="BMO119" s="188"/>
      <c r="BMP119" s="209"/>
      <c r="BMQ119" s="199"/>
      <c r="BMR119" s="199"/>
      <c r="BMS119" s="188"/>
      <c r="BMT119" s="209"/>
      <c r="BMU119" s="199"/>
      <c r="BMV119" s="199"/>
      <c r="BMW119" s="188"/>
      <c r="BMX119" s="209"/>
      <c r="BMY119" s="199"/>
      <c r="BMZ119" s="199"/>
      <c r="BNA119" s="188"/>
      <c r="BNB119" s="209"/>
      <c r="BNC119" s="199"/>
      <c r="BND119" s="199"/>
      <c r="BNE119" s="188"/>
      <c r="BNF119" s="209"/>
      <c r="BNG119" s="199"/>
      <c r="BNH119" s="199"/>
      <c r="BNI119" s="188"/>
      <c r="BNJ119" s="209"/>
      <c r="BNK119" s="199"/>
      <c r="BNL119" s="199"/>
      <c r="BNM119" s="188"/>
      <c r="BNN119" s="209"/>
      <c r="BNO119" s="199"/>
      <c r="BNP119" s="199"/>
      <c r="BNQ119" s="188"/>
      <c r="BNR119" s="209"/>
      <c r="BNS119" s="199"/>
      <c r="BNT119" s="199"/>
      <c r="BNU119" s="188"/>
      <c r="BNV119" s="209"/>
      <c r="BNW119" s="199"/>
      <c r="BNX119" s="199"/>
      <c r="BNY119" s="188"/>
      <c r="BNZ119" s="209"/>
      <c r="BOA119" s="199"/>
      <c r="BOB119" s="199"/>
      <c r="BOC119" s="188"/>
      <c r="BOD119" s="209"/>
      <c r="BOE119" s="199"/>
      <c r="BOF119" s="199"/>
      <c r="BOG119" s="188"/>
      <c r="BOH119" s="209"/>
      <c r="BOI119" s="199"/>
      <c r="BOJ119" s="199"/>
      <c r="BOK119" s="188"/>
      <c r="BOL119" s="209"/>
      <c r="BOM119" s="199"/>
      <c r="BON119" s="199"/>
      <c r="BOO119" s="188"/>
      <c r="BOP119" s="209"/>
      <c r="BOQ119" s="199"/>
      <c r="BOR119" s="199"/>
      <c r="BOS119" s="188"/>
      <c r="BOT119" s="209"/>
      <c r="BOU119" s="199"/>
      <c r="BOV119" s="199"/>
      <c r="BOW119" s="188"/>
      <c r="BOX119" s="209"/>
      <c r="BOY119" s="199"/>
      <c r="BOZ119" s="199"/>
      <c r="BPA119" s="188"/>
      <c r="BPB119" s="209"/>
      <c r="BPC119" s="199"/>
      <c r="BPD119" s="199"/>
      <c r="BPE119" s="188"/>
      <c r="BPF119" s="209"/>
      <c r="BPG119" s="199"/>
      <c r="BPH119" s="199"/>
      <c r="BPI119" s="188"/>
      <c r="BPJ119" s="209"/>
      <c r="BPK119" s="199"/>
      <c r="BPL119" s="199"/>
      <c r="BPM119" s="188"/>
      <c r="BPN119" s="209"/>
      <c r="BPO119" s="199"/>
      <c r="BPP119" s="199"/>
      <c r="BPQ119" s="188"/>
      <c r="BPR119" s="209"/>
      <c r="BPS119" s="199"/>
      <c r="BPT119" s="199"/>
      <c r="BPU119" s="188"/>
      <c r="BPV119" s="209"/>
      <c r="BPW119" s="199"/>
      <c r="BPX119" s="199"/>
      <c r="BPY119" s="188"/>
      <c r="BPZ119" s="209"/>
      <c r="BQA119" s="199"/>
      <c r="BQB119" s="199"/>
      <c r="BQC119" s="188"/>
      <c r="BQD119" s="209"/>
      <c r="BQE119" s="199"/>
      <c r="BQF119" s="199"/>
      <c r="BQG119" s="188"/>
      <c r="BQH119" s="209"/>
      <c r="BQI119" s="199"/>
      <c r="BQJ119" s="199"/>
      <c r="BQK119" s="188"/>
      <c r="BQL119" s="209"/>
      <c r="BQM119" s="199"/>
      <c r="BQN119" s="199"/>
      <c r="BQO119" s="188"/>
      <c r="BQP119" s="209"/>
      <c r="BQQ119" s="199"/>
      <c r="BQR119" s="199"/>
      <c r="BQS119" s="188"/>
      <c r="BQT119" s="209"/>
      <c r="BQU119" s="199"/>
      <c r="BQV119" s="199"/>
      <c r="BQW119" s="188"/>
      <c r="BQX119" s="209"/>
      <c r="BQY119" s="199"/>
      <c r="BQZ119" s="199"/>
      <c r="BRA119" s="188"/>
      <c r="BRB119" s="209"/>
      <c r="BRC119" s="199"/>
      <c r="BRD119" s="199"/>
      <c r="BRE119" s="188"/>
      <c r="BRF119" s="209"/>
      <c r="BRG119" s="199"/>
      <c r="BRH119" s="199"/>
      <c r="BRI119" s="188"/>
      <c r="BRJ119" s="209"/>
      <c r="BRK119" s="199"/>
      <c r="BRL119" s="199"/>
      <c r="BRM119" s="188"/>
      <c r="BRN119" s="209"/>
      <c r="BRO119" s="199"/>
      <c r="BRP119" s="199"/>
      <c r="BRQ119" s="188"/>
      <c r="BRR119" s="209"/>
      <c r="BRS119" s="199"/>
      <c r="BRT119" s="199"/>
      <c r="BRU119" s="188"/>
      <c r="BRV119" s="209"/>
      <c r="BRW119" s="199"/>
      <c r="BRX119" s="199"/>
      <c r="BRY119" s="188"/>
      <c r="BRZ119" s="209"/>
      <c r="BSA119" s="199"/>
      <c r="BSB119" s="199"/>
      <c r="BSC119" s="188"/>
      <c r="BSD119" s="209"/>
      <c r="BSE119" s="199"/>
      <c r="BSF119" s="199"/>
      <c r="BSG119" s="188"/>
      <c r="BSH119" s="209"/>
      <c r="BSI119" s="199"/>
      <c r="BSJ119" s="199"/>
      <c r="BSK119" s="188"/>
      <c r="BSL119" s="209"/>
      <c r="BSM119" s="199"/>
      <c r="BSN119" s="199"/>
      <c r="BSO119" s="188"/>
      <c r="BSP119" s="209"/>
      <c r="BSQ119" s="199"/>
      <c r="BSR119" s="199"/>
      <c r="BSS119" s="188"/>
      <c r="BST119" s="209"/>
      <c r="BSU119" s="199"/>
      <c r="BSV119" s="199"/>
      <c r="BSW119" s="188"/>
      <c r="BSX119" s="209"/>
      <c r="BSY119" s="199"/>
      <c r="BSZ119" s="199"/>
      <c r="BTA119" s="188"/>
      <c r="BTB119" s="209"/>
      <c r="BTC119" s="199"/>
      <c r="BTD119" s="199"/>
      <c r="BTE119" s="188"/>
      <c r="BTF119" s="209"/>
      <c r="BTG119" s="199"/>
      <c r="BTH119" s="199"/>
      <c r="BTI119" s="188"/>
      <c r="BTJ119" s="209"/>
      <c r="BTK119" s="199"/>
      <c r="BTL119" s="199"/>
      <c r="BTM119" s="188"/>
      <c r="BTN119" s="209"/>
      <c r="BTO119" s="199"/>
      <c r="BTP119" s="199"/>
      <c r="BTQ119" s="188"/>
      <c r="BTR119" s="209"/>
      <c r="BTS119" s="199"/>
      <c r="BTT119" s="199"/>
      <c r="BTU119" s="188"/>
      <c r="BTV119" s="209"/>
      <c r="BTW119" s="199"/>
      <c r="BTX119" s="199"/>
      <c r="BTY119" s="188"/>
      <c r="BTZ119" s="209"/>
      <c r="BUA119" s="199"/>
      <c r="BUB119" s="199"/>
      <c r="BUC119" s="188"/>
      <c r="BUD119" s="209"/>
      <c r="BUE119" s="199"/>
      <c r="BUF119" s="199"/>
      <c r="BUG119" s="188"/>
      <c r="BUH119" s="209"/>
      <c r="BUI119" s="199"/>
      <c r="BUJ119" s="199"/>
      <c r="BUK119" s="188"/>
      <c r="BUL119" s="209"/>
      <c r="BUM119" s="199"/>
      <c r="BUN119" s="199"/>
      <c r="BUO119" s="188"/>
      <c r="BUP119" s="209"/>
      <c r="BUQ119" s="199"/>
      <c r="BUR119" s="199"/>
      <c r="BUS119" s="188"/>
      <c r="BUT119" s="209"/>
      <c r="BUU119" s="199"/>
      <c r="BUV119" s="199"/>
      <c r="BUW119" s="188"/>
      <c r="BUX119" s="209"/>
      <c r="BUY119" s="199"/>
      <c r="BUZ119" s="199"/>
      <c r="BVA119" s="188"/>
      <c r="BVB119" s="209"/>
      <c r="BVC119" s="199"/>
      <c r="BVD119" s="199"/>
      <c r="BVE119" s="188"/>
      <c r="BVF119" s="209"/>
      <c r="BVG119" s="199"/>
      <c r="BVH119" s="199"/>
      <c r="BVI119" s="188"/>
      <c r="BVJ119" s="209"/>
      <c r="BVK119" s="199"/>
      <c r="BVL119" s="199"/>
      <c r="BVM119" s="188"/>
      <c r="BVN119" s="209"/>
      <c r="BVO119" s="199"/>
      <c r="BVP119" s="199"/>
      <c r="BVQ119" s="188"/>
      <c r="BVR119" s="209"/>
      <c r="BVS119" s="199"/>
      <c r="BVT119" s="199"/>
      <c r="BVU119" s="188"/>
      <c r="BVV119" s="209"/>
      <c r="BVW119" s="199"/>
      <c r="BVX119" s="199"/>
      <c r="BVY119" s="188"/>
      <c r="BVZ119" s="209"/>
      <c r="BWA119" s="199"/>
      <c r="BWB119" s="199"/>
      <c r="BWC119" s="188"/>
      <c r="BWD119" s="209"/>
      <c r="BWE119" s="199"/>
      <c r="BWF119" s="199"/>
      <c r="BWG119" s="188"/>
      <c r="BWH119" s="209"/>
      <c r="BWI119" s="199"/>
      <c r="BWJ119" s="199"/>
      <c r="BWK119" s="188"/>
      <c r="BWL119" s="209"/>
      <c r="BWM119" s="199"/>
      <c r="BWN119" s="199"/>
      <c r="BWO119" s="188"/>
      <c r="BWP119" s="209"/>
      <c r="BWQ119" s="199"/>
      <c r="BWR119" s="199"/>
      <c r="BWS119" s="188"/>
      <c r="BWT119" s="209"/>
      <c r="BWU119" s="199"/>
      <c r="BWV119" s="199"/>
      <c r="BWW119" s="188"/>
      <c r="BWX119" s="209"/>
      <c r="BWY119" s="199"/>
      <c r="BWZ119" s="199"/>
      <c r="BXA119" s="188"/>
      <c r="BXB119" s="209"/>
      <c r="BXC119" s="199"/>
      <c r="BXD119" s="199"/>
      <c r="BXE119" s="188"/>
      <c r="BXF119" s="209"/>
      <c r="BXG119" s="199"/>
      <c r="BXH119" s="199"/>
      <c r="BXI119" s="188"/>
      <c r="BXJ119" s="209"/>
      <c r="BXK119" s="199"/>
      <c r="BXL119" s="199"/>
      <c r="BXM119" s="188"/>
      <c r="BXN119" s="209"/>
      <c r="BXO119" s="199"/>
      <c r="BXP119" s="199"/>
      <c r="BXQ119" s="188"/>
      <c r="BXR119" s="209"/>
      <c r="BXS119" s="199"/>
      <c r="BXT119" s="199"/>
      <c r="BXU119" s="188"/>
      <c r="BXV119" s="209"/>
      <c r="BXW119" s="199"/>
      <c r="BXX119" s="199"/>
      <c r="BXY119" s="188"/>
      <c r="BXZ119" s="209"/>
      <c r="BYA119" s="199"/>
      <c r="BYB119" s="199"/>
      <c r="BYC119" s="188"/>
      <c r="BYD119" s="209"/>
      <c r="BYE119" s="199"/>
      <c r="BYF119" s="199"/>
      <c r="BYG119" s="188"/>
      <c r="BYH119" s="209"/>
      <c r="BYI119" s="199"/>
      <c r="BYJ119" s="199"/>
      <c r="BYK119" s="188"/>
      <c r="BYL119" s="209"/>
      <c r="BYM119" s="199"/>
      <c r="BYN119" s="199"/>
      <c r="BYO119" s="188"/>
      <c r="BYP119" s="209"/>
      <c r="BYQ119" s="199"/>
      <c r="BYR119" s="199"/>
      <c r="BYS119" s="188"/>
      <c r="BYT119" s="209"/>
      <c r="BYU119" s="199"/>
      <c r="BYV119" s="199"/>
      <c r="BYW119" s="188"/>
      <c r="BYX119" s="209"/>
      <c r="BYY119" s="199"/>
      <c r="BYZ119" s="199"/>
      <c r="BZA119" s="188"/>
      <c r="BZB119" s="209"/>
      <c r="BZC119" s="199"/>
      <c r="BZD119" s="199"/>
      <c r="BZE119" s="188"/>
      <c r="BZF119" s="209"/>
      <c r="BZG119" s="199"/>
      <c r="BZH119" s="199"/>
      <c r="BZI119" s="188"/>
      <c r="BZJ119" s="209"/>
      <c r="BZK119" s="199"/>
      <c r="BZL119" s="199"/>
      <c r="BZM119" s="188"/>
      <c r="BZN119" s="209"/>
      <c r="BZO119" s="199"/>
      <c r="BZP119" s="199"/>
      <c r="BZQ119" s="188"/>
      <c r="BZR119" s="209"/>
      <c r="BZS119" s="199"/>
      <c r="BZT119" s="199"/>
      <c r="BZU119" s="188"/>
      <c r="BZV119" s="209"/>
      <c r="BZW119" s="199"/>
      <c r="BZX119" s="199"/>
      <c r="BZY119" s="188"/>
      <c r="BZZ119" s="209"/>
      <c r="CAA119" s="199"/>
      <c r="CAB119" s="199"/>
      <c r="CAC119" s="188"/>
      <c r="CAD119" s="209"/>
      <c r="CAE119" s="199"/>
      <c r="CAF119" s="199"/>
      <c r="CAG119" s="188"/>
      <c r="CAH119" s="209"/>
      <c r="CAI119" s="199"/>
      <c r="CAJ119" s="199"/>
      <c r="CAK119" s="188"/>
      <c r="CAL119" s="209"/>
      <c r="CAM119" s="199"/>
      <c r="CAN119" s="199"/>
      <c r="CAO119" s="188"/>
      <c r="CAP119" s="209"/>
      <c r="CAQ119" s="199"/>
      <c r="CAR119" s="199"/>
      <c r="CAS119" s="188"/>
      <c r="CAT119" s="209"/>
      <c r="CAU119" s="199"/>
      <c r="CAV119" s="199"/>
      <c r="CAW119" s="188"/>
      <c r="CAX119" s="209"/>
      <c r="CAY119" s="199"/>
      <c r="CAZ119" s="199"/>
      <c r="CBA119" s="188"/>
      <c r="CBB119" s="209"/>
      <c r="CBC119" s="199"/>
      <c r="CBD119" s="199"/>
      <c r="CBE119" s="188"/>
      <c r="CBF119" s="209"/>
      <c r="CBG119" s="199"/>
      <c r="CBH119" s="199"/>
      <c r="CBI119" s="188"/>
      <c r="CBJ119" s="209"/>
      <c r="CBK119" s="199"/>
      <c r="CBL119" s="199"/>
      <c r="CBM119" s="188"/>
      <c r="CBN119" s="209"/>
      <c r="CBO119" s="199"/>
      <c r="CBP119" s="199"/>
      <c r="CBQ119" s="188"/>
      <c r="CBR119" s="209"/>
      <c r="CBS119" s="199"/>
      <c r="CBT119" s="199"/>
      <c r="CBU119" s="188"/>
      <c r="CBV119" s="209"/>
      <c r="CBW119" s="199"/>
      <c r="CBX119" s="199"/>
      <c r="CBY119" s="188"/>
      <c r="CBZ119" s="209"/>
      <c r="CCA119" s="199"/>
      <c r="CCB119" s="199"/>
      <c r="CCC119" s="188"/>
      <c r="CCD119" s="209"/>
      <c r="CCE119" s="199"/>
      <c r="CCF119" s="199"/>
      <c r="CCG119" s="188"/>
      <c r="CCH119" s="209"/>
      <c r="CCI119" s="199"/>
      <c r="CCJ119" s="199"/>
      <c r="CCK119" s="188"/>
      <c r="CCL119" s="209"/>
      <c r="CCM119" s="199"/>
      <c r="CCN119" s="199"/>
      <c r="CCO119" s="188"/>
      <c r="CCP119" s="209"/>
      <c r="CCQ119" s="199"/>
      <c r="CCR119" s="199"/>
      <c r="CCS119" s="188"/>
      <c r="CCT119" s="209"/>
      <c r="CCU119" s="199"/>
      <c r="CCV119" s="199"/>
      <c r="CCW119" s="188"/>
      <c r="CCX119" s="209"/>
      <c r="CCY119" s="199"/>
      <c r="CCZ119" s="199"/>
      <c r="CDA119" s="188"/>
      <c r="CDB119" s="209"/>
      <c r="CDC119" s="199"/>
      <c r="CDD119" s="199"/>
      <c r="CDE119" s="188"/>
      <c r="CDF119" s="209"/>
      <c r="CDG119" s="199"/>
      <c r="CDH119" s="199"/>
      <c r="CDI119" s="188"/>
      <c r="CDJ119" s="209"/>
      <c r="CDK119" s="199"/>
      <c r="CDL119" s="199"/>
      <c r="CDM119" s="188"/>
      <c r="CDN119" s="209"/>
      <c r="CDO119" s="199"/>
      <c r="CDP119" s="199"/>
      <c r="CDQ119" s="188"/>
      <c r="CDR119" s="209"/>
      <c r="CDS119" s="199"/>
      <c r="CDT119" s="199"/>
      <c r="CDU119" s="188"/>
      <c r="CDV119" s="209"/>
      <c r="CDW119" s="199"/>
      <c r="CDX119" s="199"/>
      <c r="CDY119" s="188"/>
      <c r="CDZ119" s="209"/>
      <c r="CEA119" s="199"/>
      <c r="CEB119" s="199"/>
      <c r="CEC119" s="188"/>
      <c r="CED119" s="209"/>
      <c r="CEE119" s="199"/>
      <c r="CEF119" s="199"/>
      <c r="CEG119" s="188"/>
      <c r="CEH119" s="209"/>
      <c r="CEI119" s="199"/>
      <c r="CEJ119" s="199"/>
      <c r="CEK119" s="188"/>
      <c r="CEL119" s="209"/>
      <c r="CEM119" s="199"/>
      <c r="CEN119" s="199"/>
      <c r="CEO119" s="188"/>
      <c r="CEP119" s="209"/>
      <c r="CEQ119" s="199"/>
      <c r="CER119" s="199"/>
      <c r="CES119" s="188"/>
      <c r="CET119" s="209"/>
      <c r="CEU119" s="199"/>
      <c r="CEV119" s="199"/>
      <c r="CEW119" s="188"/>
      <c r="CEX119" s="209"/>
      <c r="CEY119" s="199"/>
      <c r="CEZ119" s="199"/>
      <c r="CFA119" s="188"/>
      <c r="CFB119" s="209"/>
      <c r="CFC119" s="199"/>
      <c r="CFD119" s="199"/>
      <c r="CFE119" s="188"/>
      <c r="CFF119" s="209"/>
      <c r="CFG119" s="199"/>
      <c r="CFH119" s="199"/>
      <c r="CFI119" s="188"/>
      <c r="CFJ119" s="209"/>
      <c r="CFK119" s="199"/>
      <c r="CFL119" s="199"/>
      <c r="CFM119" s="188"/>
      <c r="CFN119" s="209"/>
      <c r="CFO119" s="199"/>
      <c r="CFP119" s="199"/>
      <c r="CFQ119" s="188"/>
      <c r="CFR119" s="209"/>
      <c r="CFS119" s="199"/>
      <c r="CFT119" s="199"/>
      <c r="CFU119" s="188"/>
      <c r="CFV119" s="209"/>
      <c r="CFW119" s="199"/>
      <c r="CFX119" s="199"/>
      <c r="CFY119" s="188"/>
      <c r="CFZ119" s="209"/>
      <c r="CGA119" s="199"/>
      <c r="CGB119" s="199"/>
      <c r="CGC119" s="188"/>
      <c r="CGD119" s="209"/>
      <c r="CGE119" s="199"/>
      <c r="CGF119" s="199"/>
      <c r="CGG119" s="188"/>
      <c r="CGH119" s="209"/>
      <c r="CGI119" s="199"/>
      <c r="CGJ119" s="199"/>
      <c r="CGK119" s="188"/>
      <c r="CGL119" s="209"/>
      <c r="CGM119" s="199"/>
      <c r="CGN119" s="199"/>
      <c r="CGO119" s="188"/>
      <c r="CGP119" s="209"/>
      <c r="CGQ119" s="199"/>
      <c r="CGR119" s="199"/>
      <c r="CGS119" s="188"/>
      <c r="CGT119" s="209"/>
      <c r="CGU119" s="199"/>
      <c r="CGV119" s="199"/>
      <c r="CGW119" s="188"/>
      <c r="CGX119" s="209"/>
      <c r="CGY119" s="199"/>
      <c r="CGZ119" s="199"/>
      <c r="CHA119" s="188"/>
      <c r="CHB119" s="209"/>
      <c r="CHC119" s="199"/>
      <c r="CHD119" s="199"/>
      <c r="CHE119" s="188"/>
      <c r="CHF119" s="209"/>
      <c r="CHG119" s="199"/>
      <c r="CHH119" s="199"/>
      <c r="CHI119" s="188"/>
      <c r="CHJ119" s="209"/>
      <c r="CHK119" s="199"/>
      <c r="CHL119" s="199"/>
      <c r="CHM119" s="188"/>
      <c r="CHN119" s="209"/>
      <c r="CHO119" s="199"/>
      <c r="CHP119" s="199"/>
      <c r="CHQ119" s="188"/>
      <c r="CHR119" s="209"/>
      <c r="CHS119" s="199"/>
      <c r="CHT119" s="199"/>
      <c r="CHU119" s="188"/>
      <c r="CHV119" s="209"/>
      <c r="CHW119" s="199"/>
      <c r="CHX119" s="199"/>
      <c r="CHY119" s="188"/>
      <c r="CHZ119" s="209"/>
      <c r="CIA119" s="199"/>
      <c r="CIB119" s="199"/>
      <c r="CIC119" s="188"/>
      <c r="CID119" s="209"/>
      <c r="CIE119" s="199"/>
      <c r="CIF119" s="199"/>
      <c r="CIG119" s="188"/>
      <c r="CIH119" s="209"/>
      <c r="CII119" s="199"/>
      <c r="CIJ119" s="199"/>
      <c r="CIK119" s="188"/>
      <c r="CIL119" s="209"/>
      <c r="CIM119" s="199"/>
      <c r="CIN119" s="199"/>
      <c r="CIO119" s="188"/>
      <c r="CIP119" s="209"/>
      <c r="CIQ119" s="199"/>
      <c r="CIR119" s="199"/>
      <c r="CIS119" s="188"/>
      <c r="CIT119" s="209"/>
      <c r="CIU119" s="199"/>
      <c r="CIV119" s="199"/>
      <c r="CIW119" s="188"/>
      <c r="CIX119" s="209"/>
      <c r="CIY119" s="199"/>
      <c r="CIZ119" s="199"/>
      <c r="CJA119" s="188"/>
      <c r="CJB119" s="209"/>
      <c r="CJC119" s="199"/>
      <c r="CJD119" s="199"/>
      <c r="CJE119" s="188"/>
      <c r="CJF119" s="209"/>
      <c r="CJG119" s="199"/>
      <c r="CJH119" s="199"/>
      <c r="CJI119" s="188"/>
      <c r="CJJ119" s="209"/>
      <c r="CJK119" s="199"/>
      <c r="CJL119" s="199"/>
      <c r="CJM119" s="188"/>
      <c r="CJN119" s="209"/>
      <c r="CJO119" s="199"/>
      <c r="CJP119" s="199"/>
      <c r="CJQ119" s="188"/>
      <c r="CJR119" s="209"/>
      <c r="CJS119" s="199"/>
      <c r="CJT119" s="199"/>
      <c r="CJU119" s="188"/>
      <c r="CJV119" s="209"/>
      <c r="CJW119" s="199"/>
      <c r="CJX119" s="199"/>
      <c r="CJY119" s="188"/>
      <c r="CJZ119" s="209"/>
      <c r="CKA119" s="199"/>
      <c r="CKB119" s="199"/>
      <c r="CKC119" s="188"/>
      <c r="CKD119" s="209"/>
      <c r="CKE119" s="199"/>
      <c r="CKF119" s="199"/>
      <c r="CKG119" s="188"/>
      <c r="CKH119" s="209"/>
      <c r="CKI119" s="199"/>
      <c r="CKJ119" s="199"/>
      <c r="CKK119" s="188"/>
      <c r="CKL119" s="209"/>
      <c r="CKM119" s="199"/>
      <c r="CKN119" s="199"/>
      <c r="CKO119" s="188"/>
      <c r="CKP119" s="209"/>
      <c r="CKQ119" s="199"/>
      <c r="CKR119" s="199"/>
      <c r="CKS119" s="188"/>
      <c r="CKT119" s="209"/>
      <c r="CKU119" s="199"/>
      <c r="CKV119" s="199"/>
      <c r="CKW119" s="188"/>
      <c r="CKX119" s="209"/>
      <c r="CKY119" s="199"/>
      <c r="CKZ119" s="199"/>
      <c r="CLA119" s="188"/>
      <c r="CLB119" s="209"/>
      <c r="CLC119" s="199"/>
      <c r="CLD119" s="199"/>
      <c r="CLE119" s="188"/>
      <c r="CLF119" s="209"/>
      <c r="CLG119" s="199"/>
      <c r="CLH119" s="199"/>
      <c r="CLI119" s="188"/>
      <c r="CLJ119" s="209"/>
      <c r="CLK119" s="199"/>
      <c r="CLL119" s="199"/>
      <c r="CLM119" s="188"/>
      <c r="CLN119" s="209"/>
      <c r="CLO119" s="199"/>
      <c r="CLP119" s="199"/>
      <c r="CLQ119" s="188"/>
      <c r="CLR119" s="209"/>
      <c r="CLS119" s="199"/>
      <c r="CLT119" s="199"/>
      <c r="CLU119" s="188"/>
      <c r="CLV119" s="209"/>
      <c r="CLW119" s="199"/>
      <c r="CLX119" s="199"/>
      <c r="CLY119" s="188"/>
      <c r="CLZ119" s="209"/>
      <c r="CMA119" s="199"/>
      <c r="CMB119" s="199"/>
      <c r="CMC119" s="188"/>
      <c r="CMD119" s="209"/>
      <c r="CME119" s="199"/>
      <c r="CMF119" s="199"/>
      <c r="CMG119" s="188"/>
      <c r="CMH119" s="209"/>
      <c r="CMI119" s="199"/>
      <c r="CMJ119" s="199"/>
      <c r="CMK119" s="188"/>
      <c r="CML119" s="209"/>
      <c r="CMM119" s="199"/>
      <c r="CMN119" s="199"/>
      <c r="CMO119" s="188"/>
      <c r="CMP119" s="209"/>
      <c r="CMQ119" s="199"/>
      <c r="CMR119" s="199"/>
      <c r="CMS119" s="188"/>
      <c r="CMT119" s="209"/>
      <c r="CMU119" s="199"/>
      <c r="CMV119" s="199"/>
      <c r="CMW119" s="188"/>
      <c r="CMX119" s="209"/>
      <c r="CMY119" s="199"/>
      <c r="CMZ119" s="199"/>
      <c r="CNA119" s="188"/>
      <c r="CNB119" s="209"/>
      <c r="CNC119" s="199"/>
      <c r="CND119" s="199"/>
      <c r="CNE119" s="188"/>
      <c r="CNF119" s="209"/>
      <c r="CNG119" s="199"/>
      <c r="CNH119" s="199"/>
      <c r="CNI119" s="188"/>
      <c r="CNJ119" s="209"/>
      <c r="CNK119" s="199"/>
      <c r="CNL119" s="199"/>
      <c r="CNM119" s="188"/>
      <c r="CNN119" s="209"/>
      <c r="CNO119" s="199"/>
      <c r="CNP119" s="199"/>
      <c r="CNQ119" s="188"/>
      <c r="CNR119" s="209"/>
      <c r="CNS119" s="199"/>
      <c r="CNT119" s="199"/>
      <c r="CNU119" s="188"/>
      <c r="CNV119" s="209"/>
      <c r="CNW119" s="199"/>
      <c r="CNX119" s="199"/>
      <c r="CNY119" s="188"/>
      <c r="CNZ119" s="209"/>
      <c r="COA119" s="199"/>
      <c r="COB119" s="199"/>
      <c r="COC119" s="188"/>
      <c r="COD119" s="209"/>
      <c r="COE119" s="199"/>
      <c r="COF119" s="199"/>
      <c r="COG119" s="188"/>
      <c r="COH119" s="209"/>
      <c r="COI119" s="199"/>
      <c r="COJ119" s="199"/>
      <c r="COK119" s="188"/>
      <c r="COL119" s="209"/>
      <c r="COM119" s="199"/>
      <c r="CON119" s="199"/>
      <c r="COO119" s="188"/>
      <c r="COP119" s="209"/>
      <c r="COQ119" s="199"/>
      <c r="COR119" s="199"/>
      <c r="COS119" s="188"/>
      <c r="COT119" s="209"/>
      <c r="COU119" s="199"/>
      <c r="COV119" s="199"/>
      <c r="COW119" s="188"/>
      <c r="COX119" s="209"/>
      <c r="COY119" s="199"/>
      <c r="COZ119" s="199"/>
      <c r="CPA119" s="188"/>
      <c r="CPB119" s="209"/>
      <c r="CPC119" s="199"/>
      <c r="CPD119" s="199"/>
      <c r="CPE119" s="188"/>
      <c r="CPF119" s="209"/>
      <c r="CPG119" s="199"/>
      <c r="CPH119" s="199"/>
      <c r="CPI119" s="188"/>
      <c r="CPJ119" s="209"/>
      <c r="CPK119" s="199"/>
      <c r="CPL119" s="199"/>
      <c r="CPM119" s="188"/>
      <c r="CPN119" s="209"/>
      <c r="CPO119" s="199"/>
      <c r="CPP119" s="199"/>
      <c r="CPQ119" s="188"/>
      <c r="CPR119" s="209"/>
      <c r="CPS119" s="199"/>
      <c r="CPT119" s="199"/>
      <c r="CPU119" s="188"/>
      <c r="CPV119" s="209"/>
      <c r="CPW119" s="199"/>
      <c r="CPX119" s="199"/>
      <c r="CPY119" s="188"/>
      <c r="CPZ119" s="209"/>
      <c r="CQA119" s="199"/>
      <c r="CQB119" s="199"/>
      <c r="CQC119" s="188"/>
      <c r="CQD119" s="209"/>
      <c r="CQE119" s="199"/>
      <c r="CQF119" s="199"/>
      <c r="CQG119" s="188"/>
      <c r="CQH119" s="209"/>
      <c r="CQI119" s="199"/>
      <c r="CQJ119" s="199"/>
      <c r="CQK119" s="188"/>
      <c r="CQL119" s="209"/>
      <c r="CQM119" s="199"/>
      <c r="CQN119" s="199"/>
      <c r="CQO119" s="188"/>
      <c r="CQP119" s="209"/>
      <c r="CQQ119" s="199"/>
      <c r="CQR119" s="199"/>
      <c r="CQS119" s="188"/>
      <c r="CQT119" s="209"/>
      <c r="CQU119" s="199"/>
      <c r="CQV119" s="199"/>
      <c r="CQW119" s="188"/>
      <c r="CQX119" s="209"/>
      <c r="CQY119" s="199"/>
      <c r="CQZ119" s="199"/>
      <c r="CRA119" s="188"/>
      <c r="CRB119" s="209"/>
      <c r="CRC119" s="199"/>
      <c r="CRD119" s="199"/>
      <c r="CRE119" s="188"/>
      <c r="CRF119" s="209"/>
      <c r="CRG119" s="199"/>
      <c r="CRH119" s="199"/>
      <c r="CRI119" s="188"/>
      <c r="CRJ119" s="209"/>
      <c r="CRK119" s="199"/>
      <c r="CRL119" s="199"/>
      <c r="CRM119" s="188"/>
      <c r="CRN119" s="209"/>
      <c r="CRO119" s="199"/>
      <c r="CRP119" s="199"/>
      <c r="CRQ119" s="188"/>
      <c r="CRR119" s="209"/>
      <c r="CRS119" s="199"/>
      <c r="CRT119" s="199"/>
      <c r="CRU119" s="188"/>
      <c r="CRV119" s="209"/>
      <c r="CRW119" s="199"/>
      <c r="CRX119" s="199"/>
      <c r="CRY119" s="188"/>
      <c r="CRZ119" s="209"/>
      <c r="CSA119" s="199"/>
      <c r="CSB119" s="199"/>
      <c r="CSC119" s="188"/>
      <c r="CSD119" s="209"/>
      <c r="CSE119" s="199"/>
      <c r="CSF119" s="199"/>
      <c r="CSG119" s="188"/>
      <c r="CSH119" s="209"/>
      <c r="CSI119" s="199"/>
      <c r="CSJ119" s="199"/>
      <c r="CSK119" s="188"/>
      <c r="CSL119" s="209"/>
      <c r="CSM119" s="199"/>
      <c r="CSN119" s="199"/>
      <c r="CSO119" s="188"/>
      <c r="CSP119" s="209"/>
      <c r="CSQ119" s="199"/>
      <c r="CSR119" s="199"/>
      <c r="CSS119" s="188"/>
      <c r="CST119" s="209"/>
      <c r="CSU119" s="199"/>
      <c r="CSV119" s="199"/>
      <c r="CSW119" s="188"/>
      <c r="CSX119" s="209"/>
      <c r="CSY119" s="199"/>
      <c r="CSZ119" s="199"/>
      <c r="CTA119" s="188"/>
      <c r="CTB119" s="209"/>
      <c r="CTC119" s="199"/>
      <c r="CTD119" s="199"/>
      <c r="CTE119" s="188"/>
      <c r="CTF119" s="209"/>
      <c r="CTG119" s="199"/>
      <c r="CTH119" s="199"/>
      <c r="CTI119" s="188"/>
      <c r="CTJ119" s="209"/>
      <c r="CTK119" s="199"/>
      <c r="CTL119" s="199"/>
      <c r="CTM119" s="188"/>
      <c r="CTN119" s="209"/>
      <c r="CTO119" s="199"/>
      <c r="CTP119" s="199"/>
      <c r="CTQ119" s="188"/>
      <c r="CTR119" s="209"/>
      <c r="CTS119" s="199"/>
      <c r="CTT119" s="199"/>
      <c r="CTU119" s="188"/>
      <c r="CTV119" s="209"/>
      <c r="CTW119" s="199"/>
      <c r="CTX119" s="199"/>
      <c r="CTY119" s="188"/>
      <c r="CTZ119" s="209"/>
      <c r="CUA119" s="199"/>
      <c r="CUB119" s="199"/>
      <c r="CUC119" s="188"/>
      <c r="CUD119" s="209"/>
      <c r="CUE119" s="199"/>
      <c r="CUF119" s="199"/>
      <c r="CUG119" s="188"/>
      <c r="CUH119" s="209"/>
      <c r="CUI119" s="199"/>
      <c r="CUJ119" s="199"/>
      <c r="CUK119" s="188"/>
      <c r="CUL119" s="209"/>
      <c r="CUM119" s="199"/>
      <c r="CUN119" s="199"/>
      <c r="CUO119" s="188"/>
      <c r="CUP119" s="209"/>
      <c r="CUQ119" s="199"/>
      <c r="CUR119" s="199"/>
      <c r="CUS119" s="188"/>
      <c r="CUT119" s="209"/>
      <c r="CUU119" s="199"/>
      <c r="CUV119" s="199"/>
      <c r="CUW119" s="188"/>
      <c r="CUX119" s="209"/>
      <c r="CUY119" s="199"/>
      <c r="CUZ119" s="199"/>
      <c r="CVA119" s="188"/>
      <c r="CVB119" s="209"/>
      <c r="CVC119" s="199"/>
      <c r="CVD119" s="199"/>
      <c r="CVE119" s="188"/>
      <c r="CVF119" s="209"/>
      <c r="CVG119" s="199"/>
      <c r="CVH119" s="199"/>
      <c r="CVI119" s="188"/>
      <c r="CVJ119" s="209"/>
      <c r="CVK119" s="199"/>
      <c r="CVL119" s="199"/>
      <c r="CVM119" s="188"/>
      <c r="CVN119" s="209"/>
      <c r="CVO119" s="199"/>
      <c r="CVP119" s="199"/>
      <c r="CVQ119" s="188"/>
      <c r="CVR119" s="209"/>
      <c r="CVS119" s="199"/>
      <c r="CVT119" s="199"/>
      <c r="CVU119" s="188"/>
      <c r="CVV119" s="209"/>
      <c r="CVW119" s="199"/>
      <c r="CVX119" s="199"/>
      <c r="CVY119" s="188"/>
      <c r="CVZ119" s="209"/>
      <c r="CWA119" s="199"/>
      <c r="CWB119" s="199"/>
      <c r="CWC119" s="188"/>
      <c r="CWD119" s="209"/>
      <c r="CWE119" s="199"/>
      <c r="CWF119" s="199"/>
      <c r="CWG119" s="188"/>
      <c r="CWH119" s="209"/>
      <c r="CWI119" s="199"/>
      <c r="CWJ119" s="199"/>
      <c r="CWK119" s="188"/>
      <c r="CWL119" s="209"/>
      <c r="CWM119" s="199"/>
      <c r="CWN119" s="199"/>
      <c r="CWO119" s="188"/>
      <c r="CWP119" s="209"/>
      <c r="CWQ119" s="199"/>
      <c r="CWR119" s="199"/>
      <c r="CWS119" s="188"/>
      <c r="CWT119" s="209"/>
      <c r="CWU119" s="199"/>
      <c r="CWV119" s="199"/>
      <c r="CWW119" s="188"/>
      <c r="CWX119" s="209"/>
      <c r="CWY119" s="199"/>
      <c r="CWZ119" s="199"/>
      <c r="CXA119" s="188"/>
      <c r="CXB119" s="209"/>
      <c r="CXC119" s="199"/>
      <c r="CXD119" s="199"/>
      <c r="CXE119" s="188"/>
      <c r="CXF119" s="209"/>
      <c r="CXG119" s="199"/>
      <c r="CXH119" s="199"/>
      <c r="CXI119" s="188"/>
      <c r="CXJ119" s="209"/>
      <c r="CXK119" s="199"/>
      <c r="CXL119" s="199"/>
      <c r="CXM119" s="188"/>
      <c r="CXN119" s="209"/>
      <c r="CXO119" s="199"/>
      <c r="CXP119" s="199"/>
      <c r="CXQ119" s="188"/>
      <c r="CXR119" s="209"/>
      <c r="CXS119" s="199"/>
      <c r="CXT119" s="199"/>
      <c r="CXU119" s="188"/>
      <c r="CXV119" s="209"/>
      <c r="CXW119" s="199"/>
      <c r="CXX119" s="199"/>
      <c r="CXY119" s="188"/>
      <c r="CXZ119" s="209"/>
      <c r="CYA119" s="199"/>
      <c r="CYB119" s="199"/>
      <c r="CYC119" s="188"/>
      <c r="CYD119" s="209"/>
      <c r="CYE119" s="199"/>
      <c r="CYF119" s="199"/>
      <c r="CYG119" s="188"/>
      <c r="CYH119" s="209"/>
      <c r="CYI119" s="199"/>
      <c r="CYJ119" s="199"/>
      <c r="CYK119" s="188"/>
      <c r="CYL119" s="209"/>
      <c r="CYM119" s="199"/>
      <c r="CYN119" s="199"/>
      <c r="CYO119" s="188"/>
      <c r="CYP119" s="209"/>
      <c r="CYQ119" s="199"/>
      <c r="CYR119" s="199"/>
      <c r="CYS119" s="188"/>
      <c r="CYT119" s="209"/>
      <c r="CYU119" s="199"/>
      <c r="CYV119" s="199"/>
      <c r="CYW119" s="188"/>
      <c r="CYX119" s="209"/>
      <c r="CYY119" s="199"/>
      <c r="CYZ119" s="199"/>
      <c r="CZA119" s="188"/>
      <c r="CZB119" s="209"/>
      <c r="CZC119" s="199"/>
      <c r="CZD119" s="199"/>
      <c r="CZE119" s="188"/>
      <c r="CZF119" s="209"/>
      <c r="CZG119" s="199"/>
      <c r="CZH119" s="199"/>
      <c r="CZI119" s="188"/>
      <c r="CZJ119" s="209"/>
      <c r="CZK119" s="199"/>
      <c r="CZL119" s="199"/>
      <c r="CZM119" s="188"/>
      <c r="CZN119" s="209"/>
      <c r="CZO119" s="199"/>
      <c r="CZP119" s="199"/>
      <c r="CZQ119" s="188"/>
      <c r="CZR119" s="209"/>
      <c r="CZS119" s="199"/>
      <c r="CZT119" s="199"/>
      <c r="CZU119" s="188"/>
      <c r="CZV119" s="209"/>
      <c r="CZW119" s="199"/>
      <c r="CZX119" s="199"/>
      <c r="CZY119" s="188"/>
      <c r="CZZ119" s="209"/>
      <c r="DAA119" s="199"/>
      <c r="DAB119" s="199"/>
      <c r="DAC119" s="188"/>
      <c r="DAD119" s="209"/>
      <c r="DAE119" s="199"/>
      <c r="DAF119" s="199"/>
      <c r="DAG119" s="188"/>
      <c r="DAH119" s="209"/>
      <c r="DAI119" s="199"/>
      <c r="DAJ119" s="199"/>
      <c r="DAK119" s="188"/>
      <c r="DAL119" s="209"/>
      <c r="DAM119" s="199"/>
      <c r="DAN119" s="199"/>
      <c r="DAO119" s="188"/>
      <c r="DAP119" s="209"/>
      <c r="DAQ119" s="199"/>
      <c r="DAR119" s="199"/>
      <c r="DAS119" s="188"/>
      <c r="DAT119" s="209"/>
      <c r="DAU119" s="199"/>
      <c r="DAV119" s="199"/>
      <c r="DAW119" s="188"/>
      <c r="DAX119" s="209"/>
      <c r="DAY119" s="199"/>
      <c r="DAZ119" s="199"/>
      <c r="DBA119" s="188"/>
      <c r="DBB119" s="209"/>
      <c r="DBC119" s="199"/>
      <c r="DBD119" s="199"/>
      <c r="DBE119" s="188"/>
      <c r="DBF119" s="209"/>
      <c r="DBG119" s="199"/>
      <c r="DBH119" s="199"/>
      <c r="DBI119" s="188"/>
      <c r="DBJ119" s="209"/>
      <c r="DBK119" s="199"/>
      <c r="DBL119" s="199"/>
      <c r="DBM119" s="188"/>
      <c r="DBN119" s="209"/>
      <c r="DBO119" s="199"/>
      <c r="DBP119" s="199"/>
      <c r="DBQ119" s="188"/>
      <c r="DBR119" s="209"/>
      <c r="DBS119" s="199"/>
      <c r="DBT119" s="199"/>
      <c r="DBU119" s="188"/>
      <c r="DBV119" s="209"/>
      <c r="DBW119" s="199"/>
      <c r="DBX119" s="199"/>
      <c r="DBY119" s="188"/>
      <c r="DBZ119" s="209"/>
      <c r="DCA119" s="199"/>
      <c r="DCB119" s="199"/>
      <c r="DCC119" s="188"/>
      <c r="DCD119" s="209"/>
      <c r="DCE119" s="199"/>
      <c r="DCF119" s="199"/>
      <c r="DCG119" s="188"/>
      <c r="DCH119" s="209"/>
      <c r="DCI119" s="199"/>
      <c r="DCJ119" s="199"/>
      <c r="DCK119" s="188"/>
      <c r="DCL119" s="209"/>
      <c r="DCM119" s="199"/>
      <c r="DCN119" s="199"/>
      <c r="DCO119" s="188"/>
      <c r="DCP119" s="209"/>
      <c r="DCQ119" s="199"/>
      <c r="DCR119" s="199"/>
      <c r="DCS119" s="188"/>
      <c r="DCT119" s="209"/>
      <c r="DCU119" s="199"/>
      <c r="DCV119" s="199"/>
      <c r="DCW119" s="188"/>
      <c r="DCX119" s="209"/>
      <c r="DCY119" s="199"/>
      <c r="DCZ119" s="199"/>
      <c r="DDA119" s="188"/>
      <c r="DDB119" s="209"/>
      <c r="DDC119" s="199"/>
      <c r="DDD119" s="199"/>
      <c r="DDE119" s="188"/>
      <c r="DDF119" s="209"/>
      <c r="DDG119" s="199"/>
      <c r="DDH119" s="199"/>
      <c r="DDI119" s="188"/>
      <c r="DDJ119" s="209"/>
      <c r="DDK119" s="199"/>
      <c r="DDL119" s="199"/>
      <c r="DDM119" s="188"/>
      <c r="DDN119" s="209"/>
      <c r="DDO119" s="199"/>
      <c r="DDP119" s="199"/>
      <c r="DDQ119" s="188"/>
      <c r="DDR119" s="209"/>
      <c r="DDS119" s="199"/>
      <c r="DDT119" s="199"/>
      <c r="DDU119" s="188"/>
      <c r="DDV119" s="209"/>
      <c r="DDW119" s="199"/>
      <c r="DDX119" s="199"/>
      <c r="DDY119" s="188"/>
      <c r="DDZ119" s="209"/>
      <c r="DEA119" s="199"/>
      <c r="DEB119" s="199"/>
      <c r="DEC119" s="188"/>
      <c r="DED119" s="209"/>
      <c r="DEE119" s="199"/>
      <c r="DEF119" s="199"/>
      <c r="DEG119" s="188"/>
      <c r="DEH119" s="209"/>
      <c r="DEI119" s="199"/>
      <c r="DEJ119" s="199"/>
      <c r="DEK119" s="188"/>
      <c r="DEL119" s="209"/>
      <c r="DEM119" s="199"/>
      <c r="DEN119" s="199"/>
      <c r="DEO119" s="188"/>
      <c r="DEP119" s="209"/>
      <c r="DEQ119" s="199"/>
      <c r="DER119" s="199"/>
      <c r="DES119" s="188"/>
      <c r="DET119" s="209"/>
      <c r="DEU119" s="199"/>
      <c r="DEV119" s="199"/>
      <c r="DEW119" s="188"/>
      <c r="DEX119" s="209"/>
      <c r="DEY119" s="199"/>
      <c r="DEZ119" s="199"/>
      <c r="DFA119" s="188"/>
      <c r="DFB119" s="209"/>
      <c r="DFC119" s="199"/>
      <c r="DFD119" s="199"/>
      <c r="DFE119" s="188"/>
      <c r="DFF119" s="209"/>
      <c r="DFG119" s="199"/>
      <c r="DFH119" s="199"/>
      <c r="DFI119" s="188"/>
      <c r="DFJ119" s="209"/>
      <c r="DFK119" s="199"/>
      <c r="DFL119" s="199"/>
      <c r="DFM119" s="188"/>
      <c r="DFN119" s="209"/>
      <c r="DFO119" s="199"/>
      <c r="DFP119" s="199"/>
      <c r="DFQ119" s="188"/>
      <c r="DFR119" s="209"/>
      <c r="DFS119" s="199"/>
      <c r="DFT119" s="199"/>
      <c r="DFU119" s="188"/>
      <c r="DFV119" s="209"/>
      <c r="DFW119" s="199"/>
      <c r="DFX119" s="199"/>
      <c r="DFY119" s="188"/>
      <c r="DFZ119" s="209"/>
      <c r="DGA119" s="199"/>
      <c r="DGB119" s="199"/>
      <c r="DGC119" s="188"/>
      <c r="DGD119" s="209"/>
      <c r="DGE119" s="199"/>
      <c r="DGF119" s="199"/>
      <c r="DGG119" s="188"/>
      <c r="DGH119" s="209"/>
      <c r="DGI119" s="199"/>
      <c r="DGJ119" s="199"/>
      <c r="DGK119" s="188"/>
      <c r="DGL119" s="209"/>
      <c r="DGM119" s="199"/>
      <c r="DGN119" s="199"/>
      <c r="DGO119" s="188"/>
      <c r="DGP119" s="209"/>
      <c r="DGQ119" s="199"/>
      <c r="DGR119" s="199"/>
      <c r="DGS119" s="188"/>
      <c r="DGT119" s="209"/>
      <c r="DGU119" s="199"/>
      <c r="DGV119" s="199"/>
      <c r="DGW119" s="188"/>
      <c r="DGX119" s="209"/>
      <c r="DGY119" s="199"/>
      <c r="DGZ119" s="199"/>
      <c r="DHA119" s="188"/>
      <c r="DHB119" s="209"/>
      <c r="DHC119" s="199"/>
      <c r="DHD119" s="199"/>
      <c r="DHE119" s="188"/>
      <c r="DHF119" s="209"/>
      <c r="DHG119" s="199"/>
      <c r="DHH119" s="199"/>
      <c r="DHI119" s="188"/>
      <c r="DHJ119" s="209"/>
      <c r="DHK119" s="199"/>
      <c r="DHL119" s="199"/>
      <c r="DHM119" s="188"/>
      <c r="DHN119" s="209"/>
      <c r="DHO119" s="199"/>
      <c r="DHP119" s="199"/>
      <c r="DHQ119" s="188"/>
      <c r="DHR119" s="209"/>
      <c r="DHS119" s="199"/>
      <c r="DHT119" s="199"/>
      <c r="DHU119" s="188"/>
      <c r="DHV119" s="209"/>
      <c r="DHW119" s="199"/>
      <c r="DHX119" s="199"/>
      <c r="DHY119" s="188"/>
      <c r="DHZ119" s="209"/>
      <c r="DIA119" s="199"/>
      <c r="DIB119" s="199"/>
      <c r="DIC119" s="188"/>
      <c r="DID119" s="209"/>
      <c r="DIE119" s="199"/>
      <c r="DIF119" s="199"/>
      <c r="DIG119" s="188"/>
      <c r="DIH119" s="209"/>
      <c r="DII119" s="199"/>
      <c r="DIJ119" s="199"/>
      <c r="DIK119" s="188"/>
      <c r="DIL119" s="209"/>
      <c r="DIM119" s="199"/>
      <c r="DIN119" s="199"/>
      <c r="DIO119" s="188"/>
      <c r="DIP119" s="209"/>
      <c r="DIQ119" s="199"/>
      <c r="DIR119" s="199"/>
      <c r="DIS119" s="188"/>
      <c r="DIT119" s="209"/>
      <c r="DIU119" s="199"/>
      <c r="DIV119" s="199"/>
      <c r="DIW119" s="188"/>
      <c r="DIX119" s="209"/>
      <c r="DIY119" s="199"/>
      <c r="DIZ119" s="199"/>
      <c r="DJA119" s="188"/>
      <c r="DJB119" s="209"/>
      <c r="DJC119" s="199"/>
      <c r="DJD119" s="199"/>
      <c r="DJE119" s="188"/>
      <c r="DJF119" s="209"/>
      <c r="DJG119" s="199"/>
      <c r="DJH119" s="199"/>
      <c r="DJI119" s="188"/>
      <c r="DJJ119" s="209"/>
      <c r="DJK119" s="199"/>
      <c r="DJL119" s="199"/>
      <c r="DJM119" s="188"/>
      <c r="DJN119" s="209"/>
      <c r="DJO119" s="199"/>
      <c r="DJP119" s="199"/>
      <c r="DJQ119" s="188"/>
      <c r="DJR119" s="209"/>
      <c r="DJS119" s="199"/>
      <c r="DJT119" s="199"/>
      <c r="DJU119" s="188"/>
      <c r="DJV119" s="209"/>
      <c r="DJW119" s="199"/>
      <c r="DJX119" s="199"/>
      <c r="DJY119" s="188"/>
      <c r="DJZ119" s="209"/>
      <c r="DKA119" s="199"/>
      <c r="DKB119" s="199"/>
      <c r="DKC119" s="188"/>
      <c r="DKD119" s="209"/>
      <c r="DKE119" s="199"/>
      <c r="DKF119" s="199"/>
      <c r="DKG119" s="188"/>
      <c r="DKH119" s="209"/>
      <c r="DKI119" s="199"/>
      <c r="DKJ119" s="199"/>
      <c r="DKK119" s="188"/>
      <c r="DKL119" s="209"/>
      <c r="DKM119" s="199"/>
      <c r="DKN119" s="199"/>
      <c r="DKO119" s="188"/>
      <c r="DKP119" s="209"/>
      <c r="DKQ119" s="199"/>
      <c r="DKR119" s="199"/>
      <c r="DKS119" s="188"/>
      <c r="DKT119" s="209"/>
      <c r="DKU119" s="199"/>
      <c r="DKV119" s="199"/>
      <c r="DKW119" s="188"/>
      <c r="DKX119" s="209"/>
      <c r="DKY119" s="199"/>
      <c r="DKZ119" s="199"/>
      <c r="DLA119" s="188"/>
      <c r="DLB119" s="209"/>
      <c r="DLC119" s="199"/>
      <c r="DLD119" s="199"/>
      <c r="DLE119" s="188"/>
      <c r="DLF119" s="209"/>
      <c r="DLG119" s="199"/>
      <c r="DLH119" s="199"/>
      <c r="DLI119" s="188"/>
      <c r="DLJ119" s="209"/>
      <c r="DLK119" s="199"/>
      <c r="DLL119" s="199"/>
      <c r="DLM119" s="188"/>
      <c r="DLN119" s="209"/>
      <c r="DLO119" s="199"/>
      <c r="DLP119" s="199"/>
      <c r="DLQ119" s="188"/>
      <c r="DLR119" s="209"/>
      <c r="DLS119" s="199"/>
      <c r="DLT119" s="199"/>
      <c r="DLU119" s="188"/>
      <c r="DLV119" s="209"/>
      <c r="DLW119" s="199"/>
      <c r="DLX119" s="199"/>
      <c r="DLY119" s="188"/>
      <c r="DLZ119" s="209"/>
      <c r="DMA119" s="199"/>
      <c r="DMB119" s="199"/>
      <c r="DMC119" s="188"/>
      <c r="DMD119" s="209"/>
      <c r="DME119" s="199"/>
      <c r="DMF119" s="199"/>
      <c r="DMG119" s="188"/>
      <c r="DMH119" s="209"/>
      <c r="DMI119" s="199"/>
      <c r="DMJ119" s="199"/>
      <c r="DMK119" s="188"/>
      <c r="DML119" s="209"/>
      <c r="DMM119" s="199"/>
      <c r="DMN119" s="199"/>
      <c r="DMO119" s="188"/>
      <c r="DMP119" s="209"/>
      <c r="DMQ119" s="199"/>
      <c r="DMR119" s="199"/>
      <c r="DMS119" s="188"/>
      <c r="DMT119" s="209"/>
      <c r="DMU119" s="199"/>
      <c r="DMV119" s="199"/>
      <c r="DMW119" s="188"/>
      <c r="DMX119" s="209"/>
      <c r="DMY119" s="199"/>
      <c r="DMZ119" s="199"/>
      <c r="DNA119" s="188"/>
      <c r="DNB119" s="209"/>
      <c r="DNC119" s="199"/>
      <c r="DND119" s="199"/>
      <c r="DNE119" s="188"/>
      <c r="DNF119" s="209"/>
      <c r="DNG119" s="199"/>
      <c r="DNH119" s="199"/>
      <c r="DNI119" s="188"/>
      <c r="DNJ119" s="209"/>
      <c r="DNK119" s="199"/>
      <c r="DNL119" s="199"/>
      <c r="DNM119" s="188"/>
      <c r="DNN119" s="209"/>
      <c r="DNO119" s="199"/>
      <c r="DNP119" s="199"/>
      <c r="DNQ119" s="188"/>
      <c r="DNR119" s="209"/>
      <c r="DNS119" s="199"/>
      <c r="DNT119" s="199"/>
      <c r="DNU119" s="188"/>
      <c r="DNV119" s="209"/>
      <c r="DNW119" s="199"/>
      <c r="DNX119" s="199"/>
      <c r="DNY119" s="188"/>
      <c r="DNZ119" s="209"/>
      <c r="DOA119" s="199"/>
      <c r="DOB119" s="199"/>
      <c r="DOC119" s="188"/>
      <c r="DOD119" s="209"/>
      <c r="DOE119" s="199"/>
      <c r="DOF119" s="199"/>
      <c r="DOG119" s="188"/>
      <c r="DOH119" s="209"/>
      <c r="DOI119" s="199"/>
      <c r="DOJ119" s="199"/>
      <c r="DOK119" s="188"/>
      <c r="DOL119" s="209"/>
      <c r="DOM119" s="199"/>
      <c r="DON119" s="199"/>
      <c r="DOO119" s="188"/>
      <c r="DOP119" s="209"/>
      <c r="DOQ119" s="199"/>
      <c r="DOR119" s="199"/>
      <c r="DOS119" s="188"/>
      <c r="DOT119" s="209"/>
      <c r="DOU119" s="199"/>
      <c r="DOV119" s="199"/>
      <c r="DOW119" s="188"/>
      <c r="DOX119" s="209"/>
      <c r="DOY119" s="199"/>
      <c r="DOZ119" s="199"/>
      <c r="DPA119" s="188"/>
      <c r="DPB119" s="209"/>
      <c r="DPC119" s="199"/>
      <c r="DPD119" s="199"/>
      <c r="DPE119" s="188"/>
      <c r="DPF119" s="209"/>
      <c r="DPG119" s="199"/>
      <c r="DPH119" s="199"/>
      <c r="DPI119" s="188"/>
      <c r="DPJ119" s="209"/>
      <c r="DPK119" s="199"/>
      <c r="DPL119" s="199"/>
      <c r="DPM119" s="188"/>
      <c r="DPN119" s="209"/>
      <c r="DPO119" s="199"/>
      <c r="DPP119" s="199"/>
      <c r="DPQ119" s="188"/>
      <c r="DPR119" s="209"/>
      <c r="DPS119" s="199"/>
      <c r="DPT119" s="199"/>
      <c r="DPU119" s="188"/>
      <c r="DPV119" s="209"/>
      <c r="DPW119" s="199"/>
      <c r="DPX119" s="199"/>
      <c r="DPY119" s="188"/>
      <c r="DPZ119" s="209"/>
      <c r="DQA119" s="199"/>
      <c r="DQB119" s="199"/>
      <c r="DQC119" s="188"/>
      <c r="DQD119" s="209"/>
      <c r="DQE119" s="199"/>
      <c r="DQF119" s="199"/>
      <c r="DQG119" s="188"/>
      <c r="DQH119" s="209"/>
      <c r="DQI119" s="199"/>
      <c r="DQJ119" s="199"/>
      <c r="DQK119" s="188"/>
      <c r="DQL119" s="209"/>
      <c r="DQM119" s="199"/>
      <c r="DQN119" s="199"/>
      <c r="DQO119" s="188"/>
      <c r="DQP119" s="209"/>
      <c r="DQQ119" s="199"/>
      <c r="DQR119" s="199"/>
      <c r="DQS119" s="188"/>
      <c r="DQT119" s="209"/>
      <c r="DQU119" s="199"/>
      <c r="DQV119" s="199"/>
      <c r="DQW119" s="188"/>
      <c r="DQX119" s="209"/>
      <c r="DQY119" s="199"/>
      <c r="DQZ119" s="199"/>
      <c r="DRA119" s="188"/>
      <c r="DRB119" s="209"/>
      <c r="DRC119" s="199"/>
      <c r="DRD119" s="199"/>
      <c r="DRE119" s="188"/>
      <c r="DRF119" s="209"/>
      <c r="DRG119" s="199"/>
      <c r="DRH119" s="199"/>
      <c r="DRI119" s="188"/>
      <c r="DRJ119" s="209"/>
      <c r="DRK119" s="199"/>
      <c r="DRL119" s="199"/>
      <c r="DRM119" s="188"/>
      <c r="DRN119" s="209"/>
      <c r="DRO119" s="199"/>
      <c r="DRP119" s="199"/>
      <c r="DRQ119" s="188"/>
      <c r="DRR119" s="209"/>
      <c r="DRS119" s="199"/>
      <c r="DRT119" s="199"/>
      <c r="DRU119" s="188"/>
      <c r="DRV119" s="209"/>
      <c r="DRW119" s="199"/>
      <c r="DRX119" s="199"/>
      <c r="DRY119" s="188"/>
      <c r="DRZ119" s="209"/>
      <c r="DSA119" s="199"/>
      <c r="DSB119" s="199"/>
      <c r="DSC119" s="188"/>
      <c r="DSD119" s="209"/>
      <c r="DSE119" s="199"/>
      <c r="DSF119" s="199"/>
      <c r="DSG119" s="188"/>
      <c r="DSH119" s="209"/>
      <c r="DSI119" s="199"/>
      <c r="DSJ119" s="199"/>
      <c r="DSK119" s="188"/>
      <c r="DSL119" s="209"/>
      <c r="DSM119" s="199"/>
      <c r="DSN119" s="199"/>
      <c r="DSO119" s="188"/>
      <c r="DSP119" s="209"/>
      <c r="DSQ119" s="199"/>
      <c r="DSR119" s="199"/>
      <c r="DSS119" s="188"/>
      <c r="DST119" s="209"/>
      <c r="DSU119" s="199"/>
      <c r="DSV119" s="199"/>
      <c r="DSW119" s="188"/>
      <c r="DSX119" s="209"/>
      <c r="DSY119" s="199"/>
      <c r="DSZ119" s="199"/>
      <c r="DTA119" s="188"/>
      <c r="DTB119" s="209"/>
      <c r="DTC119" s="199"/>
      <c r="DTD119" s="199"/>
      <c r="DTE119" s="188"/>
      <c r="DTF119" s="209"/>
      <c r="DTG119" s="199"/>
      <c r="DTH119" s="199"/>
      <c r="DTI119" s="188"/>
      <c r="DTJ119" s="209"/>
      <c r="DTK119" s="199"/>
      <c r="DTL119" s="199"/>
      <c r="DTM119" s="188"/>
      <c r="DTN119" s="209"/>
      <c r="DTO119" s="199"/>
      <c r="DTP119" s="199"/>
      <c r="DTQ119" s="188"/>
      <c r="DTR119" s="209"/>
      <c r="DTS119" s="199"/>
      <c r="DTT119" s="199"/>
      <c r="DTU119" s="188"/>
      <c r="DTV119" s="209"/>
      <c r="DTW119" s="199"/>
      <c r="DTX119" s="199"/>
      <c r="DTY119" s="188"/>
      <c r="DTZ119" s="209"/>
      <c r="DUA119" s="199"/>
      <c r="DUB119" s="199"/>
      <c r="DUC119" s="188"/>
      <c r="DUD119" s="209"/>
      <c r="DUE119" s="199"/>
      <c r="DUF119" s="199"/>
      <c r="DUG119" s="188"/>
      <c r="DUH119" s="209"/>
      <c r="DUI119" s="199"/>
      <c r="DUJ119" s="199"/>
      <c r="DUK119" s="188"/>
      <c r="DUL119" s="209"/>
      <c r="DUM119" s="199"/>
      <c r="DUN119" s="199"/>
      <c r="DUO119" s="188"/>
      <c r="DUP119" s="209"/>
      <c r="DUQ119" s="199"/>
      <c r="DUR119" s="199"/>
      <c r="DUS119" s="188"/>
      <c r="DUT119" s="209"/>
      <c r="DUU119" s="199"/>
      <c r="DUV119" s="199"/>
      <c r="DUW119" s="188"/>
      <c r="DUX119" s="209"/>
      <c r="DUY119" s="199"/>
      <c r="DUZ119" s="199"/>
      <c r="DVA119" s="188"/>
      <c r="DVB119" s="209"/>
      <c r="DVC119" s="199"/>
      <c r="DVD119" s="199"/>
      <c r="DVE119" s="188"/>
      <c r="DVF119" s="209"/>
      <c r="DVG119" s="199"/>
      <c r="DVH119" s="199"/>
      <c r="DVI119" s="188"/>
      <c r="DVJ119" s="209"/>
      <c r="DVK119" s="199"/>
      <c r="DVL119" s="199"/>
      <c r="DVM119" s="188"/>
      <c r="DVN119" s="209"/>
      <c r="DVO119" s="199"/>
      <c r="DVP119" s="199"/>
      <c r="DVQ119" s="188"/>
      <c r="DVR119" s="209"/>
      <c r="DVS119" s="199"/>
      <c r="DVT119" s="199"/>
      <c r="DVU119" s="188"/>
      <c r="DVV119" s="209"/>
      <c r="DVW119" s="199"/>
      <c r="DVX119" s="199"/>
      <c r="DVY119" s="188"/>
      <c r="DVZ119" s="209"/>
      <c r="DWA119" s="199"/>
      <c r="DWB119" s="199"/>
      <c r="DWC119" s="188"/>
      <c r="DWD119" s="209"/>
      <c r="DWE119" s="199"/>
      <c r="DWF119" s="199"/>
      <c r="DWG119" s="188"/>
      <c r="DWH119" s="209"/>
      <c r="DWI119" s="199"/>
      <c r="DWJ119" s="199"/>
      <c r="DWK119" s="188"/>
      <c r="DWL119" s="209"/>
      <c r="DWM119" s="199"/>
      <c r="DWN119" s="199"/>
      <c r="DWO119" s="188"/>
      <c r="DWP119" s="209"/>
      <c r="DWQ119" s="199"/>
      <c r="DWR119" s="199"/>
      <c r="DWS119" s="188"/>
      <c r="DWT119" s="209"/>
      <c r="DWU119" s="199"/>
      <c r="DWV119" s="199"/>
      <c r="DWW119" s="188"/>
      <c r="DWX119" s="209"/>
      <c r="DWY119" s="199"/>
      <c r="DWZ119" s="199"/>
      <c r="DXA119" s="188"/>
      <c r="DXB119" s="209"/>
      <c r="DXC119" s="199"/>
      <c r="DXD119" s="199"/>
      <c r="DXE119" s="188"/>
      <c r="DXF119" s="209"/>
      <c r="DXG119" s="199"/>
      <c r="DXH119" s="199"/>
      <c r="DXI119" s="188"/>
      <c r="DXJ119" s="209"/>
      <c r="DXK119" s="199"/>
      <c r="DXL119" s="199"/>
      <c r="DXM119" s="188"/>
      <c r="DXN119" s="209"/>
      <c r="DXO119" s="199"/>
      <c r="DXP119" s="199"/>
      <c r="DXQ119" s="188"/>
      <c r="DXR119" s="209"/>
      <c r="DXS119" s="199"/>
      <c r="DXT119" s="199"/>
      <c r="DXU119" s="188"/>
      <c r="DXV119" s="209"/>
      <c r="DXW119" s="199"/>
      <c r="DXX119" s="199"/>
      <c r="DXY119" s="188"/>
      <c r="DXZ119" s="209"/>
      <c r="DYA119" s="199"/>
      <c r="DYB119" s="199"/>
      <c r="DYC119" s="188"/>
      <c r="DYD119" s="209"/>
      <c r="DYE119" s="199"/>
      <c r="DYF119" s="199"/>
      <c r="DYG119" s="188"/>
      <c r="DYH119" s="209"/>
      <c r="DYI119" s="199"/>
      <c r="DYJ119" s="199"/>
      <c r="DYK119" s="188"/>
      <c r="DYL119" s="209"/>
      <c r="DYM119" s="199"/>
      <c r="DYN119" s="199"/>
      <c r="DYO119" s="188"/>
      <c r="DYP119" s="209"/>
      <c r="DYQ119" s="199"/>
      <c r="DYR119" s="199"/>
      <c r="DYS119" s="188"/>
      <c r="DYT119" s="209"/>
      <c r="DYU119" s="199"/>
      <c r="DYV119" s="199"/>
      <c r="DYW119" s="188"/>
      <c r="DYX119" s="209"/>
      <c r="DYY119" s="199"/>
      <c r="DYZ119" s="199"/>
      <c r="DZA119" s="188"/>
      <c r="DZB119" s="209"/>
      <c r="DZC119" s="199"/>
      <c r="DZD119" s="199"/>
      <c r="DZE119" s="188"/>
      <c r="DZF119" s="209"/>
      <c r="DZG119" s="199"/>
      <c r="DZH119" s="199"/>
      <c r="DZI119" s="188"/>
      <c r="DZJ119" s="209"/>
      <c r="DZK119" s="199"/>
      <c r="DZL119" s="199"/>
      <c r="DZM119" s="188"/>
      <c r="DZN119" s="209"/>
      <c r="DZO119" s="199"/>
      <c r="DZP119" s="199"/>
      <c r="DZQ119" s="188"/>
      <c r="DZR119" s="209"/>
      <c r="DZS119" s="199"/>
      <c r="DZT119" s="199"/>
      <c r="DZU119" s="188"/>
      <c r="DZV119" s="209"/>
      <c r="DZW119" s="199"/>
      <c r="DZX119" s="199"/>
      <c r="DZY119" s="188"/>
      <c r="DZZ119" s="209"/>
      <c r="EAA119" s="199"/>
      <c r="EAB119" s="199"/>
      <c r="EAC119" s="188"/>
      <c r="EAD119" s="209"/>
      <c r="EAE119" s="199"/>
      <c r="EAF119" s="199"/>
      <c r="EAG119" s="188"/>
      <c r="EAH119" s="209"/>
      <c r="EAI119" s="199"/>
      <c r="EAJ119" s="199"/>
      <c r="EAK119" s="188"/>
      <c r="EAL119" s="209"/>
      <c r="EAM119" s="199"/>
      <c r="EAN119" s="199"/>
      <c r="EAO119" s="188"/>
      <c r="EAP119" s="209"/>
      <c r="EAQ119" s="199"/>
      <c r="EAR119" s="199"/>
      <c r="EAS119" s="188"/>
      <c r="EAT119" s="209"/>
      <c r="EAU119" s="199"/>
      <c r="EAV119" s="199"/>
      <c r="EAW119" s="188"/>
      <c r="EAX119" s="209"/>
      <c r="EAY119" s="199"/>
      <c r="EAZ119" s="199"/>
      <c r="EBA119" s="188"/>
      <c r="EBB119" s="209"/>
      <c r="EBC119" s="199"/>
      <c r="EBD119" s="199"/>
      <c r="EBE119" s="188"/>
      <c r="EBF119" s="209"/>
      <c r="EBG119" s="199"/>
      <c r="EBH119" s="199"/>
      <c r="EBI119" s="188"/>
      <c r="EBJ119" s="209"/>
      <c r="EBK119" s="199"/>
      <c r="EBL119" s="199"/>
      <c r="EBM119" s="188"/>
      <c r="EBN119" s="209"/>
      <c r="EBO119" s="199"/>
      <c r="EBP119" s="199"/>
      <c r="EBQ119" s="188"/>
      <c r="EBR119" s="209"/>
      <c r="EBS119" s="199"/>
      <c r="EBT119" s="199"/>
      <c r="EBU119" s="188"/>
      <c r="EBV119" s="209"/>
      <c r="EBW119" s="199"/>
      <c r="EBX119" s="199"/>
      <c r="EBY119" s="188"/>
      <c r="EBZ119" s="209"/>
      <c r="ECA119" s="199"/>
      <c r="ECB119" s="199"/>
      <c r="ECC119" s="188"/>
      <c r="ECD119" s="209"/>
      <c r="ECE119" s="199"/>
      <c r="ECF119" s="199"/>
      <c r="ECG119" s="188"/>
      <c r="ECH119" s="209"/>
      <c r="ECI119" s="199"/>
      <c r="ECJ119" s="199"/>
      <c r="ECK119" s="188"/>
      <c r="ECL119" s="209"/>
      <c r="ECM119" s="199"/>
      <c r="ECN119" s="199"/>
      <c r="ECO119" s="188"/>
      <c r="ECP119" s="209"/>
      <c r="ECQ119" s="199"/>
      <c r="ECR119" s="199"/>
      <c r="ECS119" s="188"/>
      <c r="ECT119" s="209"/>
      <c r="ECU119" s="199"/>
      <c r="ECV119" s="199"/>
      <c r="ECW119" s="188"/>
      <c r="ECX119" s="209"/>
      <c r="ECY119" s="199"/>
      <c r="ECZ119" s="199"/>
      <c r="EDA119" s="188"/>
      <c r="EDB119" s="209"/>
      <c r="EDC119" s="199"/>
      <c r="EDD119" s="199"/>
      <c r="EDE119" s="188"/>
      <c r="EDF119" s="209"/>
      <c r="EDG119" s="199"/>
      <c r="EDH119" s="199"/>
      <c r="EDI119" s="188"/>
      <c r="EDJ119" s="209"/>
      <c r="EDK119" s="199"/>
      <c r="EDL119" s="199"/>
      <c r="EDM119" s="188"/>
      <c r="EDN119" s="209"/>
      <c r="EDO119" s="199"/>
      <c r="EDP119" s="199"/>
      <c r="EDQ119" s="188"/>
      <c r="EDR119" s="209"/>
      <c r="EDS119" s="199"/>
      <c r="EDT119" s="199"/>
      <c r="EDU119" s="188"/>
      <c r="EDV119" s="209"/>
      <c r="EDW119" s="199"/>
      <c r="EDX119" s="199"/>
      <c r="EDY119" s="188"/>
      <c r="EDZ119" s="209"/>
      <c r="EEA119" s="199"/>
      <c r="EEB119" s="199"/>
      <c r="EEC119" s="188"/>
      <c r="EED119" s="209"/>
      <c r="EEE119" s="199"/>
      <c r="EEF119" s="199"/>
      <c r="EEG119" s="188"/>
      <c r="EEH119" s="209"/>
      <c r="EEI119" s="199"/>
      <c r="EEJ119" s="199"/>
      <c r="EEK119" s="188"/>
      <c r="EEL119" s="209"/>
      <c r="EEM119" s="199"/>
      <c r="EEN119" s="199"/>
      <c r="EEO119" s="188"/>
      <c r="EEP119" s="209"/>
      <c r="EEQ119" s="199"/>
      <c r="EER119" s="199"/>
      <c r="EES119" s="188"/>
      <c r="EET119" s="209"/>
      <c r="EEU119" s="199"/>
      <c r="EEV119" s="199"/>
      <c r="EEW119" s="188"/>
      <c r="EEX119" s="209"/>
      <c r="EEY119" s="199"/>
      <c r="EEZ119" s="199"/>
      <c r="EFA119" s="188"/>
      <c r="EFB119" s="209"/>
      <c r="EFC119" s="199"/>
      <c r="EFD119" s="199"/>
      <c r="EFE119" s="188"/>
      <c r="EFF119" s="209"/>
      <c r="EFG119" s="199"/>
      <c r="EFH119" s="199"/>
      <c r="EFI119" s="188"/>
      <c r="EFJ119" s="209"/>
      <c r="EFK119" s="199"/>
      <c r="EFL119" s="199"/>
      <c r="EFM119" s="188"/>
      <c r="EFN119" s="209"/>
      <c r="EFO119" s="199"/>
      <c r="EFP119" s="199"/>
      <c r="EFQ119" s="188"/>
      <c r="EFR119" s="209"/>
      <c r="EFS119" s="199"/>
      <c r="EFT119" s="199"/>
      <c r="EFU119" s="188"/>
      <c r="EFV119" s="209"/>
      <c r="EFW119" s="199"/>
      <c r="EFX119" s="199"/>
      <c r="EFY119" s="188"/>
      <c r="EFZ119" s="209"/>
      <c r="EGA119" s="199"/>
      <c r="EGB119" s="199"/>
      <c r="EGC119" s="188"/>
      <c r="EGD119" s="209"/>
      <c r="EGE119" s="199"/>
      <c r="EGF119" s="199"/>
      <c r="EGG119" s="188"/>
      <c r="EGH119" s="209"/>
      <c r="EGI119" s="199"/>
      <c r="EGJ119" s="199"/>
      <c r="EGK119" s="188"/>
      <c r="EGL119" s="209"/>
      <c r="EGM119" s="199"/>
      <c r="EGN119" s="199"/>
      <c r="EGO119" s="188"/>
      <c r="EGP119" s="209"/>
      <c r="EGQ119" s="199"/>
      <c r="EGR119" s="199"/>
      <c r="EGS119" s="188"/>
      <c r="EGT119" s="209"/>
      <c r="EGU119" s="199"/>
      <c r="EGV119" s="199"/>
      <c r="EGW119" s="188"/>
      <c r="EGX119" s="209"/>
      <c r="EGY119" s="199"/>
      <c r="EGZ119" s="199"/>
      <c r="EHA119" s="188"/>
      <c r="EHB119" s="209"/>
      <c r="EHC119" s="199"/>
      <c r="EHD119" s="199"/>
      <c r="EHE119" s="188"/>
      <c r="EHF119" s="209"/>
      <c r="EHG119" s="199"/>
      <c r="EHH119" s="199"/>
      <c r="EHI119" s="188"/>
      <c r="EHJ119" s="209"/>
      <c r="EHK119" s="199"/>
      <c r="EHL119" s="199"/>
      <c r="EHM119" s="188"/>
      <c r="EHN119" s="209"/>
      <c r="EHO119" s="199"/>
      <c r="EHP119" s="199"/>
      <c r="EHQ119" s="188"/>
      <c r="EHR119" s="209"/>
      <c r="EHS119" s="199"/>
      <c r="EHT119" s="199"/>
      <c r="EHU119" s="188"/>
      <c r="EHV119" s="209"/>
      <c r="EHW119" s="199"/>
      <c r="EHX119" s="199"/>
      <c r="EHY119" s="188"/>
      <c r="EHZ119" s="209"/>
      <c r="EIA119" s="199"/>
      <c r="EIB119" s="199"/>
      <c r="EIC119" s="188"/>
      <c r="EID119" s="209"/>
      <c r="EIE119" s="199"/>
      <c r="EIF119" s="199"/>
      <c r="EIG119" s="188"/>
      <c r="EIH119" s="209"/>
      <c r="EII119" s="199"/>
      <c r="EIJ119" s="199"/>
      <c r="EIK119" s="188"/>
      <c r="EIL119" s="209"/>
      <c r="EIM119" s="199"/>
      <c r="EIN119" s="199"/>
      <c r="EIO119" s="188"/>
      <c r="EIP119" s="209"/>
      <c r="EIQ119" s="199"/>
      <c r="EIR119" s="199"/>
      <c r="EIS119" s="188"/>
      <c r="EIT119" s="209"/>
      <c r="EIU119" s="199"/>
      <c r="EIV119" s="199"/>
      <c r="EIW119" s="188"/>
      <c r="EIX119" s="209"/>
      <c r="EIY119" s="199"/>
      <c r="EIZ119" s="199"/>
      <c r="EJA119" s="188"/>
      <c r="EJB119" s="209"/>
      <c r="EJC119" s="199"/>
      <c r="EJD119" s="199"/>
      <c r="EJE119" s="188"/>
      <c r="EJF119" s="209"/>
      <c r="EJG119" s="199"/>
      <c r="EJH119" s="199"/>
      <c r="EJI119" s="188"/>
      <c r="EJJ119" s="209"/>
      <c r="EJK119" s="199"/>
      <c r="EJL119" s="199"/>
      <c r="EJM119" s="188"/>
      <c r="EJN119" s="209"/>
      <c r="EJO119" s="199"/>
      <c r="EJP119" s="199"/>
      <c r="EJQ119" s="188"/>
      <c r="EJR119" s="209"/>
      <c r="EJS119" s="199"/>
      <c r="EJT119" s="199"/>
      <c r="EJU119" s="188"/>
      <c r="EJV119" s="209"/>
      <c r="EJW119" s="199"/>
      <c r="EJX119" s="199"/>
      <c r="EJY119" s="188"/>
      <c r="EJZ119" s="209"/>
      <c r="EKA119" s="199"/>
      <c r="EKB119" s="199"/>
      <c r="EKC119" s="188"/>
      <c r="EKD119" s="209"/>
      <c r="EKE119" s="199"/>
      <c r="EKF119" s="199"/>
      <c r="EKG119" s="188"/>
      <c r="EKH119" s="209"/>
      <c r="EKI119" s="199"/>
      <c r="EKJ119" s="199"/>
      <c r="EKK119" s="188"/>
      <c r="EKL119" s="209"/>
      <c r="EKM119" s="199"/>
      <c r="EKN119" s="199"/>
      <c r="EKO119" s="188"/>
      <c r="EKP119" s="209"/>
      <c r="EKQ119" s="199"/>
      <c r="EKR119" s="199"/>
      <c r="EKS119" s="188"/>
      <c r="EKT119" s="209"/>
      <c r="EKU119" s="199"/>
      <c r="EKV119" s="199"/>
      <c r="EKW119" s="188"/>
      <c r="EKX119" s="209"/>
      <c r="EKY119" s="199"/>
      <c r="EKZ119" s="199"/>
      <c r="ELA119" s="188"/>
      <c r="ELB119" s="209"/>
      <c r="ELC119" s="199"/>
      <c r="ELD119" s="199"/>
      <c r="ELE119" s="188"/>
      <c r="ELF119" s="209"/>
      <c r="ELG119" s="199"/>
      <c r="ELH119" s="199"/>
      <c r="ELI119" s="188"/>
      <c r="ELJ119" s="209"/>
      <c r="ELK119" s="199"/>
      <c r="ELL119" s="199"/>
      <c r="ELM119" s="188"/>
      <c r="ELN119" s="209"/>
      <c r="ELO119" s="199"/>
      <c r="ELP119" s="199"/>
      <c r="ELQ119" s="188"/>
      <c r="ELR119" s="209"/>
      <c r="ELS119" s="199"/>
      <c r="ELT119" s="199"/>
      <c r="ELU119" s="188"/>
      <c r="ELV119" s="209"/>
      <c r="ELW119" s="199"/>
      <c r="ELX119" s="199"/>
      <c r="ELY119" s="188"/>
      <c r="ELZ119" s="209"/>
      <c r="EMA119" s="199"/>
      <c r="EMB119" s="199"/>
      <c r="EMC119" s="188"/>
      <c r="EMD119" s="209"/>
      <c r="EME119" s="199"/>
      <c r="EMF119" s="199"/>
      <c r="EMG119" s="188"/>
      <c r="EMH119" s="209"/>
      <c r="EMI119" s="199"/>
      <c r="EMJ119" s="199"/>
      <c r="EMK119" s="188"/>
      <c r="EML119" s="209"/>
      <c r="EMM119" s="199"/>
      <c r="EMN119" s="199"/>
      <c r="EMO119" s="188"/>
      <c r="EMP119" s="209"/>
      <c r="EMQ119" s="199"/>
      <c r="EMR119" s="199"/>
      <c r="EMS119" s="188"/>
      <c r="EMT119" s="209"/>
      <c r="EMU119" s="199"/>
      <c r="EMV119" s="199"/>
      <c r="EMW119" s="188"/>
      <c r="EMX119" s="209"/>
      <c r="EMY119" s="199"/>
      <c r="EMZ119" s="199"/>
      <c r="ENA119" s="188"/>
      <c r="ENB119" s="209"/>
      <c r="ENC119" s="199"/>
      <c r="END119" s="199"/>
      <c r="ENE119" s="188"/>
      <c r="ENF119" s="209"/>
      <c r="ENG119" s="199"/>
      <c r="ENH119" s="199"/>
      <c r="ENI119" s="188"/>
      <c r="ENJ119" s="209"/>
      <c r="ENK119" s="199"/>
      <c r="ENL119" s="199"/>
      <c r="ENM119" s="188"/>
      <c r="ENN119" s="209"/>
      <c r="ENO119" s="199"/>
      <c r="ENP119" s="199"/>
      <c r="ENQ119" s="188"/>
      <c r="ENR119" s="209"/>
      <c r="ENS119" s="199"/>
      <c r="ENT119" s="199"/>
      <c r="ENU119" s="188"/>
      <c r="ENV119" s="209"/>
      <c r="ENW119" s="199"/>
      <c r="ENX119" s="199"/>
      <c r="ENY119" s="188"/>
      <c r="ENZ119" s="209"/>
      <c r="EOA119" s="199"/>
      <c r="EOB119" s="199"/>
      <c r="EOC119" s="188"/>
      <c r="EOD119" s="209"/>
      <c r="EOE119" s="199"/>
      <c r="EOF119" s="199"/>
      <c r="EOG119" s="188"/>
      <c r="EOH119" s="209"/>
      <c r="EOI119" s="199"/>
      <c r="EOJ119" s="199"/>
      <c r="EOK119" s="188"/>
      <c r="EOL119" s="209"/>
      <c r="EOM119" s="199"/>
      <c r="EON119" s="199"/>
      <c r="EOO119" s="188"/>
      <c r="EOP119" s="209"/>
      <c r="EOQ119" s="199"/>
      <c r="EOR119" s="199"/>
      <c r="EOS119" s="188"/>
      <c r="EOT119" s="209"/>
      <c r="EOU119" s="199"/>
      <c r="EOV119" s="199"/>
      <c r="EOW119" s="188"/>
      <c r="EOX119" s="209"/>
      <c r="EOY119" s="199"/>
      <c r="EOZ119" s="199"/>
      <c r="EPA119" s="188"/>
      <c r="EPB119" s="209"/>
      <c r="EPC119" s="199"/>
      <c r="EPD119" s="199"/>
      <c r="EPE119" s="188"/>
      <c r="EPF119" s="209"/>
      <c r="EPG119" s="199"/>
      <c r="EPH119" s="199"/>
      <c r="EPI119" s="188"/>
      <c r="EPJ119" s="209"/>
      <c r="EPK119" s="199"/>
      <c r="EPL119" s="199"/>
      <c r="EPM119" s="188"/>
      <c r="EPN119" s="209"/>
      <c r="EPO119" s="199"/>
      <c r="EPP119" s="199"/>
      <c r="EPQ119" s="188"/>
      <c r="EPR119" s="209"/>
      <c r="EPS119" s="199"/>
      <c r="EPT119" s="199"/>
      <c r="EPU119" s="188"/>
      <c r="EPV119" s="209"/>
      <c r="EPW119" s="199"/>
      <c r="EPX119" s="199"/>
      <c r="EPY119" s="188"/>
      <c r="EPZ119" s="209"/>
      <c r="EQA119" s="199"/>
      <c r="EQB119" s="199"/>
      <c r="EQC119" s="188"/>
      <c r="EQD119" s="209"/>
      <c r="EQE119" s="199"/>
      <c r="EQF119" s="199"/>
      <c r="EQG119" s="188"/>
      <c r="EQH119" s="209"/>
      <c r="EQI119" s="199"/>
      <c r="EQJ119" s="199"/>
      <c r="EQK119" s="188"/>
      <c r="EQL119" s="209"/>
      <c r="EQM119" s="199"/>
      <c r="EQN119" s="199"/>
      <c r="EQO119" s="188"/>
      <c r="EQP119" s="209"/>
      <c r="EQQ119" s="199"/>
      <c r="EQR119" s="199"/>
      <c r="EQS119" s="188"/>
      <c r="EQT119" s="209"/>
      <c r="EQU119" s="199"/>
      <c r="EQV119" s="199"/>
      <c r="EQW119" s="188"/>
      <c r="EQX119" s="209"/>
      <c r="EQY119" s="199"/>
      <c r="EQZ119" s="199"/>
      <c r="ERA119" s="188"/>
      <c r="ERB119" s="209"/>
      <c r="ERC119" s="199"/>
      <c r="ERD119" s="199"/>
      <c r="ERE119" s="188"/>
      <c r="ERF119" s="209"/>
      <c r="ERG119" s="199"/>
      <c r="ERH119" s="199"/>
      <c r="ERI119" s="188"/>
      <c r="ERJ119" s="209"/>
      <c r="ERK119" s="199"/>
      <c r="ERL119" s="199"/>
      <c r="ERM119" s="188"/>
      <c r="ERN119" s="209"/>
      <c r="ERO119" s="199"/>
      <c r="ERP119" s="199"/>
      <c r="ERQ119" s="188"/>
      <c r="ERR119" s="209"/>
      <c r="ERS119" s="199"/>
      <c r="ERT119" s="199"/>
      <c r="ERU119" s="188"/>
      <c r="ERV119" s="209"/>
      <c r="ERW119" s="199"/>
      <c r="ERX119" s="199"/>
      <c r="ERY119" s="188"/>
      <c r="ERZ119" s="209"/>
      <c r="ESA119" s="199"/>
      <c r="ESB119" s="199"/>
      <c r="ESC119" s="188"/>
      <c r="ESD119" s="209"/>
      <c r="ESE119" s="199"/>
      <c r="ESF119" s="199"/>
      <c r="ESG119" s="188"/>
      <c r="ESH119" s="209"/>
      <c r="ESI119" s="199"/>
      <c r="ESJ119" s="199"/>
      <c r="ESK119" s="188"/>
      <c r="ESL119" s="209"/>
      <c r="ESM119" s="199"/>
      <c r="ESN119" s="199"/>
      <c r="ESO119" s="188"/>
      <c r="ESP119" s="209"/>
      <c r="ESQ119" s="199"/>
      <c r="ESR119" s="199"/>
      <c r="ESS119" s="188"/>
      <c r="EST119" s="209"/>
      <c r="ESU119" s="199"/>
      <c r="ESV119" s="199"/>
      <c r="ESW119" s="188"/>
      <c r="ESX119" s="209"/>
      <c r="ESY119" s="199"/>
      <c r="ESZ119" s="199"/>
      <c r="ETA119" s="188"/>
      <c r="ETB119" s="209"/>
      <c r="ETC119" s="199"/>
      <c r="ETD119" s="199"/>
      <c r="ETE119" s="188"/>
      <c r="ETF119" s="209"/>
      <c r="ETG119" s="199"/>
      <c r="ETH119" s="199"/>
      <c r="ETI119" s="188"/>
      <c r="ETJ119" s="209"/>
      <c r="ETK119" s="199"/>
      <c r="ETL119" s="199"/>
      <c r="ETM119" s="188"/>
      <c r="ETN119" s="209"/>
      <c r="ETO119" s="199"/>
      <c r="ETP119" s="199"/>
      <c r="ETQ119" s="188"/>
      <c r="ETR119" s="209"/>
      <c r="ETS119" s="199"/>
      <c r="ETT119" s="199"/>
      <c r="ETU119" s="188"/>
      <c r="ETV119" s="209"/>
      <c r="ETW119" s="199"/>
      <c r="ETX119" s="199"/>
      <c r="ETY119" s="188"/>
      <c r="ETZ119" s="209"/>
      <c r="EUA119" s="199"/>
      <c r="EUB119" s="199"/>
      <c r="EUC119" s="188"/>
      <c r="EUD119" s="209"/>
      <c r="EUE119" s="199"/>
      <c r="EUF119" s="199"/>
      <c r="EUG119" s="188"/>
      <c r="EUH119" s="209"/>
      <c r="EUI119" s="199"/>
      <c r="EUJ119" s="199"/>
      <c r="EUK119" s="188"/>
      <c r="EUL119" s="209"/>
      <c r="EUM119" s="199"/>
      <c r="EUN119" s="199"/>
      <c r="EUO119" s="188"/>
      <c r="EUP119" s="209"/>
      <c r="EUQ119" s="199"/>
      <c r="EUR119" s="199"/>
      <c r="EUS119" s="188"/>
      <c r="EUT119" s="209"/>
      <c r="EUU119" s="199"/>
      <c r="EUV119" s="199"/>
      <c r="EUW119" s="188"/>
      <c r="EUX119" s="209"/>
      <c r="EUY119" s="199"/>
      <c r="EUZ119" s="199"/>
      <c r="EVA119" s="188"/>
      <c r="EVB119" s="209"/>
      <c r="EVC119" s="199"/>
      <c r="EVD119" s="199"/>
      <c r="EVE119" s="188"/>
      <c r="EVF119" s="209"/>
      <c r="EVG119" s="199"/>
      <c r="EVH119" s="199"/>
      <c r="EVI119" s="188"/>
      <c r="EVJ119" s="209"/>
      <c r="EVK119" s="199"/>
      <c r="EVL119" s="199"/>
      <c r="EVM119" s="188"/>
      <c r="EVN119" s="209"/>
      <c r="EVO119" s="199"/>
      <c r="EVP119" s="199"/>
      <c r="EVQ119" s="188"/>
      <c r="EVR119" s="209"/>
      <c r="EVS119" s="199"/>
      <c r="EVT119" s="199"/>
      <c r="EVU119" s="188"/>
      <c r="EVV119" s="209"/>
      <c r="EVW119" s="199"/>
      <c r="EVX119" s="199"/>
      <c r="EVY119" s="188"/>
      <c r="EVZ119" s="209"/>
      <c r="EWA119" s="199"/>
      <c r="EWB119" s="199"/>
      <c r="EWC119" s="188"/>
      <c r="EWD119" s="209"/>
      <c r="EWE119" s="199"/>
      <c r="EWF119" s="199"/>
      <c r="EWG119" s="188"/>
      <c r="EWH119" s="209"/>
      <c r="EWI119" s="199"/>
      <c r="EWJ119" s="199"/>
      <c r="EWK119" s="188"/>
      <c r="EWL119" s="209"/>
      <c r="EWM119" s="199"/>
      <c r="EWN119" s="199"/>
      <c r="EWO119" s="188"/>
      <c r="EWP119" s="209"/>
      <c r="EWQ119" s="199"/>
      <c r="EWR119" s="199"/>
      <c r="EWS119" s="188"/>
      <c r="EWT119" s="209"/>
      <c r="EWU119" s="199"/>
      <c r="EWV119" s="199"/>
      <c r="EWW119" s="188"/>
      <c r="EWX119" s="209"/>
      <c r="EWY119" s="199"/>
      <c r="EWZ119" s="199"/>
      <c r="EXA119" s="188"/>
      <c r="EXB119" s="209"/>
      <c r="EXC119" s="199"/>
      <c r="EXD119" s="199"/>
      <c r="EXE119" s="188"/>
      <c r="EXF119" s="209"/>
      <c r="EXG119" s="199"/>
      <c r="EXH119" s="199"/>
      <c r="EXI119" s="188"/>
      <c r="EXJ119" s="209"/>
      <c r="EXK119" s="199"/>
      <c r="EXL119" s="199"/>
      <c r="EXM119" s="188"/>
      <c r="EXN119" s="209"/>
      <c r="EXO119" s="199"/>
      <c r="EXP119" s="199"/>
      <c r="EXQ119" s="188"/>
      <c r="EXR119" s="209"/>
      <c r="EXS119" s="199"/>
      <c r="EXT119" s="199"/>
      <c r="EXU119" s="188"/>
      <c r="EXV119" s="209"/>
      <c r="EXW119" s="199"/>
      <c r="EXX119" s="199"/>
      <c r="EXY119" s="188"/>
      <c r="EXZ119" s="209"/>
      <c r="EYA119" s="199"/>
      <c r="EYB119" s="199"/>
      <c r="EYC119" s="188"/>
      <c r="EYD119" s="209"/>
      <c r="EYE119" s="199"/>
      <c r="EYF119" s="199"/>
      <c r="EYG119" s="188"/>
      <c r="EYH119" s="209"/>
      <c r="EYI119" s="199"/>
      <c r="EYJ119" s="199"/>
      <c r="EYK119" s="188"/>
      <c r="EYL119" s="209"/>
      <c r="EYM119" s="199"/>
      <c r="EYN119" s="199"/>
      <c r="EYO119" s="188"/>
      <c r="EYP119" s="209"/>
      <c r="EYQ119" s="199"/>
      <c r="EYR119" s="199"/>
      <c r="EYS119" s="188"/>
      <c r="EYT119" s="209"/>
      <c r="EYU119" s="199"/>
      <c r="EYV119" s="199"/>
      <c r="EYW119" s="188"/>
      <c r="EYX119" s="209"/>
      <c r="EYY119" s="199"/>
      <c r="EYZ119" s="199"/>
      <c r="EZA119" s="188"/>
      <c r="EZB119" s="209"/>
      <c r="EZC119" s="199"/>
      <c r="EZD119" s="199"/>
      <c r="EZE119" s="188"/>
      <c r="EZF119" s="209"/>
      <c r="EZG119" s="199"/>
      <c r="EZH119" s="199"/>
      <c r="EZI119" s="188"/>
      <c r="EZJ119" s="209"/>
      <c r="EZK119" s="199"/>
      <c r="EZL119" s="199"/>
      <c r="EZM119" s="188"/>
      <c r="EZN119" s="209"/>
      <c r="EZO119" s="199"/>
      <c r="EZP119" s="199"/>
      <c r="EZQ119" s="188"/>
      <c r="EZR119" s="209"/>
      <c r="EZS119" s="199"/>
      <c r="EZT119" s="199"/>
      <c r="EZU119" s="188"/>
      <c r="EZV119" s="209"/>
      <c r="EZW119" s="199"/>
      <c r="EZX119" s="199"/>
      <c r="EZY119" s="188"/>
      <c r="EZZ119" s="209"/>
      <c r="FAA119" s="199"/>
      <c r="FAB119" s="199"/>
      <c r="FAC119" s="188"/>
      <c r="FAD119" s="209"/>
      <c r="FAE119" s="199"/>
      <c r="FAF119" s="199"/>
      <c r="FAG119" s="188"/>
      <c r="FAH119" s="209"/>
      <c r="FAI119" s="199"/>
      <c r="FAJ119" s="199"/>
      <c r="FAK119" s="188"/>
      <c r="FAL119" s="209"/>
      <c r="FAM119" s="199"/>
      <c r="FAN119" s="199"/>
      <c r="FAO119" s="188"/>
      <c r="FAP119" s="209"/>
      <c r="FAQ119" s="199"/>
      <c r="FAR119" s="199"/>
      <c r="FAS119" s="188"/>
      <c r="FAT119" s="209"/>
      <c r="FAU119" s="199"/>
      <c r="FAV119" s="199"/>
      <c r="FAW119" s="188"/>
      <c r="FAX119" s="209"/>
      <c r="FAY119" s="199"/>
      <c r="FAZ119" s="199"/>
      <c r="FBA119" s="188"/>
      <c r="FBB119" s="209"/>
      <c r="FBC119" s="199"/>
      <c r="FBD119" s="199"/>
      <c r="FBE119" s="188"/>
      <c r="FBF119" s="209"/>
      <c r="FBG119" s="199"/>
      <c r="FBH119" s="199"/>
      <c r="FBI119" s="188"/>
      <c r="FBJ119" s="209"/>
      <c r="FBK119" s="199"/>
      <c r="FBL119" s="199"/>
      <c r="FBM119" s="188"/>
      <c r="FBN119" s="209"/>
      <c r="FBO119" s="199"/>
      <c r="FBP119" s="199"/>
      <c r="FBQ119" s="188"/>
      <c r="FBR119" s="209"/>
      <c r="FBS119" s="199"/>
      <c r="FBT119" s="199"/>
      <c r="FBU119" s="188"/>
      <c r="FBV119" s="209"/>
      <c r="FBW119" s="199"/>
      <c r="FBX119" s="199"/>
      <c r="FBY119" s="188"/>
      <c r="FBZ119" s="209"/>
      <c r="FCA119" s="199"/>
      <c r="FCB119" s="199"/>
      <c r="FCC119" s="188"/>
      <c r="FCD119" s="209"/>
      <c r="FCE119" s="199"/>
      <c r="FCF119" s="199"/>
      <c r="FCG119" s="188"/>
      <c r="FCH119" s="209"/>
      <c r="FCI119" s="199"/>
      <c r="FCJ119" s="199"/>
      <c r="FCK119" s="188"/>
      <c r="FCL119" s="209"/>
      <c r="FCM119" s="199"/>
      <c r="FCN119" s="199"/>
      <c r="FCO119" s="188"/>
      <c r="FCP119" s="209"/>
      <c r="FCQ119" s="199"/>
      <c r="FCR119" s="199"/>
      <c r="FCS119" s="188"/>
      <c r="FCT119" s="209"/>
      <c r="FCU119" s="199"/>
      <c r="FCV119" s="199"/>
      <c r="FCW119" s="188"/>
      <c r="FCX119" s="209"/>
      <c r="FCY119" s="199"/>
      <c r="FCZ119" s="199"/>
      <c r="FDA119" s="188"/>
      <c r="FDB119" s="209"/>
      <c r="FDC119" s="199"/>
      <c r="FDD119" s="199"/>
      <c r="FDE119" s="188"/>
      <c r="FDF119" s="209"/>
      <c r="FDG119" s="199"/>
      <c r="FDH119" s="199"/>
      <c r="FDI119" s="188"/>
      <c r="FDJ119" s="209"/>
      <c r="FDK119" s="199"/>
      <c r="FDL119" s="199"/>
      <c r="FDM119" s="188"/>
      <c r="FDN119" s="209"/>
      <c r="FDO119" s="199"/>
      <c r="FDP119" s="199"/>
      <c r="FDQ119" s="188"/>
      <c r="FDR119" s="209"/>
      <c r="FDS119" s="199"/>
      <c r="FDT119" s="199"/>
      <c r="FDU119" s="188"/>
      <c r="FDV119" s="209"/>
      <c r="FDW119" s="199"/>
      <c r="FDX119" s="199"/>
      <c r="FDY119" s="188"/>
      <c r="FDZ119" s="209"/>
      <c r="FEA119" s="199"/>
      <c r="FEB119" s="199"/>
      <c r="FEC119" s="188"/>
      <c r="FED119" s="209"/>
      <c r="FEE119" s="199"/>
      <c r="FEF119" s="199"/>
      <c r="FEG119" s="188"/>
      <c r="FEH119" s="209"/>
      <c r="FEI119" s="199"/>
      <c r="FEJ119" s="199"/>
      <c r="FEK119" s="188"/>
      <c r="FEL119" s="209"/>
      <c r="FEM119" s="199"/>
      <c r="FEN119" s="199"/>
      <c r="FEO119" s="188"/>
      <c r="FEP119" s="209"/>
      <c r="FEQ119" s="199"/>
      <c r="FER119" s="199"/>
      <c r="FES119" s="188"/>
      <c r="FET119" s="209"/>
      <c r="FEU119" s="199"/>
      <c r="FEV119" s="199"/>
      <c r="FEW119" s="188"/>
      <c r="FEX119" s="209"/>
      <c r="FEY119" s="199"/>
      <c r="FEZ119" s="199"/>
      <c r="FFA119" s="188"/>
      <c r="FFB119" s="209"/>
      <c r="FFC119" s="199"/>
      <c r="FFD119" s="199"/>
      <c r="FFE119" s="188"/>
      <c r="FFF119" s="209"/>
      <c r="FFG119" s="199"/>
      <c r="FFH119" s="199"/>
      <c r="FFI119" s="188"/>
      <c r="FFJ119" s="209"/>
      <c r="FFK119" s="199"/>
      <c r="FFL119" s="199"/>
      <c r="FFM119" s="188"/>
      <c r="FFN119" s="209"/>
      <c r="FFO119" s="199"/>
      <c r="FFP119" s="199"/>
      <c r="FFQ119" s="188"/>
      <c r="FFR119" s="209"/>
      <c r="FFS119" s="199"/>
      <c r="FFT119" s="199"/>
      <c r="FFU119" s="188"/>
      <c r="FFV119" s="209"/>
      <c r="FFW119" s="199"/>
      <c r="FFX119" s="199"/>
      <c r="FFY119" s="188"/>
      <c r="FFZ119" s="209"/>
      <c r="FGA119" s="199"/>
      <c r="FGB119" s="199"/>
      <c r="FGC119" s="188"/>
      <c r="FGD119" s="209"/>
      <c r="FGE119" s="199"/>
      <c r="FGF119" s="199"/>
      <c r="FGG119" s="188"/>
      <c r="FGH119" s="209"/>
      <c r="FGI119" s="199"/>
      <c r="FGJ119" s="199"/>
      <c r="FGK119" s="188"/>
      <c r="FGL119" s="209"/>
      <c r="FGM119" s="199"/>
      <c r="FGN119" s="199"/>
      <c r="FGO119" s="188"/>
      <c r="FGP119" s="209"/>
      <c r="FGQ119" s="199"/>
      <c r="FGR119" s="199"/>
      <c r="FGS119" s="188"/>
      <c r="FGT119" s="209"/>
      <c r="FGU119" s="199"/>
      <c r="FGV119" s="199"/>
      <c r="FGW119" s="188"/>
      <c r="FGX119" s="209"/>
      <c r="FGY119" s="199"/>
      <c r="FGZ119" s="199"/>
      <c r="FHA119" s="188"/>
      <c r="FHB119" s="209"/>
      <c r="FHC119" s="199"/>
      <c r="FHD119" s="199"/>
      <c r="FHE119" s="188"/>
      <c r="FHF119" s="209"/>
      <c r="FHG119" s="199"/>
      <c r="FHH119" s="199"/>
      <c r="FHI119" s="188"/>
      <c r="FHJ119" s="209"/>
      <c r="FHK119" s="199"/>
      <c r="FHL119" s="199"/>
      <c r="FHM119" s="188"/>
      <c r="FHN119" s="209"/>
      <c r="FHO119" s="199"/>
      <c r="FHP119" s="199"/>
      <c r="FHQ119" s="188"/>
      <c r="FHR119" s="209"/>
      <c r="FHS119" s="199"/>
      <c r="FHT119" s="199"/>
      <c r="FHU119" s="188"/>
      <c r="FHV119" s="209"/>
      <c r="FHW119" s="199"/>
      <c r="FHX119" s="199"/>
      <c r="FHY119" s="188"/>
      <c r="FHZ119" s="209"/>
      <c r="FIA119" s="199"/>
      <c r="FIB119" s="199"/>
      <c r="FIC119" s="188"/>
      <c r="FID119" s="209"/>
      <c r="FIE119" s="199"/>
      <c r="FIF119" s="199"/>
      <c r="FIG119" s="188"/>
      <c r="FIH119" s="209"/>
      <c r="FII119" s="199"/>
      <c r="FIJ119" s="199"/>
      <c r="FIK119" s="188"/>
      <c r="FIL119" s="209"/>
      <c r="FIM119" s="199"/>
      <c r="FIN119" s="199"/>
      <c r="FIO119" s="188"/>
      <c r="FIP119" s="209"/>
      <c r="FIQ119" s="199"/>
      <c r="FIR119" s="199"/>
      <c r="FIS119" s="188"/>
      <c r="FIT119" s="209"/>
      <c r="FIU119" s="199"/>
      <c r="FIV119" s="199"/>
      <c r="FIW119" s="188"/>
      <c r="FIX119" s="209"/>
      <c r="FIY119" s="199"/>
      <c r="FIZ119" s="199"/>
      <c r="FJA119" s="188"/>
      <c r="FJB119" s="209"/>
      <c r="FJC119" s="199"/>
      <c r="FJD119" s="199"/>
      <c r="FJE119" s="188"/>
      <c r="FJF119" s="209"/>
      <c r="FJG119" s="199"/>
      <c r="FJH119" s="199"/>
      <c r="FJI119" s="188"/>
      <c r="FJJ119" s="209"/>
      <c r="FJK119" s="199"/>
      <c r="FJL119" s="199"/>
      <c r="FJM119" s="188"/>
      <c r="FJN119" s="209"/>
      <c r="FJO119" s="199"/>
      <c r="FJP119" s="199"/>
      <c r="FJQ119" s="188"/>
      <c r="FJR119" s="209"/>
      <c r="FJS119" s="199"/>
      <c r="FJT119" s="199"/>
      <c r="FJU119" s="188"/>
      <c r="FJV119" s="209"/>
      <c r="FJW119" s="199"/>
      <c r="FJX119" s="199"/>
      <c r="FJY119" s="188"/>
      <c r="FJZ119" s="209"/>
      <c r="FKA119" s="199"/>
      <c r="FKB119" s="199"/>
      <c r="FKC119" s="188"/>
      <c r="FKD119" s="209"/>
      <c r="FKE119" s="199"/>
      <c r="FKF119" s="199"/>
      <c r="FKG119" s="188"/>
      <c r="FKH119" s="209"/>
      <c r="FKI119" s="199"/>
      <c r="FKJ119" s="199"/>
      <c r="FKK119" s="188"/>
      <c r="FKL119" s="209"/>
      <c r="FKM119" s="199"/>
      <c r="FKN119" s="199"/>
      <c r="FKO119" s="188"/>
      <c r="FKP119" s="209"/>
      <c r="FKQ119" s="199"/>
      <c r="FKR119" s="199"/>
      <c r="FKS119" s="188"/>
      <c r="FKT119" s="209"/>
      <c r="FKU119" s="199"/>
      <c r="FKV119" s="199"/>
      <c r="FKW119" s="188"/>
      <c r="FKX119" s="209"/>
      <c r="FKY119" s="199"/>
      <c r="FKZ119" s="199"/>
      <c r="FLA119" s="188"/>
      <c r="FLB119" s="209"/>
      <c r="FLC119" s="199"/>
      <c r="FLD119" s="199"/>
      <c r="FLE119" s="188"/>
      <c r="FLF119" s="209"/>
      <c r="FLG119" s="199"/>
      <c r="FLH119" s="199"/>
      <c r="FLI119" s="188"/>
      <c r="FLJ119" s="209"/>
      <c r="FLK119" s="199"/>
      <c r="FLL119" s="199"/>
      <c r="FLM119" s="188"/>
      <c r="FLN119" s="209"/>
      <c r="FLO119" s="199"/>
      <c r="FLP119" s="199"/>
      <c r="FLQ119" s="188"/>
      <c r="FLR119" s="209"/>
      <c r="FLS119" s="199"/>
      <c r="FLT119" s="199"/>
      <c r="FLU119" s="188"/>
      <c r="FLV119" s="209"/>
      <c r="FLW119" s="199"/>
      <c r="FLX119" s="199"/>
      <c r="FLY119" s="188"/>
      <c r="FLZ119" s="209"/>
      <c r="FMA119" s="199"/>
      <c r="FMB119" s="199"/>
      <c r="FMC119" s="188"/>
      <c r="FMD119" s="209"/>
      <c r="FME119" s="199"/>
      <c r="FMF119" s="199"/>
      <c r="FMG119" s="188"/>
      <c r="FMH119" s="209"/>
      <c r="FMI119" s="199"/>
      <c r="FMJ119" s="199"/>
      <c r="FMK119" s="188"/>
      <c r="FML119" s="209"/>
      <c r="FMM119" s="199"/>
      <c r="FMN119" s="199"/>
      <c r="FMO119" s="188"/>
      <c r="FMP119" s="209"/>
      <c r="FMQ119" s="199"/>
      <c r="FMR119" s="199"/>
      <c r="FMS119" s="188"/>
      <c r="FMT119" s="209"/>
      <c r="FMU119" s="199"/>
      <c r="FMV119" s="199"/>
      <c r="FMW119" s="188"/>
      <c r="FMX119" s="209"/>
      <c r="FMY119" s="199"/>
      <c r="FMZ119" s="199"/>
      <c r="FNA119" s="188"/>
      <c r="FNB119" s="209"/>
      <c r="FNC119" s="199"/>
      <c r="FND119" s="199"/>
      <c r="FNE119" s="188"/>
      <c r="FNF119" s="209"/>
      <c r="FNG119" s="199"/>
      <c r="FNH119" s="199"/>
      <c r="FNI119" s="188"/>
      <c r="FNJ119" s="209"/>
      <c r="FNK119" s="199"/>
      <c r="FNL119" s="199"/>
      <c r="FNM119" s="188"/>
      <c r="FNN119" s="209"/>
      <c r="FNO119" s="199"/>
      <c r="FNP119" s="199"/>
      <c r="FNQ119" s="188"/>
      <c r="FNR119" s="209"/>
      <c r="FNS119" s="199"/>
      <c r="FNT119" s="199"/>
      <c r="FNU119" s="188"/>
      <c r="FNV119" s="209"/>
      <c r="FNW119" s="199"/>
      <c r="FNX119" s="199"/>
      <c r="FNY119" s="188"/>
      <c r="FNZ119" s="209"/>
      <c r="FOA119" s="199"/>
      <c r="FOB119" s="199"/>
      <c r="FOC119" s="188"/>
      <c r="FOD119" s="209"/>
      <c r="FOE119" s="199"/>
      <c r="FOF119" s="199"/>
      <c r="FOG119" s="188"/>
      <c r="FOH119" s="209"/>
      <c r="FOI119" s="199"/>
      <c r="FOJ119" s="199"/>
      <c r="FOK119" s="188"/>
      <c r="FOL119" s="209"/>
      <c r="FOM119" s="199"/>
      <c r="FON119" s="199"/>
      <c r="FOO119" s="188"/>
      <c r="FOP119" s="209"/>
      <c r="FOQ119" s="199"/>
      <c r="FOR119" s="199"/>
      <c r="FOS119" s="188"/>
      <c r="FOT119" s="209"/>
      <c r="FOU119" s="199"/>
      <c r="FOV119" s="199"/>
      <c r="FOW119" s="188"/>
      <c r="FOX119" s="209"/>
      <c r="FOY119" s="199"/>
      <c r="FOZ119" s="199"/>
      <c r="FPA119" s="188"/>
      <c r="FPB119" s="209"/>
      <c r="FPC119" s="199"/>
      <c r="FPD119" s="199"/>
      <c r="FPE119" s="188"/>
      <c r="FPF119" s="209"/>
      <c r="FPG119" s="199"/>
      <c r="FPH119" s="199"/>
      <c r="FPI119" s="188"/>
      <c r="FPJ119" s="209"/>
      <c r="FPK119" s="199"/>
      <c r="FPL119" s="199"/>
      <c r="FPM119" s="188"/>
      <c r="FPN119" s="209"/>
      <c r="FPO119" s="199"/>
      <c r="FPP119" s="199"/>
      <c r="FPQ119" s="188"/>
      <c r="FPR119" s="209"/>
      <c r="FPS119" s="199"/>
      <c r="FPT119" s="199"/>
      <c r="FPU119" s="188"/>
      <c r="FPV119" s="209"/>
      <c r="FPW119" s="199"/>
      <c r="FPX119" s="199"/>
      <c r="FPY119" s="188"/>
      <c r="FPZ119" s="209"/>
      <c r="FQA119" s="199"/>
      <c r="FQB119" s="199"/>
      <c r="FQC119" s="188"/>
      <c r="FQD119" s="209"/>
      <c r="FQE119" s="199"/>
      <c r="FQF119" s="199"/>
      <c r="FQG119" s="188"/>
      <c r="FQH119" s="209"/>
      <c r="FQI119" s="199"/>
      <c r="FQJ119" s="199"/>
      <c r="FQK119" s="188"/>
      <c r="FQL119" s="209"/>
      <c r="FQM119" s="199"/>
      <c r="FQN119" s="199"/>
      <c r="FQO119" s="188"/>
      <c r="FQP119" s="209"/>
      <c r="FQQ119" s="199"/>
      <c r="FQR119" s="199"/>
      <c r="FQS119" s="188"/>
      <c r="FQT119" s="209"/>
      <c r="FQU119" s="199"/>
      <c r="FQV119" s="199"/>
      <c r="FQW119" s="188"/>
      <c r="FQX119" s="209"/>
      <c r="FQY119" s="199"/>
      <c r="FQZ119" s="199"/>
      <c r="FRA119" s="188"/>
      <c r="FRB119" s="209"/>
      <c r="FRC119" s="199"/>
      <c r="FRD119" s="199"/>
      <c r="FRE119" s="188"/>
      <c r="FRF119" s="209"/>
      <c r="FRG119" s="199"/>
      <c r="FRH119" s="199"/>
      <c r="FRI119" s="188"/>
      <c r="FRJ119" s="209"/>
      <c r="FRK119" s="199"/>
      <c r="FRL119" s="199"/>
      <c r="FRM119" s="188"/>
      <c r="FRN119" s="209"/>
      <c r="FRO119" s="199"/>
      <c r="FRP119" s="199"/>
      <c r="FRQ119" s="188"/>
      <c r="FRR119" s="209"/>
      <c r="FRS119" s="199"/>
      <c r="FRT119" s="199"/>
      <c r="FRU119" s="188"/>
      <c r="FRV119" s="209"/>
      <c r="FRW119" s="199"/>
      <c r="FRX119" s="199"/>
      <c r="FRY119" s="188"/>
      <c r="FRZ119" s="209"/>
      <c r="FSA119" s="199"/>
      <c r="FSB119" s="199"/>
      <c r="FSC119" s="188"/>
      <c r="FSD119" s="209"/>
      <c r="FSE119" s="199"/>
      <c r="FSF119" s="199"/>
      <c r="FSG119" s="188"/>
      <c r="FSH119" s="209"/>
      <c r="FSI119" s="199"/>
      <c r="FSJ119" s="199"/>
      <c r="FSK119" s="188"/>
      <c r="FSL119" s="209"/>
      <c r="FSM119" s="199"/>
      <c r="FSN119" s="199"/>
      <c r="FSO119" s="188"/>
      <c r="FSP119" s="209"/>
      <c r="FSQ119" s="199"/>
      <c r="FSR119" s="199"/>
      <c r="FSS119" s="188"/>
      <c r="FST119" s="209"/>
      <c r="FSU119" s="199"/>
      <c r="FSV119" s="199"/>
      <c r="FSW119" s="188"/>
      <c r="FSX119" s="209"/>
      <c r="FSY119" s="199"/>
      <c r="FSZ119" s="199"/>
      <c r="FTA119" s="188"/>
      <c r="FTB119" s="209"/>
      <c r="FTC119" s="199"/>
      <c r="FTD119" s="199"/>
      <c r="FTE119" s="188"/>
      <c r="FTF119" s="209"/>
      <c r="FTG119" s="199"/>
      <c r="FTH119" s="199"/>
      <c r="FTI119" s="188"/>
      <c r="FTJ119" s="209"/>
      <c r="FTK119" s="199"/>
      <c r="FTL119" s="199"/>
      <c r="FTM119" s="188"/>
      <c r="FTN119" s="209"/>
      <c r="FTO119" s="199"/>
      <c r="FTP119" s="199"/>
      <c r="FTQ119" s="188"/>
      <c r="FTR119" s="209"/>
      <c r="FTS119" s="199"/>
      <c r="FTT119" s="199"/>
      <c r="FTU119" s="188"/>
      <c r="FTV119" s="209"/>
      <c r="FTW119" s="199"/>
      <c r="FTX119" s="199"/>
      <c r="FTY119" s="188"/>
      <c r="FTZ119" s="209"/>
      <c r="FUA119" s="199"/>
      <c r="FUB119" s="199"/>
      <c r="FUC119" s="188"/>
      <c r="FUD119" s="209"/>
      <c r="FUE119" s="199"/>
      <c r="FUF119" s="199"/>
      <c r="FUG119" s="188"/>
      <c r="FUH119" s="209"/>
      <c r="FUI119" s="199"/>
      <c r="FUJ119" s="199"/>
      <c r="FUK119" s="188"/>
      <c r="FUL119" s="209"/>
      <c r="FUM119" s="199"/>
      <c r="FUN119" s="199"/>
      <c r="FUO119" s="188"/>
      <c r="FUP119" s="209"/>
      <c r="FUQ119" s="199"/>
      <c r="FUR119" s="199"/>
      <c r="FUS119" s="188"/>
      <c r="FUT119" s="209"/>
      <c r="FUU119" s="199"/>
      <c r="FUV119" s="199"/>
      <c r="FUW119" s="188"/>
      <c r="FUX119" s="209"/>
      <c r="FUY119" s="199"/>
      <c r="FUZ119" s="199"/>
      <c r="FVA119" s="188"/>
      <c r="FVB119" s="209"/>
      <c r="FVC119" s="199"/>
      <c r="FVD119" s="199"/>
      <c r="FVE119" s="188"/>
      <c r="FVF119" s="209"/>
      <c r="FVG119" s="199"/>
      <c r="FVH119" s="199"/>
      <c r="FVI119" s="188"/>
      <c r="FVJ119" s="209"/>
      <c r="FVK119" s="199"/>
      <c r="FVL119" s="199"/>
      <c r="FVM119" s="188"/>
      <c r="FVN119" s="209"/>
      <c r="FVO119" s="199"/>
      <c r="FVP119" s="199"/>
      <c r="FVQ119" s="188"/>
      <c r="FVR119" s="209"/>
      <c r="FVS119" s="199"/>
      <c r="FVT119" s="199"/>
      <c r="FVU119" s="188"/>
      <c r="FVV119" s="209"/>
      <c r="FVW119" s="199"/>
      <c r="FVX119" s="199"/>
      <c r="FVY119" s="188"/>
      <c r="FVZ119" s="209"/>
      <c r="FWA119" s="199"/>
      <c r="FWB119" s="199"/>
      <c r="FWC119" s="188"/>
      <c r="FWD119" s="209"/>
      <c r="FWE119" s="199"/>
      <c r="FWF119" s="199"/>
      <c r="FWG119" s="188"/>
      <c r="FWH119" s="209"/>
      <c r="FWI119" s="199"/>
      <c r="FWJ119" s="199"/>
      <c r="FWK119" s="188"/>
      <c r="FWL119" s="209"/>
      <c r="FWM119" s="199"/>
      <c r="FWN119" s="199"/>
      <c r="FWO119" s="188"/>
      <c r="FWP119" s="209"/>
      <c r="FWQ119" s="199"/>
      <c r="FWR119" s="199"/>
      <c r="FWS119" s="188"/>
      <c r="FWT119" s="209"/>
      <c r="FWU119" s="199"/>
      <c r="FWV119" s="199"/>
      <c r="FWW119" s="188"/>
      <c r="FWX119" s="209"/>
      <c r="FWY119" s="199"/>
      <c r="FWZ119" s="199"/>
      <c r="FXA119" s="188"/>
      <c r="FXB119" s="209"/>
      <c r="FXC119" s="199"/>
      <c r="FXD119" s="199"/>
      <c r="FXE119" s="188"/>
      <c r="FXF119" s="209"/>
      <c r="FXG119" s="199"/>
      <c r="FXH119" s="199"/>
      <c r="FXI119" s="188"/>
      <c r="FXJ119" s="209"/>
      <c r="FXK119" s="199"/>
      <c r="FXL119" s="199"/>
      <c r="FXM119" s="188"/>
      <c r="FXN119" s="209"/>
      <c r="FXO119" s="199"/>
      <c r="FXP119" s="199"/>
      <c r="FXQ119" s="188"/>
      <c r="FXR119" s="209"/>
      <c r="FXS119" s="199"/>
      <c r="FXT119" s="199"/>
      <c r="FXU119" s="188"/>
      <c r="FXV119" s="209"/>
      <c r="FXW119" s="199"/>
      <c r="FXX119" s="199"/>
      <c r="FXY119" s="188"/>
      <c r="FXZ119" s="209"/>
      <c r="FYA119" s="199"/>
      <c r="FYB119" s="199"/>
      <c r="FYC119" s="188"/>
      <c r="FYD119" s="209"/>
      <c r="FYE119" s="199"/>
      <c r="FYF119" s="199"/>
      <c r="FYG119" s="188"/>
      <c r="FYH119" s="209"/>
      <c r="FYI119" s="199"/>
      <c r="FYJ119" s="199"/>
      <c r="FYK119" s="188"/>
      <c r="FYL119" s="209"/>
      <c r="FYM119" s="199"/>
      <c r="FYN119" s="199"/>
      <c r="FYO119" s="188"/>
      <c r="FYP119" s="209"/>
      <c r="FYQ119" s="199"/>
      <c r="FYR119" s="199"/>
      <c r="FYS119" s="188"/>
      <c r="FYT119" s="209"/>
      <c r="FYU119" s="199"/>
      <c r="FYV119" s="199"/>
      <c r="FYW119" s="188"/>
      <c r="FYX119" s="209"/>
      <c r="FYY119" s="199"/>
      <c r="FYZ119" s="199"/>
      <c r="FZA119" s="188"/>
      <c r="FZB119" s="209"/>
      <c r="FZC119" s="199"/>
      <c r="FZD119" s="199"/>
      <c r="FZE119" s="188"/>
      <c r="FZF119" s="209"/>
      <c r="FZG119" s="199"/>
      <c r="FZH119" s="199"/>
      <c r="FZI119" s="188"/>
      <c r="FZJ119" s="209"/>
      <c r="FZK119" s="199"/>
      <c r="FZL119" s="199"/>
      <c r="FZM119" s="188"/>
      <c r="FZN119" s="209"/>
      <c r="FZO119" s="199"/>
      <c r="FZP119" s="199"/>
      <c r="FZQ119" s="188"/>
      <c r="FZR119" s="209"/>
      <c r="FZS119" s="199"/>
      <c r="FZT119" s="199"/>
      <c r="FZU119" s="188"/>
      <c r="FZV119" s="209"/>
      <c r="FZW119" s="199"/>
      <c r="FZX119" s="199"/>
      <c r="FZY119" s="188"/>
      <c r="FZZ119" s="209"/>
      <c r="GAA119" s="199"/>
      <c r="GAB119" s="199"/>
      <c r="GAC119" s="188"/>
      <c r="GAD119" s="209"/>
      <c r="GAE119" s="199"/>
      <c r="GAF119" s="199"/>
      <c r="GAG119" s="188"/>
      <c r="GAH119" s="209"/>
      <c r="GAI119" s="199"/>
      <c r="GAJ119" s="199"/>
      <c r="GAK119" s="188"/>
      <c r="GAL119" s="209"/>
      <c r="GAM119" s="199"/>
      <c r="GAN119" s="199"/>
      <c r="GAO119" s="188"/>
      <c r="GAP119" s="209"/>
      <c r="GAQ119" s="199"/>
      <c r="GAR119" s="199"/>
      <c r="GAS119" s="188"/>
      <c r="GAT119" s="209"/>
      <c r="GAU119" s="199"/>
      <c r="GAV119" s="199"/>
      <c r="GAW119" s="188"/>
      <c r="GAX119" s="209"/>
      <c r="GAY119" s="199"/>
      <c r="GAZ119" s="199"/>
      <c r="GBA119" s="188"/>
      <c r="GBB119" s="209"/>
      <c r="GBC119" s="199"/>
      <c r="GBD119" s="199"/>
      <c r="GBE119" s="188"/>
      <c r="GBF119" s="209"/>
      <c r="GBG119" s="199"/>
      <c r="GBH119" s="199"/>
      <c r="GBI119" s="188"/>
      <c r="GBJ119" s="209"/>
      <c r="GBK119" s="199"/>
      <c r="GBL119" s="199"/>
      <c r="GBM119" s="188"/>
      <c r="GBN119" s="209"/>
      <c r="GBO119" s="199"/>
      <c r="GBP119" s="199"/>
      <c r="GBQ119" s="188"/>
      <c r="GBR119" s="209"/>
      <c r="GBS119" s="199"/>
      <c r="GBT119" s="199"/>
      <c r="GBU119" s="188"/>
      <c r="GBV119" s="209"/>
      <c r="GBW119" s="199"/>
      <c r="GBX119" s="199"/>
      <c r="GBY119" s="188"/>
      <c r="GBZ119" s="209"/>
      <c r="GCA119" s="199"/>
      <c r="GCB119" s="199"/>
      <c r="GCC119" s="188"/>
      <c r="GCD119" s="209"/>
      <c r="GCE119" s="199"/>
      <c r="GCF119" s="199"/>
      <c r="GCG119" s="188"/>
      <c r="GCH119" s="209"/>
      <c r="GCI119" s="199"/>
      <c r="GCJ119" s="199"/>
      <c r="GCK119" s="188"/>
      <c r="GCL119" s="209"/>
      <c r="GCM119" s="199"/>
      <c r="GCN119" s="199"/>
      <c r="GCO119" s="188"/>
      <c r="GCP119" s="209"/>
      <c r="GCQ119" s="199"/>
      <c r="GCR119" s="199"/>
      <c r="GCS119" s="188"/>
      <c r="GCT119" s="209"/>
      <c r="GCU119" s="199"/>
      <c r="GCV119" s="199"/>
      <c r="GCW119" s="188"/>
      <c r="GCX119" s="209"/>
      <c r="GCY119" s="199"/>
      <c r="GCZ119" s="199"/>
      <c r="GDA119" s="188"/>
      <c r="GDB119" s="209"/>
      <c r="GDC119" s="199"/>
      <c r="GDD119" s="199"/>
      <c r="GDE119" s="188"/>
      <c r="GDF119" s="209"/>
      <c r="GDG119" s="199"/>
      <c r="GDH119" s="199"/>
      <c r="GDI119" s="188"/>
      <c r="GDJ119" s="209"/>
      <c r="GDK119" s="199"/>
      <c r="GDL119" s="199"/>
      <c r="GDM119" s="188"/>
      <c r="GDN119" s="209"/>
      <c r="GDO119" s="199"/>
      <c r="GDP119" s="199"/>
      <c r="GDQ119" s="188"/>
      <c r="GDR119" s="209"/>
      <c r="GDS119" s="199"/>
      <c r="GDT119" s="199"/>
      <c r="GDU119" s="188"/>
      <c r="GDV119" s="209"/>
      <c r="GDW119" s="199"/>
      <c r="GDX119" s="199"/>
      <c r="GDY119" s="188"/>
      <c r="GDZ119" s="209"/>
      <c r="GEA119" s="199"/>
      <c r="GEB119" s="199"/>
      <c r="GEC119" s="188"/>
      <c r="GED119" s="209"/>
      <c r="GEE119" s="199"/>
      <c r="GEF119" s="199"/>
      <c r="GEG119" s="188"/>
      <c r="GEH119" s="209"/>
      <c r="GEI119" s="199"/>
      <c r="GEJ119" s="199"/>
      <c r="GEK119" s="188"/>
      <c r="GEL119" s="209"/>
      <c r="GEM119" s="199"/>
      <c r="GEN119" s="199"/>
      <c r="GEO119" s="188"/>
      <c r="GEP119" s="209"/>
      <c r="GEQ119" s="199"/>
      <c r="GER119" s="199"/>
      <c r="GES119" s="188"/>
      <c r="GET119" s="209"/>
      <c r="GEU119" s="199"/>
      <c r="GEV119" s="199"/>
      <c r="GEW119" s="188"/>
      <c r="GEX119" s="209"/>
      <c r="GEY119" s="199"/>
      <c r="GEZ119" s="199"/>
      <c r="GFA119" s="188"/>
      <c r="GFB119" s="209"/>
      <c r="GFC119" s="199"/>
      <c r="GFD119" s="199"/>
      <c r="GFE119" s="188"/>
      <c r="GFF119" s="209"/>
      <c r="GFG119" s="199"/>
      <c r="GFH119" s="199"/>
      <c r="GFI119" s="188"/>
      <c r="GFJ119" s="209"/>
      <c r="GFK119" s="199"/>
      <c r="GFL119" s="199"/>
      <c r="GFM119" s="188"/>
      <c r="GFN119" s="209"/>
      <c r="GFO119" s="199"/>
      <c r="GFP119" s="199"/>
      <c r="GFQ119" s="188"/>
      <c r="GFR119" s="209"/>
      <c r="GFS119" s="199"/>
      <c r="GFT119" s="199"/>
      <c r="GFU119" s="188"/>
      <c r="GFV119" s="209"/>
      <c r="GFW119" s="199"/>
      <c r="GFX119" s="199"/>
      <c r="GFY119" s="188"/>
      <c r="GFZ119" s="209"/>
      <c r="GGA119" s="199"/>
      <c r="GGB119" s="199"/>
      <c r="GGC119" s="188"/>
      <c r="GGD119" s="209"/>
      <c r="GGE119" s="199"/>
      <c r="GGF119" s="199"/>
      <c r="GGG119" s="188"/>
      <c r="GGH119" s="209"/>
      <c r="GGI119" s="199"/>
      <c r="GGJ119" s="199"/>
      <c r="GGK119" s="188"/>
      <c r="GGL119" s="209"/>
      <c r="GGM119" s="199"/>
      <c r="GGN119" s="199"/>
      <c r="GGO119" s="188"/>
      <c r="GGP119" s="209"/>
      <c r="GGQ119" s="199"/>
      <c r="GGR119" s="199"/>
      <c r="GGS119" s="188"/>
      <c r="GGT119" s="209"/>
      <c r="GGU119" s="199"/>
      <c r="GGV119" s="199"/>
      <c r="GGW119" s="188"/>
      <c r="GGX119" s="209"/>
      <c r="GGY119" s="199"/>
      <c r="GGZ119" s="199"/>
      <c r="GHA119" s="188"/>
      <c r="GHB119" s="209"/>
      <c r="GHC119" s="199"/>
      <c r="GHD119" s="199"/>
      <c r="GHE119" s="188"/>
      <c r="GHF119" s="209"/>
      <c r="GHG119" s="199"/>
      <c r="GHH119" s="199"/>
      <c r="GHI119" s="188"/>
      <c r="GHJ119" s="209"/>
      <c r="GHK119" s="199"/>
      <c r="GHL119" s="199"/>
      <c r="GHM119" s="188"/>
      <c r="GHN119" s="209"/>
      <c r="GHO119" s="199"/>
      <c r="GHP119" s="199"/>
      <c r="GHQ119" s="188"/>
      <c r="GHR119" s="209"/>
      <c r="GHS119" s="199"/>
      <c r="GHT119" s="199"/>
      <c r="GHU119" s="188"/>
      <c r="GHV119" s="209"/>
      <c r="GHW119" s="199"/>
      <c r="GHX119" s="199"/>
      <c r="GHY119" s="188"/>
      <c r="GHZ119" s="209"/>
      <c r="GIA119" s="199"/>
      <c r="GIB119" s="199"/>
      <c r="GIC119" s="188"/>
      <c r="GID119" s="209"/>
      <c r="GIE119" s="199"/>
      <c r="GIF119" s="199"/>
      <c r="GIG119" s="188"/>
      <c r="GIH119" s="209"/>
      <c r="GII119" s="199"/>
      <c r="GIJ119" s="199"/>
      <c r="GIK119" s="188"/>
      <c r="GIL119" s="209"/>
      <c r="GIM119" s="199"/>
      <c r="GIN119" s="199"/>
      <c r="GIO119" s="188"/>
      <c r="GIP119" s="209"/>
      <c r="GIQ119" s="199"/>
      <c r="GIR119" s="199"/>
      <c r="GIS119" s="188"/>
      <c r="GIT119" s="209"/>
      <c r="GIU119" s="199"/>
      <c r="GIV119" s="199"/>
      <c r="GIW119" s="188"/>
      <c r="GIX119" s="209"/>
      <c r="GIY119" s="199"/>
      <c r="GIZ119" s="199"/>
      <c r="GJA119" s="188"/>
      <c r="GJB119" s="209"/>
      <c r="GJC119" s="199"/>
      <c r="GJD119" s="199"/>
      <c r="GJE119" s="188"/>
      <c r="GJF119" s="209"/>
      <c r="GJG119" s="199"/>
      <c r="GJH119" s="199"/>
      <c r="GJI119" s="188"/>
      <c r="GJJ119" s="209"/>
      <c r="GJK119" s="199"/>
      <c r="GJL119" s="199"/>
      <c r="GJM119" s="188"/>
      <c r="GJN119" s="209"/>
      <c r="GJO119" s="199"/>
      <c r="GJP119" s="199"/>
      <c r="GJQ119" s="188"/>
      <c r="GJR119" s="209"/>
      <c r="GJS119" s="199"/>
      <c r="GJT119" s="199"/>
      <c r="GJU119" s="188"/>
      <c r="GJV119" s="209"/>
      <c r="GJW119" s="199"/>
      <c r="GJX119" s="199"/>
      <c r="GJY119" s="188"/>
      <c r="GJZ119" s="209"/>
      <c r="GKA119" s="199"/>
      <c r="GKB119" s="199"/>
      <c r="GKC119" s="188"/>
      <c r="GKD119" s="209"/>
      <c r="GKE119" s="199"/>
      <c r="GKF119" s="199"/>
      <c r="GKG119" s="188"/>
      <c r="GKH119" s="209"/>
      <c r="GKI119" s="199"/>
      <c r="GKJ119" s="199"/>
      <c r="GKK119" s="188"/>
      <c r="GKL119" s="209"/>
      <c r="GKM119" s="199"/>
      <c r="GKN119" s="199"/>
      <c r="GKO119" s="188"/>
      <c r="GKP119" s="209"/>
      <c r="GKQ119" s="199"/>
      <c r="GKR119" s="199"/>
      <c r="GKS119" s="188"/>
      <c r="GKT119" s="209"/>
      <c r="GKU119" s="199"/>
      <c r="GKV119" s="199"/>
      <c r="GKW119" s="188"/>
      <c r="GKX119" s="209"/>
      <c r="GKY119" s="199"/>
      <c r="GKZ119" s="199"/>
      <c r="GLA119" s="188"/>
      <c r="GLB119" s="209"/>
      <c r="GLC119" s="199"/>
      <c r="GLD119" s="199"/>
      <c r="GLE119" s="188"/>
      <c r="GLF119" s="209"/>
      <c r="GLG119" s="199"/>
      <c r="GLH119" s="199"/>
      <c r="GLI119" s="188"/>
      <c r="GLJ119" s="209"/>
      <c r="GLK119" s="199"/>
      <c r="GLL119" s="199"/>
      <c r="GLM119" s="188"/>
      <c r="GLN119" s="209"/>
      <c r="GLO119" s="199"/>
      <c r="GLP119" s="199"/>
      <c r="GLQ119" s="188"/>
      <c r="GLR119" s="209"/>
      <c r="GLS119" s="199"/>
      <c r="GLT119" s="199"/>
      <c r="GLU119" s="188"/>
      <c r="GLV119" s="209"/>
      <c r="GLW119" s="199"/>
      <c r="GLX119" s="199"/>
      <c r="GLY119" s="188"/>
      <c r="GLZ119" s="209"/>
      <c r="GMA119" s="199"/>
      <c r="GMB119" s="199"/>
      <c r="GMC119" s="188"/>
      <c r="GMD119" s="209"/>
      <c r="GME119" s="199"/>
      <c r="GMF119" s="199"/>
      <c r="GMG119" s="188"/>
      <c r="GMH119" s="209"/>
      <c r="GMI119" s="199"/>
      <c r="GMJ119" s="199"/>
      <c r="GMK119" s="188"/>
      <c r="GML119" s="209"/>
      <c r="GMM119" s="199"/>
      <c r="GMN119" s="199"/>
      <c r="GMO119" s="188"/>
      <c r="GMP119" s="209"/>
      <c r="GMQ119" s="199"/>
      <c r="GMR119" s="199"/>
      <c r="GMS119" s="188"/>
      <c r="GMT119" s="209"/>
      <c r="GMU119" s="199"/>
      <c r="GMV119" s="199"/>
      <c r="GMW119" s="188"/>
      <c r="GMX119" s="209"/>
      <c r="GMY119" s="199"/>
      <c r="GMZ119" s="199"/>
      <c r="GNA119" s="188"/>
      <c r="GNB119" s="209"/>
      <c r="GNC119" s="199"/>
      <c r="GND119" s="199"/>
      <c r="GNE119" s="188"/>
      <c r="GNF119" s="209"/>
      <c r="GNG119" s="199"/>
      <c r="GNH119" s="199"/>
      <c r="GNI119" s="188"/>
      <c r="GNJ119" s="209"/>
      <c r="GNK119" s="199"/>
      <c r="GNL119" s="199"/>
      <c r="GNM119" s="188"/>
      <c r="GNN119" s="209"/>
      <c r="GNO119" s="199"/>
      <c r="GNP119" s="199"/>
      <c r="GNQ119" s="188"/>
      <c r="GNR119" s="209"/>
      <c r="GNS119" s="199"/>
      <c r="GNT119" s="199"/>
      <c r="GNU119" s="188"/>
      <c r="GNV119" s="209"/>
      <c r="GNW119" s="199"/>
      <c r="GNX119" s="199"/>
      <c r="GNY119" s="188"/>
      <c r="GNZ119" s="209"/>
      <c r="GOA119" s="199"/>
      <c r="GOB119" s="199"/>
      <c r="GOC119" s="188"/>
      <c r="GOD119" s="209"/>
      <c r="GOE119" s="199"/>
      <c r="GOF119" s="199"/>
      <c r="GOG119" s="188"/>
      <c r="GOH119" s="209"/>
      <c r="GOI119" s="199"/>
      <c r="GOJ119" s="199"/>
      <c r="GOK119" s="188"/>
      <c r="GOL119" s="209"/>
      <c r="GOM119" s="199"/>
      <c r="GON119" s="199"/>
      <c r="GOO119" s="188"/>
      <c r="GOP119" s="209"/>
      <c r="GOQ119" s="199"/>
      <c r="GOR119" s="199"/>
      <c r="GOS119" s="188"/>
      <c r="GOT119" s="209"/>
      <c r="GOU119" s="199"/>
      <c r="GOV119" s="199"/>
      <c r="GOW119" s="188"/>
      <c r="GOX119" s="209"/>
      <c r="GOY119" s="199"/>
      <c r="GOZ119" s="199"/>
      <c r="GPA119" s="188"/>
      <c r="GPB119" s="209"/>
      <c r="GPC119" s="199"/>
      <c r="GPD119" s="199"/>
      <c r="GPE119" s="188"/>
      <c r="GPF119" s="209"/>
      <c r="GPG119" s="199"/>
      <c r="GPH119" s="199"/>
      <c r="GPI119" s="188"/>
      <c r="GPJ119" s="209"/>
      <c r="GPK119" s="199"/>
      <c r="GPL119" s="199"/>
      <c r="GPM119" s="188"/>
      <c r="GPN119" s="209"/>
      <c r="GPO119" s="199"/>
      <c r="GPP119" s="199"/>
      <c r="GPQ119" s="188"/>
      <c r="GPR119" s="209"/>
      <c r="GPS119" s="199"/>
      <c r="GPT119" s="199"/>
      <c r="GPU119" s="188"/>
      <c r="GPV119" s="209"/>
      <c r="GPW119" s="199"/>
      <c r="GPX119" s="199"/>
      <c r="GPY119" s="188"/>
      <c r="GPZ119" s="209"/>
      <c r="GQA119" s="199"/>
      <c r="GQB119" s="199"/>
      <c r="GQC119" s="188"/>
      <c r="GQD119" s="209"/>
      <c r="GQE119" s="199"/>
      <c r="GQF119" s="199"/>
      <c r="GQG119" s="188"/>
      <c r="GQH119" s="209"/>
      <c r="GQI119" s="199"/>
      <c r="GQJ119" s="199"/>
      <c r="GQK119" s="188"/>
      <c r="GQL119" s="209"/>
      <c r="GQM119" s="199"/>
      <c r="GQN119" s="199"/>
      <c r="GQO119" s="188"/>
      <c r="GQP119" s="209"/>
      <c r="GQQ119" s="199"/>
      <c r="GQR119" s="199"/>
      <c r="GQS119" s="188"/>
      <c r="GQT119" s="209"/>
      <c r="GQU119" s="199"/>
      <c r="GQV119" s="199"/>
      <c r="GQW119" s="188"/>
      <c r="GQX119" s="209"/>
      <c r="GQY119" s="199"/>
      <c r="GQZ119" s="199"/>
      <c r="GRA119" s="188"/>
      <c r="GRB119" s="209"/>
      <c r="GRC119" s="199"/>
      <c r="GRD119" s="199"/>
      <c r="GRE119" s="188"/>
      <c r="GRF119" s="209"/>
      <c r="GRG119" s="199"/>
      <c r="GRH119" s="199"/>
      <c r="GRI119" s="188"/>
      <c r="GRJ119" s="209"/>
      <c r="GRK119" s="199"/>
      <c r="GRL119" s="199"/>
      <c r="GRM119" s="188"/>
      <c r="GRN119" s="209"/>
      <c r="GRO119" s="199"/>
      <c r="GRP119" s="199"/>
      <c r="GRQ119" s="188"/>
      <c r="GRR119" s="209"/>
      <c r="GRS119" s="199"/>
      <c r="GRT119" s="199"/>
      <c r="GRU119" s="188"/>
      <c r="GRV119" s="209"/>
      <c r="GRW119" s="199"/>
      <c r="GRX119" s="199"/>
      <c r="GRY119" s="188"/>
      <c r="GRZ119" s="209"/>
      <c r="GSA119" s="199"/>
      <c r="GSB119" s="199"/>
      <c r="GSC119" s="188"/>
      <c r="GSD119" s="209"/>
      <c r="GSE119" s="199"/>
      <c r="GSF119" s="199"/>
      <c r="GSG119" s="188"/>
      <c r="GSH119" s="209"/>
      <c r="GSI119" s="199"/>
      <c r="GSJ119" s="199"/>
      <c r="GSK119" s="188"/>
      <c r="GSL119" s="209"/>
      <c r="GSM119" s="199"/>
      <c r="GSN119" s="199"/>
      <c r="GSO119" s="188"/>
      <c r="GSP119" s="209"/>
      <c r="GSQ119" s="199"/>
      <c r="GSR119" s="199"/>
      <c r="GSS119" s="188"/>
      <c r="GST119" s="209"/>
      <c r="GSU119" s="199"/>
      <c r="GSV119" s="199"/>
      <c r="GSW119" s="188"/>
      <c r="GSX119" s="209"/>
      <c r="GSY119" s="199"/>
      <c r="GSZ119" s="199"/>
      <c r="GTA119" s="188"/>
      <c r="GTB119" s="209"/>
      <c r="GTC119" s="199"/>
      <c r="GTD119" s="199"/>
      <c r="GTE119" s="188"/>
      <c r="GTF119" s="209"/>
      <c r="GTG119" s="199"/>
      <c r="GTH119" s="199"/>
      <c r="GTI119" s="188"/>
      <c r="GTJ119" s="209"/>
      <c r="GTK119" s="199"/>
      <c r="GTL119" s="199"/>
      <c r="GTM119" s="188"/>
      <c r="GTN119" s="209"/>
      <c r="GTO119" s="199"/>
      <c r="GTP119" s="199"/>
      <c r="GTQ119" s="188"/>
      <c r="GTR119" s="209"/>
      <c r="GTS119" s="199"/>
      <c r="GTT119" s="199"/>
      <c r="GTU119" s="188"/>
      <c r="GTV119" s="209"/>
      <c r="GTW119" s="199"/>
      <c r="GTX119" s="199"/>
      <c r="GTY119" s="188"/>
      <c r="GTZ119" s="209"/>
      <c r="GUA119" s="199"/>
      <c r="GUB119" s="199"/>
      <c r="GUC119" s="188"/>
      <c r="GUD119" s="209"/>
      <c r="GUE119" s="199"/>
      <c r="GUF119" s="199"/>
      <c r="GUG119" s="188"/>
      <c r="GUH119" s="209"/>
      <c r="GUI119" s="199"/>
      <c r="GUJ119" s="199"/>
      <c r="GUK119" s="188"/>
      <c r="GUL119" s="209"/>
      <c r="GUM119" s="199"/>
      <c r="GUN119" s="199"/>
      <c r="GUO119" s="188"/>
      <c r="GUP119" s="209"/>
      <c r="GUQ119" s="199"/>
      <c r="GUR119" s="199"/>
      <c r="GUS119" s="188"/>
      <c r="GUT119" s="209"/>
      <c r="GUU119" s="199"/>
      <c r="GUV119" s="199"/>
      <c r="GUW119" s="188"/>
      <c r="GUX119" s="209"/>
      <c r="GUY119" s="199"/>
      <c r="GUZ119" s="199"/>
      <c r="GVA119" s="188"/>
      <c r="GVB119" s="209"/>
      <c r="GVC119" s="199"/>
      <c r="GVD119" s="199"/>
      <c r="GVE119" s="188"/>
      <c r="GVF119" s="209"/>
      <c r="GVG119" s="199"/>
      <c r="GVH119" s="199"/>
      <c r="GVI119" s="188"/>
      <c r="GVJ119" s="209"/>
      <c r="GVK119" s="199"/>
      <c r="GVL119" s="199"/>
      <c r="GVM119" s="188"/>
      <c r="GVN119" s="209"/>
      <c r="GVO119" s="199"/>
      <c r="GVP119" s="199"/>
      <c r="GVQ119" s="188"/>
      <c r="GVR119" s="209"/>
      <c r="GVS119" s="199"/>
      <c r="GVT119" s="199"/>
      <c r="GVU119" s="188"/>
      <c r="GVV119" s="209"/>
      <c r="GVW119" s="199"/>
      <c r="GVX119" s="199"/>
      <c r="GVY119" s="188"/>
      <c r="GVZ119" s="209"/>
      <c r="GWA119" s="199"/>
      <c r="GWB119" s="199"/>
      <c r="GWC119" s="188"/>
      <c r="GWD119" s="209"/>
      <c r="GWE119" s="199"/>
      <c r="GWF119" s="199"/>
      <c r="GWG119" s="188"/>
      <c r="GWH119" s="209"/>
      <c r="GWI119" s="199"/>
      <c r="GWJ119" s="199"/>
      <c r="GWK119" s="188"/>
      <c r="GWL119" s="209"/>
      <c r="GWM119" s="199"/>
      <c r="GWN119" s="199"/>
      <c r="GWO119" s="188"/>
      <c r="GWP119" s="209"/>
      <c r="GWQ119" s="199"/>
      <c r="GWR119" s="199"/>
      <c r="GWS119" s="188"/>
      <c r="GWT119" s="209"/>
      <c r="GWU119" s="199"/>
      <c r="GWV119" s="199"/>
      <c r="GWW119" s="188"/>
      <c r="GWX119" s="209"/>
      <c r="GWY119" s="199"/>
      <c r="GWZ119" s="199"/>
      <c r="GXA119" s="188"/>
      <c r="GXB119" s="209"/>
      <c r="GXC119" s="199"/>
      <c r="GXD119" s="199"/>
      <c r="GXE119" s="188"/>
      <c r="GXF119" s="209"/>
      <c r="GXG119" s="199"/>
      <c r="GXH119" s="199"/>
      <c r="GXI119" s="188"/>
      <c r="GXJ119" s="209"/>
      <c r="GXK119" s="199"/>
      <c r="GXL119" s="199"/>
      <c r="GXM119" s="188"/>
      <c r="GXN119" s="209"/>
      <c r="GXO119" s="199"/>
      <c r="GXP119" s="199"/>
      <c r="GXQ119" s="188"/>
      <c r="GXR119" s="209"/>
      <c r="GXS119" s="199"/>
      <c r="GXT119" s="199"/>
      <c r="GXU119" s="188"/>
      <c r="GXV119" s="209"/>
      <c r="GXW119" s="199"/>
      <c r="GXX119" s="199"/>
      <c r="GXY119" s="188"/>
      <c r="GXZ119" s="209"/>
      <c r="GYA119" s="199"/>
      <c r="GYB119" s="199"/>
      <c r="GYC119" s="188"/>
      <c r="GYD119" s="209"/>
      <c r="GYE119" s="199"/>
      <c r="GYF119" s="199"/>
      <c r="GYG119" s="188"/>
      <c r="GYH119" s="209"/>
      <c r="GYI119" s="199"/>
      <c r="GYJ119" s="199"/>
      <c r="GYK119" s="188"/>
      <c r="GYL119" s="209"/>
      <c r="GYM119" s="199"/>
      <c r="GYN119" s="199"/>
      <c r="GYO119" s="188"/>
      <c r="GYP119" s="209"/>
      <c r="GYQ119" s="199"/>
      <c r="GYR119" s="199"/>
      <c r="GYS119" s="188"/>
      <c r="GYT119" s="209"/>
      <c r="GYU119" s="199"/>
      <c r="GYV119" s="199"/>
      <c r="GYW119" s="188"/>
      <c r="GYX119" s="209"/>
      <c r="GYY119" s="199"/>
      <c r="GYZ119" s="199"/>
      <c r="GZA119" s="188"/>
      <c r="GZB119" s="209"/>
      <c r="GZC119" s="199"/>
      <c r="GZD119" s="199"/>
      <c r="GZE119" s="188"/>
      <c r="GZF119" s="209"/>
      <c r="GZG119" s="199"/>
      <c r="GZH119" s="199"/>
      <c r="GZI119" s="188"/>
      <c r="GZJ119" s="209"/>
      <c r="GZK119" s="199"/>
      <c r="GZL119" s="199"/>
      <c r="GZM119" s="188"/>
      <c r="GZN119" s="209"/>
      <c r="GZO119" s="199"/>
      <c r="GZP119" s="199"/>
      <c r="GZQ119" s="188"/>
      <c r="GZR119" s="209"/>
      <c r="GZS119" s="199"/>
      <c r="GZT119" s="199"/>
      <c r="GZU119" s="188"/>
      <c r="GZV119" s="209"/>
      <c r="GZW119" s="199"/>
      <c r="GZX119" s="199"/>
      <c r="GZY119" s="188"/>
      <c r="GZZ119" s="209"/>
      <c r="HAA119" s="199"/>
      <c r="HAB119" s="199"/>
      <c r="HAC119" s="188"/>
      <c r="HAD119" s="209"/>
      <c r="HAE119" s="199"/>
      <c r="HAF119" s="199"/>
      <c r="HAG119" s="188"/>
      <c r="HAH119" s="209"/>
      <c r="HAI119" s="199"/>
      <c r="HAJ119" s="199"/>
      <c r="HAK119" s="188"/>
      <c r="HAL119" s="209"/>
      <c r="HAM119" s="199"/>
      <c r="HAN119" s="199"/>
      <c r="HAO119" s="188"/>
      <c r="HAP119" s="209"/>
      <c r="HAQ119" s="199"/>
      <c r="HAR119" s="199"/>
      <c r="HAS119" s="188"/>
      <c r="HAT119" s="209"/>
      <c r="HAU119" s="199"/>
      <c r="HAV119" s="199"/>
      <c r="HAW119" s="188"/>
      <c r="HAX119" s="209"/>
      <c r="HAY119" s="199"/>
      <c r="HAZ119" s="199"/>
      <c r="HBA119" s="188"/>
      <c r="HBB119" s="209"/>
      <c r="HBC119" s="199"/>
      <c r="HBD119" s="199"/>
      <c r="HBE119" s="188"/>
      <c r="HBF119" s="209"/>
      <c r="HBG119" s="199"/>
      <c r="HBH119" s="199"/>
      <c r="HBI119" s="188"/>
      <c r="HBJ119" s="209"/>
      <c r="HBK119" s="199"/>
      <c r="HBL119" s="199"/>
      <c r="HBM119" s="188"/>
      <c r="HBN119" s="209"/>
      <c r="HBO119" s="199"/>
      <c r="HBP119" s="199"/>
      <c r="HBQ119" s="188"/>
      <c r="HBR119" s="209"/>
      <c r="HBS119" s="199"/>
      <c r="HBT119" s="199"/>
      <c r="HBU119" s="188"/>
      <c r="HBV119" s="209"/>
      <c r="HBW119" s="199"/>
      <c r="HBX119" s="199"/>
      <c r="HBY119" s="188"/>
      <c r="HBZ119" s="209"/>
      <c r="HCA119" s="199"/>
      <c r="HCB119" s="199"/>
      <c r="HCC119" s="188"/>
      <c r="HCD119" s="209"/>
      <c r="HCE119" s="199"/>
      <c r="HCF119" s="199"/>
      <c r="HCG119" s="188"/>
      <c r="HCH119" s="209"/>
      <c r="HCI119" s="199"/>
      <c r="HCJ119" s="199"/>
      <c r="HCK119" s="188"/>
      <c r="HCL119" s="209"/>
      <c r="HCM119" s="199"/>
      <c r="HCN119" s="199"/>
      <c r="HCO119" s="188"/>
      <c r="HCP119" s="209"/>
      <c r="HCQ119" s="199"/>
      <c r="HCR119" s="199"/>
      <c r="HCS119" s="188"/>
      <c r="HCT119" s="209"/>
      <c r="HCU119" s="199"/>
      <c r="HCV119" s="199"/>
      <c r="HCW119" s="188"/>
      <c r="HCX119" s="209"/>
      <c r="HCY119" s="199"/>
      <c r="HCZ119" s="199"/>
      <c r="HDA119" s="188"/>
      <c r="HDB119" s="209"/>
      <c r="HDC119" s="199"/>
      <c r="HDD119" s="199"/>
      <c r="HDE119" s="188"/>
      <c r="HDF119" s="209"/>
      <c r="HDG119" s="199"/>
      <c r="HDH119" s="199"/>
      <c r="HDI119" s="188"/>
      <c r="HDJ119" s="209"/>
      <c r="HDK119" s="199"/>
      <c r="HDL119" s="199"/>
      <c r="HDM119" s="188"/>
      <c r="HDN119" s="209"/>
      <c r="HDO119" s="199"/>
      <c r="HDP119" s="199"/>
      <c r="HDQ119" s="188"/>
      <c r="HDR119" s="209"/>
      <c r="HDS119" s="199"/>
      <c r="HDT119" s="199"/>
      <c r="HDU119" s="188"/>
      <c r="HDV119" s="209"/>
      <c r="HDW119" s="199"/>
      <c r="HDX119" s="199"/>
      <c r="HDY119" s="188"/>
      <c r="HDZ119" s="209"/>
      <c r="HEA119" s="199"/>
      <c r="HEB119" s="199"/>
      <c r="HEC119" s="188"/>
      <c r="HED119" s="209"/>
      <c r="HEE119" s="199"/>
      <c r="HEF119" s="199"/>
      <c r="HEG119" s="188"/>
      <c r="HEH119" s="209"/>
      <c r="HEI119" s="199"/>
      <c r="HEJ119" s="199"/>
      <c r="HEK119" s="188"/>
      <c r="HEL119" s="209"/>
      <c r="HEM119" s="199"/>
      <c r="HEN119" s="199"/>
      <c r="HEO119" s="188"/>
      <c r="HEP119" s="209"/>
      <c r="HEQ119" s="199"/>
      <c r="HER119" s="199"/>
      <c r="HES119" s="188"/>
      <c r="HET119" s="209"/>
      <c r="HEU119" s="199"/>
      <c r="HEV119" s="199"/>
      <c r="HEW119" s="188"/>
      <c r="HEX119" s="209"/>
      <c r="HEY119" s="199"/>
      <c r="HEZ119" s="199"/>
      <c r="HFA119" s="188"/>
      <c r="HFB119" s="209"/>
      <c r="HFC119" s="199"/>
      <c r="HFD119" s="199"/>
      <c r="HFE119" s="188"/>
      <c r="HFF119" s="209"/>
      <c r="HFG119" s="199"/>
      <c r="HFH119" s="199"/>
      <c r="HFI119" s="188"/>
      <c r="HFJ119" s="209"/>
      <c r="HFK119" s="199"/>
      <c r="HFL119" s="199"/>
      <c r="HFM119" s="188"/>
      <c r="HFN119" s="209"/>
      <c r="HFO119" s="199"/>
      <c r="HFP119" s="199"/>
      <c r="HFQ119" s="188"/>
      <c r="HFR119" s="209"/>
      <c r="HFS119" s="199"/>
      <c r="HFT119" s="199"/>
      <c r="HFU119" s="188"/>
      <c r="HFV119" s="209"/>
      <c r="HFW119" s="199"/>
      <c r="HFX119" s="199"/>
      <c r="HFY119" s="188"/>
      <c r="HFZ119" s="209"/>
      <c r="HGA119" s="199"/>
      <c r="HGB119" s="199"/>
      <c r="HGC119" s="188"/>
      <c r="HGD119" s="209"/>
      <c r="HGE119" s="199"/>
      <c r="HGF119" s="199"/>
      <c r="HGG119" s="188"/>
      <c r="HGH119" s="209"/>
      <c r="HGI119" s="199"/>
      <c r="HGJ119" s="199"/>
      <c r="HGK119" s="188"/>
      <c r="HGL119" s="209"/>
      <c r="HGM119" s="199"/>
      <c r="HGN119" s="199"/>
      <c r="HGO119" s="188"/>
      <c r="HGP119" s="209"/>
      <c r="HGQ119" s="199"/>
      <c r="HGR119" s="199"/>
      <c r="HGS119" s="188"/>
      <c r="HGT119" s="209"/>
      <c r="HGU119" s="199"/>
      <c r="HGV119" s="199"/>
      <c r="HGW119" s="188"/>
      <c r="HGX119" s="209"/>
      <c r="HGY119" s="199"/>
      <c r="HGZ119" s="199"/>
      <c r="HHA119" s="188"/>
      <c r="HHB119" s="209"/>
      <c r="HHC119" s="199"/>
      <c r="HHD119" s="199"/>
      <c r="HHE119" s="188"/>
      <c r="HHF119" s="209"/>
      <c r="HHG119" s="199"/>
      <c r="HHH119" s="199"/>
      <c r="HHI119" s="188"/>
      <c r="HHJ119" s="209"/>
      <c r="HHK119" s="199"/>
      <c r="HHL119" s="199"/>
      <c r="HHM119" s="188"/>
      <c r="HHN119" s="209"/>
      <c r="HHO119" s="199"/>
      <c r="HHP119" s="199"/>
      <c r="HHQ119" s="188"/>
      <c r="HHR119" s="209"/>
      <c r="HHS119" s="199"/>
      <c r="HHT119" s="199"/>
      <c r="HHU119" s="188"/>
      <c r="HHV119" s="209"/>
      <c r="HHW119" s="199"/>
      <c r="HHX119" s="199"/>
      <c r="HHY119" s="188"/>
      <c r="HHZ119" s="209"/>
      <c r="HIA119" s="199"/>
      <c r="HIB119" s="199"/>
      <c r="HIC119" s="188"/>
      <c r="HID119" s="209"/>
      <c r="HIE119" s="199"/>
      <c r="HIF119" s="199"/>
      <c r="HIG119" s="188"/>
      <c r="HIH119" s="209"/>
      <c r="HII119" s="199"/>
      <c r="HIJ119" s="199"/>
      <c r="HIK119" s="188"/>
      <c r="HIL119" s="209"/>
      <c r="HIM119" s="199"/>
      <c r="HIN119" s="199"/>
      <c r="HIO119" s="188"/>
      <c r="HIP119" s="209"/>
      <c r="HIQ119" s="199"/>
      <c r="HIR119" s="199"/>
      <c r="HIS119" s="188"/>
      <c r="HIT119" s="209"/>
      <c r="HIU119" s="199"/>
      <c r="HIV119" s="199"/>
      <c r="HIW119" s="188"/>
      <c r="HIX119" s="209"/>
      <c r="HIY119" s="199"/>
      <c r="HIZ119" s="199"/>
      <c r="HJA119" s="188"/>
      <c r="HJB119" s="209"/>
      <c r="HJC119" s="199"/>
      <c r="HJD119" s="199"/>
      <c r="HJE119" s="188"/>
      <c r="HJF119" s="209"/>
      <c r="HJG119" s="199"/>
      <c r="HJH119" s="199"/>
      <c r="HJI119" s="188"/>
      <c r="HJJ119" s="209"/>
      <c r="HJK119" s="199"/>
      <c r="HJL119" s="199"/>
      <c r="HJM119" s="188"/>
      <c r="HJN119" s="209"/>
      <c r="HJO119" s="199"/>
      <c r="HJP119" s="199"/>
      <c r="HJQ119" s="188"/>
      <c r="HJR119" s="209"/>
      <c r="HJS119" s="199"/>
      <c r="HJT119" s="199"/>
      <c r="HJU119" s="188"/>
      <c r="HJV119" s="209"/>
      <c r="HJW119" s="199"/>
      <c r="HJX119" s="199"/>
      <c r="HJY119" s="188"/>
      <c r="HJZ119" s="209"/>
      <c r="HKA119" s="199"/>
      <c r="HKB119" s="199"/>
      <c r="HKC119" s="188"/>
      <c r="HKD119" s="209"/>
      <c r="HKE119" s="199"/>
      <c r="HKF119" s="199"/>
      <c r="HKG119" s="188"/>
      <c r="HKH119" s="209"/>
      <c r="HKI119" s="199"/>
      <c r="HKJ119" s="199"/>
      <c r="HKK119" s="188"/>
      <c r="HKL119" s="209"/>
      <c r="HKM119" s="199"/>
      <c r="HKN119" s="199"/>
      <c r="HKO119" s="188"/>
      <c r="HKP119" s="209"/>
      <c r="HKQ119" s="199"/>
      <c r="HKR119" s="199"/>
      <c r="HKS119" s="188"/>
      <c r="HKT119" s="209"/>
      <c r="HKU119" s="199"/>
      <c r="HKV119" s="199"/>
      <c r="HKW119" s="188"/>
      <c r="HKX119" s="209"/>
      <c r="HKY119" s="199"/>
      <c r="HKZ119" s="199"/>
      <c r="HLA119" s="188"/>
      <c r="HLB119" s="209"/>
      <c r="HLC119" s="199"/>
      <c r="HLD119" s="199"/>
      <c r="HLE119" s="188"/>
      <c r="HLF119" s="209"/>
      <c r="HLG119" s="199"/>
      <c r="HLH119" s="199"/>
      <c r="HLI119" s="188"/>
      <c r="HLJ119" s="209"/>
      <c r="HLK119" s="199"/>
      <c r="HLL119" s="199"/>
      <c r="HLM119" s="188"/>
      <c r="HLN119" s="209"/>
      <c r="HLO119" s="199"/>
      <c r="HLP119" s="199"/>
      <c r="HLQ119" s="188"/>
      <c r="HLR119" s="209"/>
      <c r="HLS119" s="199"/>
      <c r="HLT119" s="199"/>
      <c r="HLU119" s="188"/>
      <c r="HLV119" s="209"/>
      <c r="HLW119" s="199"/>
      <c r="HLX119" s="199"/>
      <c r="HLY119" s="188"/>
      <c r="HLZ119" s="209"/>
      <c r="HMA119" s="199"/>
      <c r="HMB119" s="199"/>
      <c r="HMC119" s="188"/>
      <c r="HMD119" s="209"/>
      <c r="HME119" s="199"/>
      <c r="HMF119" s="199"/>
      <c r="HMG119" s="188"/>
      <c r="HMH119" s="209"/>
      <c r="HMI119" s="199"/>
      <c r="HMJ119" s="199"/>
      <c r="HMK119" s="188"/>
      <c r="HML119" s="209"/>
      <c r="HMM119" s="199"/>
      <c r="HMN119" s="199"/>
      <c r="HMO119" s="188"/>
      <c r="HMP119" s="209"/>
      <c r="HMQ119" s="199"/>
      <c r="HMR119" s="199"/>
      <c r="HMS119" s="188"/>
      <c r="HMT119" s="209"/>
      <c r="HMU119" s="199"/>
      <c r="HMV119" s="199"/>
      <c r="HMW119" s="188"/>
      <c r="HMX119" s="209"/>
      <c r="HMY119" s="199"/>
      <c r="HMZ119" s="199"/>
      <c r="HNA119" s="188"/>
      <c r="HNB119" s="209"/>
      <c r="HNC119" s="199"/>
      <c r="HND119" s="199"/>
      <c r="HNE119" s="188"/>
      <c r="HNF119" s="209"/>
      <c r="HNG119" s="199"/>
      <c r="HNH119" s="199"/>
      <c r="HNI119" s="188"/>
      <c r="HNJ119" s="209"/>
      <c r="HNK119" s="199"/>
      <c r="HNL119" s="199"/>
      <c r="HNM119" s="188"/>
      <c r="HNN119" s="209"/>
      <c r="HNO119" s="199"/>
      <c r="HNP119" s="199"/>
      <c r="HNQ119" s="188"/>
      <c r="HNR119" s="209"/>
      <c r="HNS119" s="199"/>
      <c r="HNT119" s="199"/>
      <c r="HNU119" s="188"/>
      <c r="HNV119" s="209"/>
      <c r="HNW119" s="199"/>
      <c r="HNX119" s="199"/>
      <c r="HNY119" s="188"/>
      <c r="HNZ119" s="209"/>
      <c r="HOA119" s="199"/>
      <c r="HOB119" s="199"/>
      <c r="HOC119" s="188"/>
      <c r="HOD119" s="209"/>
      <c r="HOE119" s="199"/>
      <c r="HOF119" s="199"/>
      <c r="HOG119" s="188"/>
      <c r="HOH119" s="209"/>
      <c r="HOI119" s="199"/>
      <c r="HOJ119" s="199"/>
      <c r="HOK119" s="188"/>
      <c r="HOL119" s="209"/>
      <c r="HOM119" s="199"/>
      <c r="HON119" s="199"/>
      <c r="HOO119" s="188"/>
      <c r="HOP119" s="209"/>
      <c r="HOQ119" s="199"/>
      <c r="HOR119" s="199"/>
      <c r="HOS119" s="188"/>
      <c r="HOT119" s="209"/>
      <c r="HOU119" s="199"/>
      <c r="HOV119" s="199"/>
      <c r="HOW119" s="188"/>
      <c r="HOX119" s="209"/>
      <c r="HOY119" s="199"/>
      <c r="HOZ119" s="199"/>
      <c r="HPA119" s="188"/>
      <c r="HPB119" s="209"/>
      <c r="HPC119" s="199"/>
      <c r="HPD119" s="199"/>
      <c r="HPE119" s="188"/>
      <c r="HPF119" s="209"/>
      <c r="HPG119" s="199"/>
      <c r="HPH119" s="199"/>
      <c r="HPI119" s="188"/>
      <c r="HPJ119" s="209"/>
      <c r="HPK119" s="199"/>
      <c r="HPL119" s="199"/>
      <c r="HPM119" s="188"/>
      <c r="HPN119" s="209"/>
      <c r="HPO119" s="199"/>
      <c r="HPP119" s="199"/>
      <c r="HPQ119" s="188"/>
      <c r="HPR119" s="209"/>
      <c r="HPS119" s="199"/>
      <c r="HPT119" s="199"/>
      <c r="HPU119" s="188"/>
      <c r="HPV119" s="209"/>
      <c r="HPW119" s="199"/>
      <c r="HPX119" s="199"/>
      <c r="HPY119" s="188"/>
      <c r="HPZ119" s="209"/>
      <c r="HQA119" s="199"/>
      <c r="HQB119" s="199"/>
      <c r="HQC119" s="188"/>
      <c r="HQD119" s="209"/>
      <c r="HQE119" s="199"/>
      <c r="HQF119" s="199"/>
      <c r="HQG119" s="188"/>
      <c r="HQH119" s="209"/>
      <c r="HQI119" s="199"/>
      <c r="HQJ119" s="199"/>
      <c r="HQK119" s="188"/>
      <c r="HQL119" s="209"/>
      <c r="HQM119" s="199"/>
      <c r="HQN119" s="199"/>
      <c r="HQO119" s="188"/>
      <c r="HQP119" s="209"/>
      <c r="HQQ119" s="199"/>
      <c r="HQR119" s="199"/>
      <c r="HQS119" s="188"/>
      <c r="HQT119" s="209"/>
      <c r="HQU119" s="199"/>
      <c r="HQV119" s="199"/>
      <c r="HQW119" s="188"/>
      <c r="HQX119" s="209"/>
      <c r="HQY119" s="199"/>
      <c r="HQZ119" s="199"/>
      <c r="HRA119" s="188"/>
      <c r="HRB119" s="209"/>
      <c r="HRC119" s="199"/>
      <c r="HRD119" s="199"/>
      <c r="HRE119" s="188"/>
      <c r="HRF119" s="209"/>
      <c r="HRG119" s="199"/>
      <c r="HRH119" s="199"/>
      <c r="HRI119" s="188"/>
      <c r="HRJ119" s="209"/>
      <c r="HRK119" s="199"/>
      <c r="HRL119" s="199"/>
      <c r="HRM119" s="188"/>
      <c r="HRN119" s="209"/>
      <c r="HRO119" s="199"/>
      <c r="HRP119" s="199"/>
      <c r="HRQ119" s="188"/>
      <c r="HRR119" s="209"/>
      <c r="HRS119" s="199"/>
      <c r="HRT119" s="199"/>
      <c r="HRU119" s="188"/>
      <c r="HRV119" s="209"/>
      <c r="HRW119" s="199"/>
      <c r="HRX119" s="199"/>
      <c r="HRY119" s="188"/>
      <c r="HRZ119" s="209"/>
      <c r="HSA119" s="199"/>
      <c r="HSB119" s="199"/>
      <c r="HSC119" s="188"/>
      <c r="HSD119" s="209"/>
      <c r="HSE119" s="199"/>
      <c r="HSF119" s="199"/>
      <c r="HSG119" s="188"/>
      <c r="HSH119" s="209"/>
      <c r="HSI119" s="199"/>
      <c r="HSJ119" s="199"/>
      <c r="HSK119" s="188"/>
      <c r="HSL119" s="209"/>
      <c r="HSM119" s="199"/>
      <c r="HSN119" s="199"/>
      <c r="HSO119" s="188"/>
      <c r="HSP119" s="209"/>
      <c r="HSQ119" s="199"/>
      <c r="HSR119" s="199"/>
      <c r="HSS119" s="188"/>
      <c r="HST119" s="209"/>
      <c r="HSU119" s="199"/>
      <c r="HSV119" s="199"/>
      <c r="HSW119" s="188"/>
      <c r="HSX119" s="209"/>
      <c r="HSY119" s="199"/>
      <c r="HSZ119" s="199"/>
      <c r="HTA119" s="188"/>
      <c r="HTB119" s="209"/>
      <c r="HTC119" s="199"/>
      <c r="HTD119" s="199"/>
      <c r="HTE119" s="188"/>
      <c r="HTF119" s="209"/>
      <c r="HTG119" s="199"/>
      <c r="HTH119" s="199"/>
      <c r="HTI119" s="188"/>
      <c r="HTJ119" s="209"/>
      <c r="HTK119" s="199"/>
      <c r="HTL119" s="199"/>
      <c r="HTM119" s="188"/>
      <c r="HTN119" s="209"/>
      <c r="HTO119" s="199"/>
      <c r="HTP119" s="199"/>
      <c r="HTQ119" s="188"/>
      <c r="HTR119" s="209"/>
      <c r="HTS119" s="199"/>
      <c r="HTT119" s="199"/>
      <c r="HTU119" s="188"/>
      <c r="HTV119" s="209"/>
      <c r="HTW119" s="199"/>
      <c r="HTX119" s="199"/>
      <c r="HTY119" s="188"/>
      <c r="HTZ119" s="209"/>
      <c r="HUA119" s="199"/>
      <c r="HUB119" s="199"/>
      <c r="HUC119" s="188"/>
      <c r="HUD119" s="209"/>
      <c r="HUE119" s="199"/>
      <c r="HUF119" s="199"/>
      <c r="HUG119" s="188"/>
      <c r="HUH119" s="209"/>
      <c r="HUI119" s="199"/>
      <c r="HUJ119" s="199"/>
      <c r="HUK119" s="188"/>
      <c r="HUL119" s="209"/>
      <c r="HUM119" s="199"/>
      <c r="HUN119" s="199"/>
      <c r="HUO119" s="188"/>
      <c r="HUP119" s="209"/>
      <c r="HUQ119" s="199"/>
      <c r="HUR119" s="199"/>
      <c r="HUS119" s="188"/>
      <c r="HUT119" s="209"/>
      <c r="HUU119" s="199"/>
      <c r="HUV119" s="199"/>
      <c r="HUW119" s="188"/>
      <c r="HUX119" s="209"/>
      <c r="HUY119" s="199"/>
      <c r="HUZ119" s="199"/>
      <c r="HVA119" s="188"/>
      <c r="HVB119" s="209"/>
      <c r="HVC119" s="199"/>
      <c r="HVD119" s="199"/>
      <c r="HVE119" s="188"/>
      <c r="HVF119" s="209"/>
      <c r="HVG119" s="199"/>
      <c r="HVH119" s="199"/>
      <c r="HVI119" s="188"/>
      <c r="HVJ119" s="209"/>
      <c r="HVK119" s="199"/>
      <c r="HVL119" s="199"/>
      <c r="HVM119" s="188"/>
      <c r="HVN119" s="209"/>
      <c r="HVO119" s="199"/>
      <c r="HVP119" s="199"/>
      <c r="HVQ119" s="188"/>
      <c r="HVR119" s="209"/>
      <c r="HVS119" s="199"/>
      <c r="HVT119" s="199"/>
      <c r="HVU119" s="188"/>
      <c r="HVV119" s="209"/>
      <c r="HVW119" s="199"/>
      <c r="HVX119" s="199"/>
      <c r="HVY119" s="188"/>
      <c r="HVZ119" s="209"/>
      <c r="HWA119" s="199"/>
      <c r="HWB119" s="199"/>
      <c r="HWC119" s="188"/>
      <c r="HWD119" s="209"/>
      <c r="HWE119" s="199"/>
      <c r="HWF119" s="199"/>
      <c r="HWG119" s="188"/>
      <c r="HWH119" s="209"/>
      <c r="HWI119" s="199"/>
      <c r="HWJ119" s="199"/>
      <c r="HWK119" s="188"/>
      <c r="HWL119" s="209"/>
      <c r="HWM119" s="199"/>
      <c r="HWN119" s="199"/>
      <c r="HWO119" s="188"/>
      <c r="HWP119" s="209"/>
      <c r="HWQ119" s="199"/>
      <c r="HWR119" s="199"/>
      <c r="HWS119" s="188"/>
      <c r="HWT119" s="209"/>
      <c r="HWU119" s="199"/>
      <c r="HWV119" s="199"/>
      <c r="HWW119" s="188"/>
      <c r="HWX119" s="209"/>
      <c r="HWY119" s="199"/>
      <c r="HWZ119" s="199"/>
      <c r="HXA119" s="188"/>
      <c r="HXB119" s="209"/>
      <c r="HXC119" s="199"/>
      <c r="HXD119" s="199"/>
      <c r="HXE119" s="188"/>
      <c r="HXF119" s="209"/>
      <c r="HXG119" s="199"/>
      <c r="HXH119" s="199"/>
      <c r="HXI119" s="188"/>
      <c r="HXJ119" s="209"/>
      <c r="HXK119" s="199"/>
      <c r="HXL119" s="199"/>
      <c r="HXM119" s="188"/>
      <c r="HXN119" s="209"/>
      <c r="HXO119" s="199"/>
      <c r="HXP119" s="199"/>
      <c r="HXQ119" s="188"/>
      <c r="HXR119" s="209"/>
      <c r="HXS119" s="199"/>
      <c r="HXT119" s="199"/>
      <c r="HXU119" s="188"/>
      <c r="HXV119" s="209"/>
      <c r="HXW119" s="199"/>
      <c r="HXX119" s="199"/>
      <c r="HXY119" s="188"/>
      <c r="HXZ119" s="209"/>
      <c r="HYA119" s="199"/>
      <c r="HYB119" s="199"/>
      <c r="HYC119" s="188"/>
      <c r="HYD119" s="209"/>
      <c r="HYE119" s="199"/>
      <c r="HYF119" s="199"/>
      <c r="HYG119" s="188"/>
      <c r="HYH119" s="209"/>
      <c r="HYI119" s="199"/>
      <c r="HYJ119" s="199"/>
      <c r="HYK119" s="188"/>
      <c r="HYL119" s="209"/>
      <c r="HYM119" s="199"/>
      <c r="HYN119" s="199"/>
      <c r="HYO119" s="188"/>
      <c r="HYP119" s="209"/>
      <c r="HYQ119" s="199"/>
      <c r="HYR119" s="199"/>
      <c r="HYS119" s="188"/>
      <c r="HYT119" s="209"/>
      <c r="HYU119" s="199"/>
      <c r="HYV119" s="199"/>
      <c r="HYW119" s="188"/>
      <c r="HYX119" s="209"/>
      <c r="HYY119" s="199"/>
      <c r="HYZ119" s="199"/>
      <c r="HZA119" s="188"/>
      <c r="HZB119" s="209"/>
      <c r="HZC119" s="199"/>
      <c r="HZD119" s="199"/>
      <c r="HZE119" s="188"/>
      <c r="HZF119" s="209"/>
      <c r="HZG119" s="199"/>
      <c r="HZH119" s="199"/>
      <c r="HZI119" s="188"/>
      <c r="HZJ119" s="209"/>
      <c r="HZK119" s="199"/>
      <c r="HZL119" s="199"/>
      <c r="HZM119" s="188"/>
      <c r="HZN119" s="209"/>
      <c r="HZO119" s="199"/>
      <c r="HZP119" s="199"/>
      <c r="HZQ119" s="188"/>
      <c r="HZR119" s="209"/>
      <c r="HZS119" s="199"/>
      <c r="HZT119" s="199"/>
      <c r="HZU119" s="188"/>
      <c r="HZV119" s="209"/>
      <c r="HZW119" s="199"/>
      <c r="HZX119" s="199"/>
      <c r="HZY119" s="188"/>
      <c r="HZZ119" s="209"/>
      <c r="IAA119" s="199"/>
      <c r="IAB119" s="199"/>
      <c r="IAC119" s="188"/>
      <c r="IAD119" s="209"/>
      <c r="IAE119" s="199"/>
      <c r="IAF119" s="199"/>
      <c r="IAG119" s="188"/>
      <c r="IAH119" s="209"/>
      <c r="IAI119" s="199"/>
      <c r="IAJ119" s="199"/>
      <c r="IAK119" s="188"/>
      <c r="IAL119" s="209"/>
      <c r="IAM119" s="199"/>
      <c r="IAN119" s="199"/>
      <c r="IAO119" s="188"/>
      <c r="IAP119" s="209"/>
      <c r="IAQ119" s="199"/>
      <c r="IAR119" s="199"/>
      <c r="IAS119" s="188"/>
      <c r="IAT119" s="209"/>
      <c r="IAU119" s="199"/>
      <c r="IAV119" s="199"/>
      <c r="IAW119" s="188"/>
      <c r="IAX119" s="209"/>
      <c r="IAY119" s="199"/>
      <c r="IAZ119" s="199"/>
      <c r="IBA119" s="188"/>
      <c r="IBB119" s="209"/>
      <c r="IBC119" s="199"/>
      <c r="IBD119" s="199"/>
      <c r="IBE119" s="188"/>
      <c r="IBF119" s="209"/>
      <c r="IBG119" s="199"/>
      <c r="IBH119" s="199"/>
      <c r="IBI119" s="188"/>
      <c r="IBJ119" s="209"/>
      <c r="IBK119" s="199"/>
      <c r="IBL119" s="199"/>
      <c r="IBM119" s="188"/>
      <c r="IBN119" s="209"/>
      <c r="IBO119" s="199"/>
      <c r="IBP119" s="199"/>
      <c r="IBQ119" s="188"/>
      <c r="IBR119" s="209"/>
      <c r="IBS119" s="199"/>
      <c r="IBT119" s="199"/>
      <c r="IBU119" s="188"/>
      <c r="IBV119" s="209"/>
      <c r="IBW119" s="199"/>
      <c r="IBX119" s="199"/>
      <c r="IBY119" s="188"/>
      <c r="IBZ119" s="209"/>
      <c r="ICA119" s="199"/>
      <c r="ICB119" s="199"/>
      <c r="ICC119" s="188"/>
      <c r="ICD119" s="209"/>
      <c r="ICE119" s="199"/>
      <c r="ICF119" s="199"/>
      <c r="ICG119" s="188"/>
      <c r="ICH119" s="209"/>
      <c r="ICI119" s="199"/>
      <c r="ICJ119" s="199"/>
      <c r="ICK119" s="188"/>
      <c r="ICL119" s="209"/>
      <c r="ICM119" s="199"/>
      <c r="ICN119" s="199"/>
      <c r="ICO119" s="188"/>
      <c r="ICP119" s="209"/>
      <c r="ICQ119" s="199"/>
      <c r="ICR119" s="199"/>
      <c r="ICS119" s="188"/>
      <c r="ICT119" s="209"/>
      <c r="ICU119" s="199"/>
      <c r="ICV119" s="199"/>
      <c r="ICW119" s="188"/>
      <c r="ICX119" s="209"/>
      <c r="ICY119" s="199"/>
      <c r="ICZ119" s="199"/>
      <c r="IDA119" s="188"/>
      <c r="IDB119" s="209"/>
      <c r="IDC119" s="199"/>
      <c r="IDD119" s="199"/>
      <c r="IDE119" s="188"/>
      <c r="IDF119" s="209"/>
      <c r="IDG119" s="199"/>
      <c r="IDH119" s="199"/>
      <c r="IDI119" s="188"/>
      <c r="IDJ119" s="209"/>
      <c r="IDK119" s="199"/>
      <c r="IDL119" s="199"/>
      <c r="IDM119" s="188"/>
      <c r="IDN119" s="209"/>
      <c r="IDO119" s="199"/>
      <c r="IDP119" s="199"/>
      <c r="IDQ119" s="188"/>
      <c r="IDR119" s="209"/>
      <c r="IDS119" s="199"/>
      <c r="IDT119" s="199"/>
      <c r="IDU119" s="188"/>
      <c r="IDV119" s="209"/>
      <c r="IDW119" s="199"/>
      <c r="IDX119" s="199"/>
      <c r="IDY119" s="188"/>
      <c r="IDZ119" s="209"/>
      <c r="IEA119" s="199"/>
      <c r="IEB119" s="199"/>
      <c r="IEC119" s="188"/>
      <c r="IED119" s="209"/>
      <c r="IEE119" s="199"/>
      <c r="IEF119" s="199"/>
      <c r="IEG119" s="188"/>
      <c r="IEH119" s="209"/>
      <c r="IEI119" s="199"/>
      <c r="IEJ119" s="199"/>
      <c r="IEK119" s="188"/>
      <c r="IEL119" s="209"/>
      <c r="IEM119" s="199"/>
      <c r="IEN119" s="199"/>
      <c r="IEO119" s="188"/>
      <c r="IEP119" s="209"/>
      <c r="IEQ119" s="199"/>
      <c r="IER119" s="199"/>
      <c r="IES119" s="188"/>
      <c r="IET119" s="209"/>
      <c r="IEU119" s="199"/>
      <c r="IEV119" s="199"/>
      <c r="IEW119" s="188"/>
      <c r="IEX119" s="209"/>
      <c r="IEY119" s="199"/>
      <c r="IEZ119" s="199"/>
      <c r="IFA119" s="188"/>
      <c r="IFB119" s="209"/>
      <c r="IFC119" s="199"/>
      <c r="IFD119" s="199"/>
      <c r="IFE119" s="188"/>
      <c r="IFF119" s="209"/>
      <c r="IFG119" s="199"/>
      <c r="IFH119" s="199"/>
      <c r="IFI119" s="188"/>
      <c r="IFJ119" s="209"/>
      <c r="IFK119" s="199"/>
      <c r="IFL119" s="199"/>
      <c r="IFM119" s="188"/>
      <c r="IFN119" s="209"/>
      <c r="IFO119" s="199"/>
      <c r="IFP119" s="199"/>
      <c r="IFQ119" s="188"/>
      <c r="IFR119" s="209"/>
      <c r="IFS119" s="199"/>
      <c r="IFT119" s="199"/>
      <c r="IFU119" s="188"/>
      <c r="IFV119" s="209"/>
      <c r="IFW119" s="199"/>
      <c r="IFX119" s="199"/>
      <c r="IFY119" s="188"/>
      <c r="IFZ119" s="209"/>
      <c r="IGA119" s="199"/>
      <c r="IGB119" s="199"/>
      <c r="IGC119" s="188"/>
      <c r="IGD119" s="209"/>
      <c r="IGE119" s="199"/>
      <c r="IGF119" s="199"/>
      <c r="IGG119" s="188"/>
      <c r="IGH119" s="209"/>
      <c r="IGI119" s="199"/>
      <c r="IGJ119" s="199"/>
      <c r="IGK119" s="188"/>
      <c r="IGL119" s="209"/>
      <c r="IGM119" s="199"/>
      <c r="IGN119" s="199"/>
      <c r="IGO119" s="188"/>
      <c r="IGP119" s="209"/>
      <c r="IGQ119" s="199"/>
      <c r="IGR119" s="199"/>
      <c r="IGS119" s="188"/>
      <c r="IGT119" s="209"/>
      <c r="IGU119" s="199"/>
      <c r="IGV119" s="199"/>
      <c r="IGW119" s="188"/>
      <c r="IGX119" s="209"/>
      <c r="IGY119" s="199"/>
      <c r="IGZ119" s="199"/>
      <c r="IHA119" s="188"/>
      <c r="IHB119" s="209"/>
      <c r="IHC119" s="199"/>
      <c r="IHD119" s="199"/>
      <c r="IHE119" s="188"/>
      <c r="IHF119" s="209"/>
      <c r="IHG119" s="199"/>
      <c r="IHH119" s="199"/>
      <c r="IHI119" s="188"/>
      <c r="IHJ119" s="209"/>
      <c r="IHK119" s="199"/>
      <c r="IHL119" s="199"/>
      <c r="IHM119" s="188"/>
      <c r="IHN119" s="209"/>
      <c r="IHO119" s="199"/>
      <c r="IHP119" s="199"/>
      <c r="IHQ119" s="188"/>
      <c r="IHR119" s="209"/>
      <c r="IHS119" s="199"/>
      <c r="IHT119" s="199"/>
      <c r="IHU119" s="188"/>
      <c r="IHV119" s="209"/>
      <c r="IHW119" s="199"/>
      <c r="IHX119" s="199"/>
      <c r="IHY119" s="188"/>
      <c r="IHZ119" s="209"/>
      <c r="IIA119" s="199"/>
      <c r="IIB119" s="199"/>
      <c r="IIC119" s="188"/>
      <c r="IID119" s="209"/>
      <c r="IIE119" s="199"/>
      <c r="IIF119" s="199"/>
      <c r="IIG119" s="188"/>
      <c r="IIH119" s="209"/>
      <c r="III119" s="199"/>
      <c r="IIJ119" s="199"/>
      <c r="IIK119" s="188"/>
      <c r="IIL119" s="209"/>
      <c r="IIM119" s="199"/>
      <c r="IIN119" s="199"/>
      <c r="IIO119" s="188"/>
      <c r="IIP119" s="209"/>
      <c r="IIQ119" s="199"/>
      <c r="IIR119" s="199"/>
      <c r="IIS119" s="188"/>
      <c r="IIT119" s="209"/>
      <c r="IIU119" s="199"/>
      <c r="IIV119" s="199"/>
      <c r="IIW119" s="188"/>
      <c r="IIX119" s="209"/>
      <c r="IIY119" s="199"/>
      <c r="IIZ119" s="199"/>
      <c r="IJA119" s="188"/>
      <c r="IJB119" s="209"/>
      <c r="IJC119" s="199"/>
      <c r="IJD119" s="199"/>
      <c r="IJE119" s="188"/>
      <c r="IJF119" s="209"/>
      <c r="IJG119" s="199"/>
      <c r="IJH119" s="199"/>
      <c r="IJI119" s="188"/>
      <c r="IJJ119" s="209"/>
      <c r="IJK119" s="199"/>
      <c r="IJL119" s="199"/>
      <c r="IJM119" s="188"/>
      <c r="IJN119" s="209"/>
      <c r="IJO119" s="199"/>
      <c r="IJP119" s="199"/>
      <c r="IJQ119" s="188"/>
      <c r="IJR119" s="209"/>
      <c r="IJS119" s="199"/>
      <c r="IJT119" s="199"/>
      <c r="IJU119" s="188"/>
      <c r="IJV119" s="209"/>
      <c r="IJW119" s="199"/>
      <c r="IJX119" s="199"/>
      <c r="IJY119" s="188"/>
      <c r="IJZ119" s="209"/>
      <c r="IKA119" s="199"/>
      <c r="IKB119" s="199"/>
      <c r="IKC119" s="188"/>
      <c r="IKD119" s="209"/>
      <c r="IKE119" s="199"/>
      <c r="IKF119" s="199"/>
      <c r="IKG119" s="188"/>
      <c r="IKH119" s="209"/>
      <c r="IKI119" s="199"/>
      <c r="IKJ119" s="199"/>
      <c r="IKK119" s="188"/>
      <c r="IKL119" s="209"/>
      <c r="IKM119" s="199"/>
      <c r="IKN119" s="199"/>
      <c r="IKO119" s="188"/>
      <c r="IKP119" s="209"/>
      <c r="IKQ119" s="199"/>
      <c r="IKR119" s="199"/>
      <c r="IKS119" s="188"/>
      <c r="IKT119" s="209"/>
      <c r="IKU119" s="199"/>
      <c r="IKV119" s="199"/>
      <c r="IKW119" s="188"/>
      <c r="IKX119" s="209"/>
      <c r="IKY119" s="199"/>
      <c r="IKZ119" s="199"/>
      <c r="ILA119" s="188"/>
      <c r="ILB119" s="209"/>
      <c r="ILC119" s="199"/>
      <c r="ILD119" s="199"/>
      <c r="ILE119" s="188"/>
      <c r="ILF119" s="209"/>
      <c r="ILG119" s="199"/>
      <c r="ILH119" s="199"/>
      <c r="ILI119" s="188"/>
      <c r="ILJ119" s="209"/>
      <c r="ILK119" s="199"/>
      <c r="ILL119" s="199"/>
      <c r="ILM119" s="188"/>
      <c r="ILN119" s="209"/>
      <c r="ILO119" s="199"/>
      <c r="ILP119" s="199"/>
      <c r="ILQ119" s="188"/>
      <c r="ILR119" s="209"/>
      <c r="ILS119" s="199"/>
      <c r="ILT119" s="199"/>
      <c r="ILU119" s="188"/>
      <c r="ILV119" s="209"/>
      <c r="ILW119" s="199"/>
      <c r="ILX119" s="199"/>
      <c r="ILY119" s="188"/>
      <c r="ILZ119" s="209"/>
      <c r="IMA119" s="199"/>
      <c r="IMB119" s="199"/>
      <c r="IMC119" s="188"/>
      <c r="IMD119" s="209"/>
      <c r="IME119" s="199"/>
      <c r="IMF119" s="199"/>
      <c r="IMG119" s="188"/>
      <c r="IMH119" s="209"/>
      <c r="IMI119" s="199"/>
      <c r="IMJ119" s="199"/>
      <c r="IMK119" s="188"/>
      <c r="IML119" s="209"/>
      <c r="IMM119" s="199"/>
      <c r="IMN119" s="199"/>
      <c r="IMO119" s="188"/>
      <c r="IMP119" s="209"/>
      <c r="IMQ119" s="199"/>
      <c r="IMR119" s="199"/>
      <c r="IMS119" s="188"/>
      <c r="IMT119" s="209"/>
      <c r="IMU119" s="199"/>
      <c r="IMV119" s="199"/>
      <c r="IMW119" s="188"/>
      <c r="IMX119" s="209"/>
      <c r="IMY119" s="199"/>
      <c r="IMZ119" s="199"/>
      <c r="INA119" s="188"/>
      <c r="INB119" s="209"/>
      <c r="INC119" s="199"/>
      <c r="IND119" s="199"/>
      <c r="INE119" s="188"/>
      <c r="INF119" s="209"/>
      <c r="ING119" s="199"/>
      <c r="INH119" s="199"/>
      <c r="INI119" s="188"/>
      <c r="INJ119" s="209"/>
      <c r="INK119" s="199"/>
      <c r="INL119" s="199"/>
      <c r="INM119" s="188"/>
      <c r="INN119" s="209"/>
      <c r="INO119" s="199"/>
      <c r="INP119" s="199"/>
      <c r="INQ119" s="188"/>
      <c r="INR119" s="209"/>
      <c r="INS119" s="199"/>
      <c r="INT119" s="199"/>
      <c r="INU119" s="188"/>
      <c r="INV119" s="209"/>
      <c r="INW119" s="199"/>
      <c r="INX119" s="199"/>
      <c r="INY119" s="188"/>
      <c r="INZ119" s="209"/>
      <c r="IOA119" s="199"/>
      <c r="IOB119" s="199"/>
      <c r="IOC119" s="188"/>
      <c r="IOD119" s="209"/>
      <c r="IOE119" s="199"/>
      <c r="IOF119" s="199"/>
      <c r="IOG119" s="188"/>
      <c r="IOH119" s="209"/>
      <c r="IOI119" s="199"/>
      <c r="IOJ119" s="199"/>
      <c r="IOK119" s="188"/>
      <c r="IOL119" s="209"/>
      <c r="IOM119" s="199"/>
      <c r="ION119" s="199"/>
      <c r="IOO119" s="188"/>
      <c r="IOP119" s="209"/>
      <c r="IOQ119" s="199"/>
      <c r="IOR119" s="199"/>
      <c r="IOS119" s="188"/>
      <c r="IOT119" s="209"/>
      <c r="IOU119" s="199"/>
      <c r="IOV119" s="199"/>
      <c r="IOW119" s="188"/>
      <c r="IOX119" s="209"/>
      <c r="IOY119" s="199"/>
      <c r="IOZ119" s="199"/>
      <c r="IPA119" s="188"/>
      <c r="IPB119" s="209"/>
      <c r="IPC119" s="199"/>
      <c r="IPD119" s="199"/>
      <c r="IPE119" s="188"/>
      <c r="IPF119" s="209"/>
      <c r="IPG119" s="199"/>
      <c r="IPH119" s="199"/>
      <c r="IPI119" s="188"/>
      <c r="IPJ119" s="209"/>
      <c r="IPK119" s="199"/>
      <c r="IPL119" s="199"/>
      <c r="IPM119" s="188"/>
      <c r="IPN119" s="209"/>
      <c r="IPO119" s="199"/>
      <c r="IPP119" s="199"/>
      <c r="IPQ119" s="188"/>
      <c r="IPR119" s="209"/>
      <c r="IPS119" s="199"/>
      <c r="IPT119" s="199"/>
      <c r="IPU119" s="188"/>
      <c r="IPV119" s="209"/>
      <c r="IPW119" s="199"/>
      <c r="IPX119" s="199"/>
      <c r="IPY119" s="188"/>
      <c r="IPZ119" s="209"/>
      <c r="IQA119" s="199"/>
      <c r="IQB119" s="199"/>
      <c r="IQC119" s="188"/>
      <c r="IQD119" s="209"/>
      <c r="IQE119" s="199"/>
      <c r="IQF119" s="199"/>
      <c r="IQG119" s="188"/>
      <c r="IQH119" s="209"/>
      <c r="IQI119" s="199"/>
      <c r="IQJ119" s="199"/>
      <c r="IQK119" s="188"/>
      <c r="IQL119" s="209"/>
      <c r="IQM119" s="199"/>
      <c r="IQN119" s="199"/>
      <c r="IQO119" s="188"/>
      <c r="IQP119" s="209"/>
      <c r="IQQ119" s="199"/>
      <c r="IQR119" s="199"/>
      <c r="IQS119" s="188"/>
      <c r="IQT119" s="209"/>
      <c r="IQU119" s="199"/>
      <c r="IQV119" s="199"/>
      <c r="IQW119" s="188"/>
      <c r="IQX119" s="209"/>
      <c r="IQY119" s="199"/>
      <c r="IQZ119" s="199"/>
      <c r="IRA119" s="188"/>
      <c r="IRB119" s="209"/>
      <c r="IRC119" s="199"/>
      <c r="IRD119" s="199"/>
      <c r="IRE119" s="188"/>
      <c r="IRF119" s="209"/>
      <c r="IRG119" s="199"/>
      <c r="IRH119" s="199"/>
      <c r="IRI119" s="188"/>
      <c r="IRJ119" s="209"/>
      <c r="IRK119" s="199"/>
      <c r="IRL119" s="199"/>
      <c r="IRM119" s="188"/>
      <c r="IRN119" s="209"/>
      <c r="IRO119" s="199"/>
      <c r="IRP119" s="199"/>
      <c r="IRQ119" s="188"/>
      <c r="IRR119" s="209"/>
      <c r="IRS119" s="199"/>
      <c r="IRT119" s="199"/>
      <c r="IRU119" s="188"/>
      <c r="IRV119" s="209"/>
      <c r="IRW119" s="199"/>
      <c r="IRX119" s="199"/>
      <c r="IRY119" s="188"/>
      <c r="IRZ119" s="209"/>
      <c r="ISA119" s="199"/>
      <c r="ISB119" s="199"/>
      <c r="ISC119" s="188"/>
      <c r="ISD119" s="209"/>
      <c r="ISE119" s="199"/>
      <c r="ISF119" s="199"/>
      <c r="ISG119" s="188"/>
      <c r="ISH119" s="209"/>
      <c r="ISI119" s="199"/>
      <c r="ISJ119" s="199"/>
      <c r="ISK119" s="188"/>
      <c r="ISL119" s="209"/>
      <c r="ISM119" s="199"/>
      <c r="ISN119" s="199"/>
      <c r="ISO119" s="188"/>
      <c r="ISP119" s="209"/>
      <c r="ISQ119" s="199"/>
      <c r="ISR119" s="199"/>
      <c r="ISS119" s="188"/>
      <c r="IST119" s="209"/>
      <c r="ISU119" s="199"/>
      <c r="ISV119" s="199"/>
      <c r="ISW119" s="188"/>
      <c r="ISX119" s="209"/>
      <c r="ISY119" s="199"/>
      <c r="ISZ119" s="199"/>
      <c r="ITA119" s="188"/>
      <c r="ITB119" s="209"/>
      <c r="ITC119" s="199"/>
      <c r="ITD119" s="199"/>
      <c r="ITE119" s="188"/>
      <c r="ITF119" s="209"/>
      <c r="ITG119" s="199"/>
      <c r="ITH119" s="199"/>
      <c r="ITI119" s="188"/>
      <c r="ITJ119" s="209"/>
      <c r="ITK119" s="199"/>
      <c r="ITL119" s="199"/>
      <c r="ITM119" s="188"/>
      <c r="ITN119" s="209"/>
      <c r="ITO119" s="199"/>
      <c r="ITP119" s="199"/>
      <c r="ITQ119" s="188"/>
      <c r="ITR119" s="209"/>
      <c r="ITS119" s="199"/>
      <c r="ITT119" s="199"/>
      <c r="ITU119" s="188"/>
      <c r="ITV119" s="209"/>
      <c r="ITW119" s="199"/>
      <c r="ITX119" s="199"/>
      <c r="ITY119" s="188"/>
      <c r="ITZ119" s="209"/>
      <c r="IUA119" s="199"/>
      <c r="IUB119" s="199"/>
      <c r="IUC119" s="188"/>
      <c r="IUD119" s="209"/>
      <c r="IUE119" s="199"/>
      <c r="IUF119" s="199"/>
      <c r="IUG119" s="188"/>
      <c r="IUH119" s="209"/>
      <c r="IUI119" s="199"/>
      <c r="IUJ119" s="199"/>
      <c r="IUK119" s="188"/>
      <c r="IUL119" s="209"/>
      <c r="IUM119" s="199"/>
      <c r="IUN119" s="199"/>
      <c r="IUO119" s="188"/>
      <c r="IUP119" s="209"/>
      <c r="IUQ119" s="199"/>
      <c r="IUR119" s="199"/>
      <c r="IUS119" s="188"/>
      <c r="IUT119" s="209"/>
      <c r="IUU119" s="199"/>
      <c r="IUV119" s="199"/>
      <c r="IUW119" s="188"/>
      <c r="IUX119" s="209"/>
      <c r="IUY119" s="199"/>
      <c r="IUZ119" s="199"/>
      <c r="IVA119" s="188"/>
      <c r="IVB119" s="209"/>
      <c r="IVC119" s="199"/>
      <c r="IVD119" s="199"/>
      <c r="IVE119" s="188"/>
      <c r="IVF119" s="209"/>
      <c r="IVG119" s="199"/>
      <c r="IVH119" s="199"/>
      <c r="IVI119" s="188"/>
      <c r="IVJ119" s="209"/>
      <c r="IVK119" s="199"/>
      <c r="IVL119" s="199"/>
      <c r="IVM119" s="188"/>
      <c r="IVN119" s="209"/>
      <c r="IVO119" s="199"/>
      <c r="IVP119" s="199"/>
      <c r="IVQ119" s="188"/>
      <c r="IVR119" s="209"/>
      <c r="IVS119" s="199"/>
      <c r="IVT119" s="199"/>
      <c r="IVU119" s="188"/>
      <c r="IVV119" s="209"/>
      <c r="IVW119" s="199"/>
      <c r="IVX119" s="199"/>
      <c r="IVY119" s="188"/>
      <c r="IVZ119" s="209"/>
      <c r="IWA119" s="199"/>
      <c r="IWB119" s="199"/>
      <c r="IWC119" s="188"/>
      <c r="IWD119" s="209"/>
      <c r="IWE119" s="199"/>
      <c r="IWF119" s="199"/>
      <c r="IWG119" s="188"/>
      <c r="IWH119" s="209"/>
      <c r="IWI119" s="199"/>
      <c r="IWJ119" s="199"/>
      <c r="IWK119" s="188"/>
      <c r="IWL119" s="209"/>
      <c r="IWM119" s="199"/>
      <c r="IWN119" s="199"/>
      <c r="IWO119" s="188"/>
      <c r="IWP119" s="209"/>
      <c r="IWQ119" s="199"/>
      <c r="IWR119" s="199"/>
      <c r="IWS119" s="188"/>
      <c r="IWT119" s="209"/>
      <c r="IWU119" s="199"/>
      <c r="IWV119" s="199"/>
      <c r="IWW119" s="188"/>
      <c r="IWX119" s="209"/>
      <c r="IWY119" s="199"/>
      <c r="IWZ119" s="199"/>
      <c r="IXA119" s="188"/>
      <c r="IXB119" s="209"/>
      <c r="IXC119" s="199"/>
      <c r="IXD119" s="199"/>
      <c r="IXE119" s="188"/>
      <c r="IXF119" s="209"/>
      <c r="IXG119" s="199"/>
      <c r="IXH119" s="199"/>
      <c r="IXI119" s="188"/>
      <c r="IXJ119" s="209"/>
      <c r="IXK119" s="199"/>
      <c r="IXL119" s="199"/>
      <c r="IXM119" s="188"/>
      <c r="IXN119" s="209"/>
      <c r="IXO119" s="199"/>
      <c r="IXP119" s="199"/>
      <c r="IXQ119" s="188"/>
      <c r="IXR119" s="209"/>
      <c r="IXS119" s="199"/>
      <c r="IXT119" s="199"/>
      <c r="IXU119" s="188"/>
      <c r="IXV119" s="209"/>
      <c r="IXW119" s="199"/>
      <c r="IXX119" s="199"/>
      <c r="IXY119" s="188"/>
      <c r="IXZ119" s="209"/>
      <c r="IYA119" s="199"/>
      <c r="IYB119" s="199"/>
      <c r="IYC119" s="188"/>
      <c r="IYD119" s="209"/>
      <c r="IYE119" s="199"/>
      <c r="IYF119" s="199"/>
      <c r="IYG119" s="188"/>
      <c r="IYH119" s="209"/>
      <c r="IYI119" s="199"/>
      <c r="IYJ119" s="199"/>
      <c r="IYK119" s="188"/>
      <c r="IYL119" s="209"/>
      <c r="IYM119" s="199"/>
      <c r="IYN119" s="199"/>
      <c r="IYO119" s="188"/>
      <c r="IYP119" s="209"/>
      <c r="IYQ119" s="199"/>
      <c r="IYR119" s="199"/>
      <c r="IYS119" s="188"/>
      <c r="IYT119" s="209"/>
      <c r="IYU119" s="199"/>
      <c r="IYV119" s="199"/>
      <c r="IYW119" s="188"/>
      <c r="IYX119" s="209"/>
      <c r="IYY119" s="199"/>
      <c r="IYZ119" s="199"/>
      <c r="IZA119" s="188"/>
      <c r="IZB119" s="209"/>
      <c r="IZC119" s="199"/>
      <c r="IZD119" s="199"/>
      <c r="IZE119" s="188"/>
      <c r="IZF119" s="209"/>
      <c r="IZG119" s="199"/>
      <c r="IZH119" s="199"/>
      <c r="IZI119" s="188"/>
      <c r="IZJ119" s="209"/>
      <c r="IZK119" s="199"/>
      <c r="IZL119" s="199"/>
      <c r="IZM119" s="188"/>
      <c r="IZN119" s="209"/>
      <c r="IZO119" s="199"/>
      <c r="IZP119" s="199"/>
      <c r="IZQ119" s="188"/>
      <c r="IZR119" s="209"/>
      <c r="IZS119" s="199"/>
      <c r="IZT119" s="199"/>
      <c r="IZU119" s="188"/>
      <c r="IZV119" s="209"/>
      <c r="IZW119" s="199"/>
      <c r="IZX119" s="199"/>
      <c r="IZY119" s="188"/>
      <c r="IZZ119" s="209"/>
      <c r="JAA119" s="199"/>
      <c r="JAB119" s="199"/>
      <c r="JAC119" s="188"/>
      <c r="JAD119" s="209"/>
      <c r="JAE119" s="199"/>
      <c r="JAF119" s="199"/>
      <c r="JAG119" s="188"/>
      <c r="JAH119" s="209"/>
      <c r="JAI119" s="199"/>
      <c r="JAJ119" s="199"/>
      <c r="JAK119" s="188"/>
      <c r="JAL119" s="209"/>
      <c r="JAM119" s="199"/>
      <c r="JAN119" s="199"/>
      <c r="JAO119" s="188"/>
      <c r="JAP119" s="209"/>
      <c r="JAQ119" s="199"/>
      <c r="JAR119" s="199"/>
      <c r="JAS119" s="188"/>
      <c r="JAT119" s="209"/>
      <c r="JAU119" s="199"/>
      <c r="JAV119" s="199"/>
      <c r="JAW119" s="188"/>
      <c r="JAX119" s="209"/>
      <c r="JAY119" s="199"/>
      <c r="JAZ119" s="199"/>
      <c r="JBA119" s="188"/>
      <c r="JBB119" s="209"/>
      <c r="JBC119" s="199"/>
      <c r="JBD119" s="199"/>
      <c r="JBE119" s="188"/>
      <c r="JBF119" s="209"/>
      <c r="JBG119" s="199"/>
      <c r="JBH119" s="199"/>
      <c r="JBI119" s="188"/>
      <c r="JBJ119" s="209"/>
      <c r="JBK119" s="199"/>
      <c r="JBL119" s="199"/>
      <c r="JBM119" s="188"/>
      <c r="JBN119" s="209"/>
      <c r="JBO119" s="199"/>
      <c r="JBP119" s="199"/>
      <c r="JBQ119" s="188"/>
      <c r="JBR119" s="209"/>
      <c r="JBS119" s="199"/>
      <c r="JBT119" s="199"/>
      <c r="JBU119" s="188"/>
      <c r="JBV119" s="209"/>
      <c r="JBW119" s="199"/>
      <c r="JBX119" s="199"/>
      <c r="JBY119" s="188"/>
      <c r="JBZ119" s="209"/>
      <c r="JCA119" s="199"/>
      <c r="JCB119" s="199"/>
      <c r="JCC119" s="188"/>
      <c r="JCD119" s="209"/>
      <c r="JCE119" s="199"/>
      <c r="JCF119" s="199"/>
      <c r="JCG119" s="188"/>
      <c r="JCH119" s="209"/>
      <c r="JCI119" s="199"/>
      <c r="JCJ119" s="199"/>
      <c r="JCK119" s="188"/>
      <c r="JCL119" s="209"/>
      <c r="JCM119" s="199"/>
      <c r="JCN119" s="199"/>
      <c r="JCO119" s="188"/>
      <c r="JCP119" s="209"/>
      <c r="JCQ119" s="199"/>
      <c r="JCR119" s="199"/>
      <c r="JCS119" s="188"/>
      <c r="JCT119" s="209"/>
      <c r="JCU119" s="199"/>
      <c r="JCV119" s="199"/>
      <c r="JCW119" s="188"/>
      <c r="JCX119" s="209"/>
      <c r="JCY119" s="199"/>
      <c r="JCZ119" s="199"/>
      <c r="JDA119" s="188"/>
      <c r="JDB119" s="209"/>
      <c r="JDC119" s="199"/>
      <c r="JDD119" s="199"/>
      <c r="JDE119" s="188"/>
      <c r="JDF119" s="209"/>
      <c r="JDG119" s="199"/>
      <c r="JDH119" s="199"/>
      <c r="JDI119" s="188"/>
      <c r="JDJ119" s="209"/>
      <c r="JDK119" s="199"/>
      <c r="JDL119" s="199"/>
      <c r="JDM119" s="188"/>
      <c r="JDN119" s="209"/>
      <c r="JDO119" s="199"/>
      <c r="JDP119" s="199"/>
      <c r="JDQ119" s="188"/>
      <c r="JDR119" s="209"/>
      <c r="JDS119" s="199"/>
      <c r="JDT119" s="199"/>
      <c r="JDU119" s="188"/>
      <c r="JDV119" s="209"/>
      <c r="JDW119" s="199"/>
      <c r="JDX119" s="199"/>
      <c r="JDY119" s="188"/>
      <c r="JDZ119" s="209"/>
      <c r="JEA119" s="199"/>
      <c r="JEB119" s="199"/>
      <c r="JEC119" s="188"/>
      <c r="JED119" s="209"/>
      <c r="JEE119" s="199"/>
      <c r="JEF119" s="199"/>
      <c r="JEG119" s="188"/>
      <c r="JEH119" s="209"/>
      <c r="JEI119" s="199"/>
      <c r="JEJ119" s="199"/>
      <c r="JEK119" s="188"/>
      <c r="JEL119" s="209"/>
      <c r="JEM119" s="199"/>
      <c r="JEN119" s="199"/>
      <c r="JEO119" s="188"/>
      <c r="JEP119" s="209"/>
      <c r="JEQ119" s="199"/>
      <c r="JER119" s="199"/>
      <c r="JES119" s="188"/>
      <c r="JET119" s="209"/>
      <c r="JEU119" s="199"/>
      <c r="JEV119" s="199"/>
      <c r="JEW119" s="188"/>
      <c r="JEX119" s="209"/>
      <c r="JEY119" s="199"/>
      <c r="JEZ119" s="199"/>
      <c r="JFA119" s="188"/>
      <c r="JFB119" s="209"/>
      <c r="JFC119" s="199"/>
      <c r="JFD119" s="199"/>
      <c r="JFE119" s="188"/>
      <c r="JFF119" s="209"/>
      <c r="JFG119" s="199"/>
      <c r="JFH119" s="199"/>
      <c r="JFI119" s="188"/>
      <c r="JFJ119" s="209"/>
      <c r="JFK119" s="199"/>
      <c r="JFL119" s="199"/>
      <c r="JFM119" s="188"/>
      <c r="JFN119" s="209"/>
      <c r="JFO119" s="199"/>
      <c r="JFP119" s="199"/>
      <c r="JFQ119" s="188"/>
      <c r="JFR119" s="209"/>
      <c r="JFS119" s="199"/>
      <c r="JFT119" s="199"/>
      <c r="JFU119" s="188"/>
      <c r="JFV119" s="209"/>
      <c r="JFW119" s="199"/>
      <c r="JFX119" s="199"/>
      <c r="JFY119" s="188"/>
      <c r="JFZ119" s="209"/>
      <c r="JGA119" s="199"/>
      <c r="JGB119" s="199"/>
      <c r="JGC119" s="188"/>
      <c r="JGD119" s="209"/>
      <c r="JGE119" s="199"/>
      <c r="JGF119" s="199"/>
      <c r="JGG119" s="188"/>
      <c r="JGH119" s="209"/>
      <c r="JGI119" s="199"/>
      <c r="JGJ119" s="199"/>
      <c r="JGK119" s="188"/>
      <c r="JGL119" s="209"/>
      <c r="JGM119" s="199"/>
      <c r="JGN119" s="199"/>
      <c r="JGO119" s="188"/>
      <c r="JGP119" s="209"/>
      <c r="JGQ119" s="199"/>
      <c r="JGR119" s="199"/>
      <c r="JGS119" s="188"/>
      <c r="JGT119" s="209"/>
      <c r="JGU119" s="199"/>
      <c r="JGV119" s="199"/>
      <c r="JGW119" s="188"/>
      <c r="JGX119" s="209"/>
      <c r="JGY119" s="199"/>
      <c r="JGZ119" s="199"/>
      <c r="JHA119" s="188"/>
      <c r="JHB119" s="209"/>
      <c r="JHC119" s="199"/>
      <c r="JHD119" s="199"/>
      <c r="JHE119" s="188"/>
      <c r="JHF119" s="209"/>
      <c r="JHG119" s="199"/>
      <c r="JHH119" s="199"/>
      <c r="JHI119" s="188"/>
      <c r="JHJ119" s="209"/>
      <c r="JHK119" s="199"/>
      <c r="JHL119" s="199"/>
      <c r="JHM119" s="188"/>
      <c r="JHN119" s="209"/>
      <c r="JHO119" s="199"/>
      <c r="JHP119" s="199"/>
      <c r="JHQ119" s="188"/>
      <c r="JHR119" s="209"/>
      <c r="JHS119" s="199"/>
      <c r="JHT119" s="199"/>
      <c r="JHU119" s="188"/>
      <c r="JHV119" s="209"/>
      <c r="JHW119" s="199"/>
      <c r="JHX119" s="199"/>
      <c r="JHY119" s="188"/>
      <c r="JHZ119" s="209"/>
      <c r="JIA119" s="199"/>
      <c r="JIB119" s="199"/>
      <c r="JIC119" s="188"/>
      <c r="JID119" s="209"/>
      <c r="JIE119" s="199"/>
      <c r="JIF119" s="199"/>
      <c r="JIG119" s="188"/>
      <c r="JIH119" s="209"/>
      <c r="JII119" s="199"/>
      <c r="JIJ119" s="199"/>
      <c r="JIK119" s="188"/>
      <c r="JIL119" s="209"/>
      <c r="JIM119" s="199"/>
      <c r="JIN119" s="199"/>
      <c r="JIO119" s="188"/>
      <c r="JIP119" s="209"/>
      <c r="JIQ119" s="199"/>
      <c r="JIR119" s="199"/>
      <c r="JIS119" s="188"/>
      <c r="JIT119" s="209"/>
      <c r="JIU119" s="199"/>
      <c r="JIV119" s="199"/>
      <c r="JIW119" s="188"/>
      <c r="JIX119" s="209"/>
      <c r="JIY119" s="199"/>
      <c r="JIZ119" s="199"/>
      <c r="JJA119" s="188"/>
      <c r="JJB119" s="209"/>
      <c r="JJC119" s="199"/>
      <c r="JJD119" s="199"/>
      <c r="JJE119" s="188"/>
      <c r="JJF119" s="209"/>
      <c r="JJG119" s="199"/>
      <c r="JJH119" s="199"/>
      <c r="JJI119" s="188"/>
      <c r="JJJ119" s="209"/>
      <c r="JJK119" s="199"/>
      <c r="JJL119" s="199"/>
      <c r="JJM119" s="188"/>
      <c r="JJN119" s="209"/>
      <c r="JJO119" s="199"/>
      <c r="JJP119" s="199"/>
      <c r="JJQ119" s="188"/>
      <c r="JJR119" s="209"/>
      <c r="JJS119" s="199"/>
      <c r="JJT119" s="199"/>
      <c r="JJU119" s="188"/>
      <c r="JJV119" s="209"/>
      <c r="JJW119" s="199"/>
      <c r="JJX119" s="199"/>
      <c r="JJY119" s="188"/>
      <c r="JJZ119" s="209"/>
      <c r="JKA119" s="199"/>
      <c r="JKB119" s="199"/>
      <c r="JKC119" s="188"/>
      <c r="JKD119" s="209"/>
      <c r="JKE119" s="199"/>
      <c r="JKF119" s="199"/>
      <c r="JKG119" s="188"/>
      <c r="JKH119" s="209"/>
      <c r="JKI119" s="199"/>
      <c r="JKJ119" s="199"/>
      <c r="JKK119" s="188"/>
      <c r="JKL119" s="209"/>
      <c r="JKM119" s="199"/>
      <c r="JKN119" s="199"/>
      <c r="JKO119" s="188"/>
      <c r="JKP119" s="209"/>
      <c r="JKQ119" s="199"/>
      <c r="JKR119" s="199"/>
      <c r="JKS119" s="188"/>
      <c r="JKT119" s="209"/>
      <c r="JKU119" s="199"/>
      <c r="JKV119" s="199"/>
      <c r="JKW119" s="188"/>
      <c r="JKX119" s="209"/>
      <c r="JKY119" s="199"/>
      <c r="JKZ119" s="199"/>
      <c r="JLA119" s="188"/>
      <c r="JLB119" s="209"/>
      <c r="JLC119" s="199"/>
      <c r="JLD119" s="199"/>
      <c r="JLE119" s="188"/>
      <c r="JLF119" s="209"/>
      <c r="JLG119" s="199"/>
      <c r="JLH119" s="199"/>
      <c r="JLI119" s="188"/>
      <c r="JLJ119" s="209"/>
      <c r="JLK119" s="199"/>
      <c r="JLL119" s="199"/>
      <c r="JLM119" s="188"/>
      <c r="JLN119" s="209"/>
      <c r="JLO119" s="199"/>
      <c r="JLP119" s="199"/>
      <c r="JLQ119" s="188"/>
      <c r="JLR119" s="209"/>
      <c r="JLS119" s="199"/>
      <c r="JLT119" s="199"/>
      <c r="JLU119" s="188"/>
      <c r="JLV119" s="209"/>
      <c r="JLW119" s="199"/>
      <c r="JLX119" s="199"/>
      <c r="JLY119" s="188"/>
      <c r="JLZ119" s="209"/>
      <c r="JMA119" s="199"/>
      <c r="JMB119" s="199"/>
      <c r="JMC119" s="188"/>
      <c r="JMD119" s="209"/>
      <c r="JME119" s="199"/>
      <c r="JMF119" s="199"/>
      <c r="JMG119" s="188"/>
      <c r="JMH119" s="209"/>
      <c r="JMI119" s="199"/>
      <c r="JMJ119" s="199"/>
      <c r="JMK119" s="188"/>
      <c r="JML119" s="209"/>
      <c r="JMM119" s="199"/>
      <c r="JMN119" s="199"/>
      <c r="JMO119" s="188"/>
      <c r="JMP119" s="209"/>
      <c r="JMQ119" s="199"/>
      <c r="JMR119" s="199"/>
      <c r="JMS119" s="188"/>
      <c r="JMT119" s="209"/>
      <c r="JMU119" s="199"/>
      <c r="JMV119" s="199"/>
      <c r="JMW119" s="188"/>
      <c r="JMX119" s="209"/>
      <c r="JMY119" s="199"/>
      <c r="JMZ119" s="199"/>
      <c r="JNA119" s="188"/>
      <c r="JNB119" s="209"/>
      <c r="JNC119" s="199"/>
      <c r="JND119" s="199"/>
      <c r="JNE119" s="188"/>
      <c r="JNF119" s="209"/>
      <c r="JNG119" s="199"/>
      <c r="JNH119" s="199"/>
      <c r="JNI119" s="188"/>
      <c r="JNJ119" s="209"/>
      <c r="JNK119" s="199"/>
      <c r="JNL119" s="199"/>
      <c r="JNM119" s="188"/>
      <c r="JNN119" s="209"/>
      <c r="JNO119" s="199"/>
      <c r="JNP119" s="199"/>
      <c r="JNQ119" s="188"/>
      <c r="JNR119" s="209"/>
      <c r="JNS119" s="199"/>
      <c r="JNT119" s="199"/>
      <c r="JNU119" s="188"/>
      <c r="JNV119" s="209"/>
      <c r="JNW119" s="199"/>
      <c r="JNX119" s="199"/>
      <c r="JNY119" s="188"/>
      <c r="JNZ119" s="209"/>
      <c r="JOA119" s="199"/>
      <c r="JOB119" s="199"/>
      <c r="JOC119" s="188"/>
      <c r="JOD119" s="209"/>
      <c r="JOE119" s="199"/>
      <c r="JOF119" s="199"/>
      <c r="JOG119" s="188"/>
      <c r="JOH119" s="209"/>
      <c r="JOI119" s="199"/>
      <c r="JOJ119" s="199"/>
      <c r="JOK119" s="188"/>
      <c r="JOL119" s="209"/>
      <c r="JOM119" s="199"/>
      <c r="JON119" s="199"/>
      <c r="JOO119" s="188"/>
      <c r="JOP119" s="209"/>
      <c r="JOQ119" s="199"/>
      <c r="JOR119" s="199"/>
      <c r="JOS119" s="188"/>
      <c r="JOT119" s="209"/>
      <c r="JOU119" s="199"/>
      <c r="JOV119" s="199"/>
      <c r="JOW119" s="188"/>
      <c r="JOX119" s="209"/>
      <c r="JOY119" s="199"/>
      <c r="JOZ119" s="199"/>
      <c r="JPA119" s="188"/>
      <c r="JPB119" s="209"/>
      <c r="JPC119" s="199"/>
      <c r="JPD119" s="199"/>
      <c r="JPE119" s="188"/>
      <c r="JPF119" s="209"/>
      <c r="JPG119" s="199"/>
      <c r="JPH119" s="199"/>
      <c r="JPI119" s="188"/>
      <c r="JPJ119" s="209"/>
      <c r="JPK119" s="199"/>
      <c r="JPL119" s="199"/>
      <c r="JPM119" s="188"/>
      <c r="JPN119" s="209"/>
      <c r="JPO119" s="199"/>
      <c r="JPP119" s="199"/>
      <c r="JPQ119" s="188"/>
      <c r="JPR119" s="209"/>
      <c r="JPS119" s="199"/>
      <c r="JPT119" s="199"/>
      <c r="JPU119" s="188"/>
      <c r="JPV119" s="209"/>
      <c r="JPW119" s="199"/>
      <c r="JPX119" s="199"/>
      <c r="JPY119" s="188"/>
      <c r="JPZ119" s="209"/>
      <c r="JQA119" s="199"/>
      <c r="JQB119" s="199"/>
      <c r="JQC119" s="188"/>
      <c r="JQD119" s="209"/>
      <c r="JQE119" s="199"/>
      <c r="JQF119" s="199"/>
      <c r="JQG119" s="188"/>
      <c r="JQH119" s="209"/>
      <c r="JQI119" s="199"/>
      <c r="JQJ119" s="199"/>
      <c r="JQK119" s="188"/>
      <c r="JQL119" s="209"/>
      <c r="JQM119" s="199"/>
      <c r="JQN119" s="199"/>
      <c r="JQO119" s="188"/>
      <c r="JQP119" s="209"/>
      <c r="JQQ119" s="199"/>
      <c r="JQR119" s="199"/>
      <c r="JQS119" s="188"/>
      <c r="JQT119" s="209"/>
      <c r="JQU119" s="199"/>
      <c r="JQV119" s="199"/>
      <c r="JQW119" s="188"/>
      <c r="JQX119" s="209"/>
      <c r="JQY119" s="199"/>
      <c r="JQZ119" s="199"/>
      <c r="JRA119" s="188"/>
      <c r="JRB119" s="209"/>
      <c r="JRC119" s="199"/>
      <c r="JRD119" s="199"/>
      <c r="JRE119" s="188"/>
      <c r="JRF119" s="209"/>
      <c r="JRG119" s="199"/>
      <c r="JRH119" s="199"/>
      <c r="JRI119" s="188"/>
      <c r="JRJ119" s="209"/>
      <c r="JRK119" s="199"/>
      <c r="JRL119" s="199"/>
      <c r="JRM119" s="188"/>
      <c r="JRN119" s="209"/>
      <c r="JRO119" s="199"/>
      <c r="JRP119" s="199"/>
      <c r="JRQ119" s="188"/>
      <c r="JRR119" s="209"/>
      <c r="JRS119" s="199"/>
      <c r="JRT119" s="199"/>
      <c r="JRU119" s="188"/>
      <c r="JRV119" s="209"/>
      <c r="JRW119" s="199"/>
      <c r="JRX119" s="199"/>
      <c r="JRY119" s="188"/>
      <c r="JRZ119" s="209"/>
      <c r="JSA119" s="199"/>
      <c r="JSB119" s="199"/>
      <c r="JSC119" s="188"/>
      <c r="JSD119" s="209"/>
      <c r="JSE119" s="199"/>
      <c r="JSF119" s="199"/>
      <c r="JSG119" s="188"/>
      <c r="JSH119" s="209"/>
      <c r="JSI119" s="199"/>
      <c r="JSJ119" s="199"/>
      <c r="JSK119" s="188"/>
      <c r="JSL119" s="209"/>
      <c r="JSM119" s="199"/>
      <c r="JSN119" s="199"/>
      <c r="JSO119" s="188"/>
      <c r="JSP119" s="209"/>
      <c r="JSQ119" s="199"/>
      <c r="JSR119" s="199"/>
      <c r="JSS119" s="188"/>
      <c r="JST119" s="209"/>
      <c r="JSU119" s="199"/>
      <c r="JSV119" s="199"/>
      <c r="JSW119" s="188"/>
      <c r="JSX119" s="209"/>
      <c r="JSY119" s="199"/>
      <c r="JSZ119" s="199"/>
      <c r="JTA119" s="188"/>
      <c r="JTB119" s="209"/>
      <c r="JTC119" s="199"/>
      <c r="JTD119" s="199"/>
      <c r="JTE119" s="188"/>
      <c r="JTF119" s="209"/>
      <c r="JTG119" s="199"/>
      <c r="JTH119" s="199"/>
      <c r="JTI119" s="188"/>
      <c r="JTJ119" s="209"/>
      <c r="JTK119" s="199"/>
      <c r="JTL119" s="199"/>
      <c r="JTM119" s="188"/>
      <c r="JTN119" s="209"/>
      <c r="JTO119" s="199"/>
      <c r="JTP119" s="199"/>
      <c r="JTQ119" s="188"/>
      <c r="JTR119" s="209"/>
      <c r="JTS119" s="199"/>
      <c r="JTT119" s="199"/>
      <c r="JTU119" s="188"/>
      <c r="JTV119" s="209"/>
      <c r="JTW119" s="199"/>
      <c r="JTX119" s="199"/>
      <c r="JTY119" s="188"/>
      <c r="JTZ119" s="209"/>
      <c r="JUA119" s="199"/>
      <c r="JUB119" s="199"/>
      <c r="JUC119" s="188"/>
      <c r="JUD119" s="209"/>
      <c r="JUE119" s="199"/>
      <c r="JUF119" s="199"/>
      <c r="JUG119" s="188"/>
      <c r="JUH119" s="209"/>
      <c r="JUI119" s="199"/>
      <c r="JUJ119" s="199"/>
      <c r="JUK119" s="188"/>
      <c r="JUL119" s="209"/>
      <c r="JUM119" s="199"/>
      <c r="JUN119" s="199"/>
      <c r="JUO119" s="188"/>
      <c r="JUP119" s="209"/>
      <c r="JUQ119" s="199"/>
      <c r="JUR119" s="199"/>
      <c r="JUS119" s="188"/>
      <c r="JUT119" s="209"/>
      <c r="JUU119" s="199"/>
      <c r="JUV119" s="199"/>
      <c r="JUW119" s="188"/>
      <c r="JUX119" s="209"/>
      <c r="JUY119" s="199"/>
      <c r="JUZ119" s="199"/>
      <c r="JVA119" s="188"/>
      <c r="JVB119" s="209"/>
      <c r="JVC119" s="199"/>
      <c r="JVD119" s="199"/>
      <c r="JVE119" s="188"/>
      <c r="JVF119" s="209"/>
      <c r="JVG119" s="199"/>
      <c r="JVH119" s="199"/>
      <c r="JVI119" s="188"/>
      <c r="JVJ119" s="209"/>
      <c r="JVK119" s="199"/>
      <c r="JVL119" s="199"/>
      <c r="JVM119" s="188"/>
      <c r="JVN119" s="209"/>
      <c r="JVO119" s="199"/>
      <c r="JVP119" s="199"/>
      <c r="JVQ119" s="188"/>
      <c r="JVR119" s="209"/>
      <c r="JVS119" s="199"/>
      <c r="JVT119" s="199"/>
      <c r="JVU119" s="188"/>
      <c r="JVV119" s="209"/>
      <c r="JVW119" s="199"/>
      <c r="JVX119" s="199"/>
      <c r="JVY119" s="188"/>
      <c r="JVZ119" s="209"/>
      <c r="JWA119" s="199"/>
      <c r="JWB119" s="199"/>
      <c r="JWC119" s="188"/>
      <c r="JWD119" s="209"/>
      <c r="JWE119" s="199"/>
      <c r="JWF119" s="199"/>
      <c r="JWG119" s="188"/>
      <c r="JWH119" s="209"/>
      <c r="JWI119" s="199"/>
      <c r="JWJ119" s="199"/>
      <c r="JWK119" s="188"/>
      <c r="JWL119" s="209"/>
      <c r="JWM119" s="199"/>
      <c r="JWN119" s="199"/>
      <c r="JWO119" s="188"/>
      <c r="JWP119" s="209"/>
      <c r="JWQ119" s="199"/>
      <c r="JWR119" s="199"/>
      <c r="JWS119" s="188"/>
      <c r="JWT119" s="209"/>
      <c r="JWU119" s="199"/>
      <c r="JWV119" s="199"/>
      <c r="JWW119" s="188"/>
      <c r="JWX119" s="209"/>
      <c r="JWY119" s="199"/>
      <c r="JWZ119" s="199"/>
      <c r="JXA119" s="188"/>
      <c r="JXB119" s="209"/>
      <c r="JXC119" s="199"/>
      <c r="JXD119" s="199"/>
      <c r="JXE119" s="188"/>
      <c r="JXF119" s="209"/>
      <c r="JXG119" s="199"/>
      <c r="JXH119" s="199"/>
      <c r="JXI119" s="188"/>
      <c r="JXJ119" s="209"/>
      <c r="JXK119" s="199"/>
      <c r="JXL119" s="199"/>
      <c r="JXM119" s="188"/>
      <c r="JXN119" s="209"/>
      <c r="JXO119" s="199"/>
      <c r="JXP119" s="199"/>
      <c r="JXQ119" s="188"/>
      <c r="JXR119" s="209"/>
      <c r="JXS119" s="199"/>
      <c r="JXT119" s="199"/>
      <c r="JXU119" s="188"/>
      <c r="JXV119" s="209"/>
      <c r="JXW119" s="199"/>
      <c r="JXX119" s="199"/>
      <c r="JXY119" s="188"/>
      <c r="JXZ119" s="209"/>
      <c r="JYA119" s="199"/>
      <c r="JYB119" s="199"/>
      <c r="JYC119" s="188"/>
      <c r="JYD119" s="209"/>
      <c r="JYE119" s="199"/>
      <c r="JYF119" s="199"/>
      <c r="JYG119" s="188"/>
      <c r="JYH119" s="209"/>
      <c r="JYI119" s="199"/>
      <c r="JYJ119" s="199"/>
      <c r="JYK119" s="188"/>
      <c r="JYL119" s="209"/>
      <c r="JYM119" s="199"/>
      <c r="JYN119" s="199"/>
      <c r="JYO119" s="188"/>
      <c r="JYP119" s="209"/>
      <c r="JYQ119" s="199"/>
      <c r="JYR119" s="199"/>
      <c r="JYS119" s="188"/>
      <c r="JYT119" s="209"/>
      <c r="JYU119" s="199"/>
      <c r="JYV119" s="199"/>
      <c r="JYW119" s="188"/>
      <c r="JYX119" s="209"/>
      <c r="JYY119" s="199"/>
      <c r="JYZ119" s="199"/>
      <c r="JZA119" s="188"/>
      <c r="JZB119" s="209"/>
      <c r="JZC119" s="199"/>
      <c r="JZD119" s="199"/>
      <c r="JZE119" s="188"/>
      <c r="JZF119" s="209"/>
      <c r="JZG119" s="199"/>
      <c r="JZH119" s="199"/>
      <c r="JZI119" s="188"/>
      <c r="JZJ119" s="209"/>
      <c r="JZK119" s="199"/>
      <c r="JZL119" s="199"/>
      <c r="JZM119" s="188"/>
      <c r="JZN119" s="209"/>
      <c r="JZO119" s="199"/>
      <c r="JZP119" s="199"/>
      <c r="JZQ119" s="188"/>
      <c r="JZR119" s="209"/>
      <c r="JZS119" s="199"/>
      <c r="JZT119" s="199"/>
      <c r="JZU119" s="188"/>
      <c r="JZV119" s="209"/>
      <c r="JZW119" s="199"/>
      <c r="JZX119" s="199"/>
      <c r="JZY119" s="188"/>
      <c r="JZZ119" s="209"/>
      <c r="KAA119" s="199"/>
      <c r="KAB119" s="199"/>
      <c r="KAC119" s="188"/>
      <c r="KAD119" s="209"/>
      <c r="KAE119" s="199"/>
      <c r="KAF119" s="199"/>
      <c r="KAG119" s="188"/>
      <c r="KAH119" s="209"/>
      <c r="KAI119" s="199"/>
      <c r="KAJ119" s="199"/>
      <c r="KAK119" s="188"/>
      <c r="KAL119" s="209"/>
      <c r="KAM119" s="199"/>
      <c r="KAN119" s="199"/>
      <c r="KAO119" s="188"/>
      <c r="KAP119" s="209"/>
      <c r="KAQ119" s="199"/>
      <c r="KAR119" s="199"/>
      <c r="KAS119" s="188"/>
      <c r="KAT119" s="209"/>
      <c r="KAU119" s="199"/>
      <c r="KAV119" s="199"/>
      <c r="KAW119" s="188"/>
      <c r="KAX119" s="209"/>
      <c r="KAY119" s="199"/>
      <c r="KAZ119" s="199"/>
      <c r="KBA119" s="188"/>
      <c r="KBB119" s="209"/>
      <c r="KBC119" s="199"/>
      <c r="KBD119" s="199"/>
      <c r="KBE119" s="188"/>
      <c r="KBF119" s="209"/>
      <c r="KBG119" s="199"/>
      <c r="KBH119" s="199"/>
      <c r="KBI119" s="188"/>
      <c r="KBJ119" s="209"/>
      <c r="KBK119" s="199"/>
      <c r="KBL119" s="199"/>
      <c r="KBM119" s="188"/>
      <c r="KBN119" s="209"/>
      <c r="KBO119" s="199"/>
      <c r="KBP119" s="199"/>
      <c r="KBQ119" s="188"/>
      <c r="KBR119" s="209"/>
      <c r="KBS119" s="199"/>
      <c r="KBT119" s="199"/>
      <c r="KBU119" s="188"/>
      <c r="KBV119" s="209"/>
      <c r="KBW119" s="199"/>
      <c r="KBX119" s="199"/>
      <c r="KBY119" s="188"/>
      <c r="KBZ119" s="209"/>
      <c r="KCA119" s="199"/>
      <c r="KCB119" s="199"/>
      <c r="KCC119" s="188"/>
      <c r="KCD119" s="209"/>
      <c r="KCE119" s="199"/>
      <c r="KCF119" s="199"/>
      <c r="KCG119" s="188"/>
      <c r="KCH119" s="209"/>
      <c r="KCI119" s="199"/>
      <c r="KCJ119" s="199"/>
      <c r="KCK119" s="188"/>
      <c r="KCL119" s="209"/>
      <c r="KCM119" s="199"/>
      <c r="KCN119" s="199"/>
      <c r="KCO119" s="188"/>
      <c r="KCP119" s="209"/>
      <c r="KCQ119" s="199"/>
      <c r="KCR119" s="199"/>
      <c r="KCS119" s="188"/>
      <c r="KCT119" s="209"/>
      <c r="KCU119" s="199"/>
      <c r="KCV119" s="199"/>
      <c r="KCW119" s="188"/>
      <c r="KCX119" s="209"/>
      <c r="KCY119" s="199"/>
      <c r="KCZ119" s="199"/>
      <c r="KDA119" s="188"/>
      <c r="KDB119" s="209"/>
      <c r="KDC119" s="199"/>
      <c r="KDD119" s="199"/>
      <c r="KDE119" s="188"/>
      <c r="KDF119" s="209"/>
      <c r="KDG119" s="199"/>
      <c r="KDH119" s="199"/>
      <c r="KDI119" s="188"/>
      <c r="KDJ119" s="209"/>
      <c r="KDK119" s="199"/>
      <c r="KDL119" s="199"/>
      <c r="KDM119" s="188"/>
      <c r="KDN119" s="209"/>
      <c r="KDO119" s="199"/>
      <c r="KDP119" s="199"/>
      <c r="KDQ119" s="188"/>
      <c r="KDR119" s="209"/>
      <c r="KDS119" s="199"/>
      <c r="KDT119" s="199"/>
      <c r="KDU119" s="188"/>
      <c r="KDV119" s="209"/>
      <c r="KDW119" s="199"/>
      <c r="KDX119" s="199"/>
      <c r="KDY119" s="188"/>
      <c r="KDZ119" s="209"/>
      <c r="KEA119" s="199"/>
      <c r="KEB119" s="199"/>
      <c r="KEC119" s="188"/>
      <c r="KED119" s="209"/>
      <c r="KEE119" s="199"/>
      <c r="KEF119" s="199"/>
      <c r="KEG119" s="188"/>
      <c r="KEH119" s="209"/>
      <c r="KEI119" s="199"/>
      <c r="KEJ119" s="199"/>
      <c r="KEK119" s="188"/>
      <c r="KEL119" s="209"/>
      <c r="KEM119" s="199"/>
      <c r="KEN119" s="199"/>
      <c r="KEO119" s="188"/>
      <c r="KEP119" s="209"/>
      <c r="KEQ119" s="199"/>
      <c r="KER119" s="199"/>
      <c r="KES119" s="188"/>
      <c r="KET119" s="209"/>
      <c r="KEU119" s="199"/>
      <c r="KEV119" s="199"/>
      <c r="KEW119" s="188"/>
      <c r="KEX119" s="209"/>
      <c r="KEY119" s="199"/>
      <c r="KEZ119" s="199"/>
      <c r="KFA119" s="188"/>
      <c r="KFB119" s="209"/>
      <c r="KFC119" s="199"/>
      <c r="KFD119" s="199"/>
      <c r="KFE119" s="188"/>
      <c r="KFF119" s="209"/>
      <c r="KFG119" s="199"/>
      <c r="KFH119" s="199"/>
      <c r="KFI119" s="188"/>
      <c r="KFJ119" s="209"/>
      <c r="KFK119" s="199"/>
      <c r="KFL119" s="199"/>
      <c r="KFM119" s="188"/>
      <c r="KFN119" s="209"/>
      <c r="KFO119" s="199"/>
      <c r="KFP119" s="199"/>
      <c r="KFQ119" s="188"/>
      <c r="KFR119" s="209"/>
      <c r="KFS119" s="199"/>
      <c r="KFT119" s="199"/>
      <c r="KFU119" s="188"/>
      <c r="KFV119" s="209"/>
      <c r="KFW119" s="199"/>
      <c r="KFX119" s="199"/>
      <c r="KFY119" s="188"/>
      <c r="KFZ119" s="209"/>
      <c r="KGA119" s="199"/>
      <c r="KGB119" s="199"/>
      <c r="KGC119" s="188"/>
      <c r="KGD119" s="209"/>
      <c r="KGE119" s="199"/>
      <c r="KGF119" s="199"/>
      <c r="KGG119" s="188"/>
      <c r="KGH119" s="209"/>
      <c r="KGI119" s="199"/>
      <c r="KGJ119" s="199"/>
      <c r="KGK119" s="188"/>
      <c r="KGL119" s="209"/>
      <c r="KGM119" s="199"/>
      <c r="KGN119" s="199"/>
      <c r="KGO119" s="188"/>
      <c r="KGP119" s="209"/>
      <c r="KGQ119" s="199"/>
      <c r="KGR119" s="199"/>
      <c r="KGS119" s="188"/>
      <c r="KGT119" s="209"/>
      <c r="KGU119" s="199"/>
      <c r="KGV119" s="199"/>
      <c r="KGW119" s="188"/>
      <c r="KGX119" s="209"/>
      <c r="KGY119" s="199"/>
      <c r="KGZ119" s="199"/>
      <c r="KHA119" s="188"/>
      <c r="KHB119" s="209"/>
      <c r="KHC119" s="199"/>
      <c r="KHD119" s="199"/>
      <c r="KHE119" s="188"/>
      <c r="KHF119" s="209"/>
      <c r="KHG119" s="199"/>
      <c r="KHH119" s="199"/>
      <c r="KHI119" s="188"/>
      <c r="KHJ119" s="209"/>
      <c r="KHK119" s="199"/>
      <c r="KHL119" s="199"/>
      <c r="KHM119" s="188"/>
      <c r="KHN119" s="209"/>
      <c r="KHO119" s="199"/>
      <c r="KHP119" s="199"/>
      <c r="KHQ119" s="188"/>
      <c r="KHR119" s="209"/>
      <c r="KHS119" s="199"/>
      <c r="KHT119" s="199"/>
      <c r="KHU119" s="188"/>
      <c r="KHV119" s="209"/>
      <c r="KHW119" s="199"/>
      <c r="KHX119" s="199"/>
      <c r="KHY119" s="188"/>
      <c r="KHZ119" s="209"/>
      <c r="KIA119" s="199"/>
      <c r="KIB119" s="199"/>
      <c r="KIC119" s="188"/>
      <c r="KID119" s="209"/>
      <c r="KIE119" s="199"/>
      <c r="KIF119" s="199"/>
      <c r="KIG119" s="188"/>
      <c r="KIH119" s="209"/>
      <c r="KII119" s="199"/>
      <c r="KIJ119" s="199"/>
      <c r="KIK119" s="188"/>
      <c r="KIL119" s="209"/>
      <c r="KIM119" s="199"/>
      <c r="KIN119" s="199"/>
      <c r="KIO119" s="188"/>
      <c r="KIP119" s="209"/>
      <c r="KIQ119" s="199"/>
      <c r="KIR119" s="199"/>
      <c r="KIS119" s="188"/>
      <c r="KIT119" s="209"/>
      <c r="KIU119" s="199"/>
      <c r="KIV119" s="199"/>
      <c r="KIW119" s="188"/>
      <c r="KIX119" s="209"/>
      <c r="KIY119" s="199"/>
      <c r="KIZ119" s="199"/>
      <c r="KJA119" s="188"/>
      <c r="KJB119" s="209"/>
      <c r="KJC119" s="199"/>
      <c r="KJD119" s="199"/>
      <c r="KJE119" s="188"/>
      <c r="KJF119" s="209"/>
      <c r="KJG119" s="199"/>
      <c r="KJH119" s="199"/>
      <c r="KJI119" s="188"/>
      <c r="KJJ119" s="209"/>
      <c r="KJK119" s="199"/>
      <c r="KJL119" s="199"/>
      <c r="KJM119" s="188"/>
      <c r="KJN119" s="209"/>
      <c r="KJO119" s="199"/>
      <c r="KJP119" s="199"/>
      <c r="KJQ119" s="188"/>
      <c r="KJR119" s="209"/>
      <c r="KJS119" s="199"/>
      <c r="KJT119" s="199"/>
      <c r="KJU119" s="188"/>
      <c r="KJV119" s="209"/>
      <c r="KJW119" s="199"/>
      <c r="KJX119" s="199"/>
      <c r="KJY119" s="188"/>
      <c r="KJZ119" s="209"/>
      <c r="KKA119" s="199"/>
      <c r="KKB119" s="199"/>
      <c r="KKC119" s="188"/>
      <c r="KKD119" s="209"/>
      <c r="KKE119" s="199"/>
      <c r="KKF119" s="199"/>
      <c r="KKG119" s="188"/>
      <c r="KKH119" s="209"/>
      <c r="KKI119" s="199"/>
      <c r="KKJ119" s="199"/>
      <c r="KKK119" s="188"/>
      <c r="KKL119" s="209"/>
      <c r="KKM119" s="199"/>
      <c r="KKN119" s="199"/>
      <c r="KKO119" s="188"/>
      <c r="KKP119" s="209"/>
      <c r="KKQ119" s="199"/>
      <c r="KKR119" s="199"/>
      <c r="KKS119" s="188"/>
      <c r="KKT119" s="209"/>
      <c r="KKU119" s="199"/>
      <c r="KKV119" s="199"/>
      <c r="KKW119" s="188"/>
      <c r="KKX119" s="209"/>
      <c r="KKY119" s="199"/>
      <c r="KKZ119" s="199"/>
      <c r="KLA119" s="188"/>
      <c r="KLB119" s="209"/>
      <c r="KLC119" s="199"/>
      <c r="KLD119" s="199"/>
      <c r="KLE119" s="188"/>
      <c r="KLF119" s="209"/>
      <c r="KLG119" s="199"/>
      <c r="KLH119" s="199"/>
      <c r="KLI119" s="188"/>
      <c r="KLJ119" s="209"/>
      <c r="KLK119" s="199"/>
      <c r="KLL119" s="199"/>
      <c r="KLM119" s="188"/>
      <c r="KLN119" s="209"/>
      <c r="KLO119" s="199"/>
      <c r="KLP119" s="199"/>
      <c r="KLQ119" s="188"/>
      <c r="KLR119" s="209"/>
      <c r="KLS119" s="199"/>
      <c r="KLT119" s="199"/>
      <c r="KLU119" s="188"/>
      <c r="KLV119" s="209"/>
      <c r="KLW119" s="199"/>
      <c r="KLX119" s="199"/>
      <c r="KLY119" s="188"/>
      <c r="KLZ119" s="209"/>
      <c r="KMA119" s="199"/>
      <c r="KMB119" s="199"/>
      <c r="KMC119" s="188"/>
      <c r="KMD119" s="209"/>
      <c r="KME119" s="199"/>
      <c r="KMF119" s="199"/>
      <c r="KMG119" s="188"/>
      <c r="KMH119" s="209"/>
      <c r="KMI119" s="199"/>
      <c r="KMJ119" s="199"/>
      <c r="KMK119" s="188"/>
      <c r="KML119" s="209"/>
      <c r="KMM119" s="199"/>
      <c r="KMN119" s="199"/>
      <c r="KMO119" s="188"/>
      <c r="KMP119" s="209"/>
      <c r="KMQ119" s="199"/>
      <c r="KMR119" s="199"/>
      <c r="KMS119" s="188"/>
      <c r="KMT119" s="209"/>
      <c r="KMU119" s="199"/>
      <c r="KMV119" s="199"/>
      <c r="KMW119" s="188"/>
      <c r="KMX119" s="209"/>
      <c r="KMY119" s="199"/>
      <c r="KMZ119" s="199"/>
      <c r="KNA119" s="188"/>
      <c r="KNB119" s="209"/>
      <c r="KNC119" s="199"/>
      <c r="KND119" s="199"/>
      <c r="KNE119" s="188"/>
      <c r="KNF119" s="209"/>
      <c r="KNG119" s="199"/>
      <c r="KNH119" s="199"/>
      <c r="KNI119" s="188"/>
      <c r="KNJ119" s="209"/>
      <c r="KNK119" s="199"/>
      <c r="KNL119" s="199"/>
      <c r="KNM119" s="188"/>
      <c r="KNN119" s="209"/>
      <c r="KNO119" s="199"/>
      <c r="KNP119" s="199"/>
      <c r="KNQ119" s="188"/>
      <c r="KNR119" s="209"/>
      <c r="KNS119" s="199"/>
      <c r="KNT119" s="199"/>
      <c r="KNU119" s="188"/>
      <c r="KNV119" s="209"/>
      <c r="KNW119" s="199"/>
      <c r="KNX119" s="199"/>
      <c r="KNY119" s="188"/>
      <c r="KNZ119" s="209"/>
      <c r="KOA119" s="199"/>
      <c r="KOB119" s="199"/>
      <c r="KOC119" s="188"/>
      <c r="KOD119" s="209"/>
      <c r="KOE119" s="199"/>
      <c r="KOF119" s="199"/>
      <c r="KOG119" s="188"/>
      <c r="KOH119" s="209"/>
      <c r="KOI119" s="199"/>
      <c r="KOJ119" s="199"/>
      <c r="KOK119" s="188"/>
      <c r="KOL119" s="209"/>
      <c r="KOM119" s="199"/>
      <c r="KON119" s="199"/>
      <c r="KOO119" s="188"/>
      <c r="KOP119" s="209"/>
      <c r="KOQ119" s="199"/>
      <c r="KOR119" s="199"/>
      <c r="KOS119" s="188"/>
      <c r="KOT119" s="209"/>
      <c r="KOU119" s="199"/>
      <c r="KOV119" s="199"/>
      <c r="KOW119" s="188"/>
      <c r="KOX119" s="209"/>
      <c r="KOY119" s="199"/>
      <c r="KOZ119" s="199"/>
      <c r="KPA119" s="188"/>
      <c r="KPB119" s="209"/>
      <c r="KPC119" s="199"/>
      <c r="KPD119" s="199"/>
      <c r="KPE119" s="188"/>
      <c r="KPF119" s="209"/>
      <c r="KPG119" s="199"/>
      <c r="KPH119" s="199"/>
      <c r="KPI119" s="188"/>
      <c r="KPJ119" s="209"/>
      <c r="KPK119" s="199"/>
      <c r="KPL119" s="199"/>
      <c r="KPM119" s="188"/>
      <c r="KPN119" s="209"/>
      <c r="KPO119" s="199"/>
      <c r="KPP119" s="199"/>
      <c r="KPQ119" s="188"/>
      <c r="KPR119" s="209"/>
      <c r="KPS119" s="199"/>
      <c r="KPT119" s="199"/>
      <c r="KPU119" s="188"/>
      <c r="KPV119" s="209"/>
      <c r="KPW119" s="199"/>
      <c r="KPX119" s="199"/>
      <c r="KPY119" s="188"/>
      <c r="KPZ119" s="209"/>
      <c r="KQA119" s="199"/>
      <c r="KQB119" s="199"/>
      <c r="KQC119" s="188"/>
      <c r="KQD119" s="209"/>
      <c r="KQE119" s="199"/>
      <c r="KQF119" s="199"/>
      <c r="KQG119" s="188"/>
      <c r="KQH119" s="209"/>
      <c r="KQI119" s="199"/>
      <c r="KQJ119" s="199"/>
      <c r="KQK119" s="188"/>
      <c r="KQL119" s="209"/>
      <c r="KQM119" s="199"/>
      <c r="KQN119" s="199"/>
      <c r="KQO119" s="188"/>
      <c r="KQP119" s="209"/>
      <c r="KQQ119" s="199"/>
      <c r="KQR119" s="199"/>
      <c r="KQS119" s="188"/>
      <c r="KQT119" s="209"/>
      <c r="KQU119" s="199"/>
      <c r="KQV119" s="199"/>
      <c r="KQW119" s="188"/>
      <c r="KQX119" s="209"/>
      <c r="KQY119" s="199"/>
      <c r="KQZ119" s="199"/>
      <c r="KRA119" s="188"/>
      <c r="KRB119" s="209"/>
      <c r="KRC119" s="199"/>
      <c r="KRD119" s="199"/>
      <c r="KRE119" s="188"/>
      <c r="KRF119" s="209"/>
      <c r="KRG119" s="199"/>
      <c r="KRH119" s="199"/>
      <c r="KRI119" s="188"/>
      <c r="KRJ119" s="209"/>
      <c r="KRK119" s="199"/>
      <c r="KRL119" s="199"/>
      <c r="KRM119" s="188"/>
      <c r="KRN119" s="209"/>
      <c r="KRO119" s="199"/>
      <c r="KRP119" s="199"/>
      <c r="KRQ119" s="188"/>
      <c r="KRR119" s="209"/>
      <c r="KRS119" s="199"/>
      <c r="KRT119" s="199"/>
      <c r="KRU119" s="188"/>
      <c r="KRV119" s="209"/>
      <c r="KRW119" s="199"/>
      <c r="KRX119" s="199"/>
      <c r="KRY119" s="188"/>
      <c r="KRZ119" s="209"/>
      <c r="KSA119" s="199"/>
      <c r="KSB119" s="199"/>
      <c r="KSC119" s="188"/>
      <c r="KSD119" s="209"/>
      <c r="KSE119" s="199"/>
      <c r="KSF119" s="199"/>
      <c r="KSG119" s="188"/>
      <c r="KSH119" s="209"/>
      <c r="KSI119" s="199"/>
      <c r="KSJ119" s="199"/>
      <c r="KSK119" s="188"/>
      <c r="KSL119" s="209"/>
      <c r="KSM119" s="199"/>
      <c r="KSN119" s="199"/>
      <c r="KSO119" s="188"/>
      <c r="KSP119" s="209"/>
      <c r="KSQ119" s="199"/>
      <c r="KSR119" s="199"/>
      <c r="KSS119" s="188"/>
      <c r="KST119" s="209"/>
      <c r="KSU119" s="199"/>
      <c r="KSV119" s="199"/>
      <c r="KSW119" s="188"/>
      <c r="KSX119" s="209"/>
      <c r="KSY119" s="199"/>
      <c r="KSZ119" s="199"/>
      <c r="KTA119" s="188"/>
      <c r="KTB119" s="209"/>
      <c r="KTC119" s="199"/>
      <c r="KTD119" s="199"/>
      <c r="KTE119" s="188"/>
      <c r="KTF119" s="209"/>
      <c r="KTG119" s="199"/>
      <c r="KTH119" s="199"/>
      <c r="KTI119" s="188"/>
      <c r="KTJ119" s="209"/>
      <c r="KTK119" s="199"/>
      <c r="KTL119" s="199"/>
      <c r="KTM119" s="188"/>
      <c r="KTN119" s="209"/>
      <c r="KTO119" s="199"/>
      <c r="KTP119" s="199"/>
      <c r="KTQ119" s="188"/>
      <c r="KTR119" s="209"/>
      <c r="KTS119" s="199"/>
      <c r="KTT119" s="199"/>
      <c r="KTU119" s="188"/>
      <c r="KTV119" s="209"/>
      <c r="KTW119" s="199"/>
      <c r="KTX119" s="199"/>
      <c r="KTY119" s="188"/>
      <c r="KTZ119" s="209"/>
      <c r="KUA119" s="199"/>
      <c r="KUB119" s="199"/>
      <c r="KUC119" s="188"/>
      <c r="KUD119" s="209"/>
      <c r="KUE119" s="199"/>
      <c r="KUF119" s="199"/>
      <c r="KUG119" s="188"/>
      <c r="KUH119" s="209"/>
      <c r="KUI119" s="199"/>
      <c r="KUJ119" s="199"/>
      <c r="KUK119" s="188"/>
      <c r="KUL119" s="209"/>
      <c r="KUM119" s="199"/>
      <c r="KUN119" s="199"/>
      <c r="KUO119" s="188"/>
      <c r="KUP119" s="209"/>
      <c r="KUQ119" s="199"/>
      <c r="KUR119" s="199"/>
      <c r="KUS119" s="188"/>
      <c r="KUT119" s="209"/>
      <c r="KUU119" s="199"/>
      <c r="KUV119" s="199"/>
      <c r="KUW119" s="188"/>
      <c r="KUX119" s="209"/>
      <c r="KUY119" s="199"/>
      <c r="KUZ119" s="199"/>
      <c r="KVA119" s="188"/>
      <c r="KVB119" s="209"/>
      <c r="KVC119" s="199"/>
      <c r="KVD119" s="199"/>
      <c r="KVE119" s="188"/>
      <c r="KVF119" s="209"/>
      <c r="KVG119" s="199"/>
      <c r="KVH119" s="199"/>
      <c r="KVI119" s="188"/>
      <c r="KVJ119" s="209"/>
      <c r="KVK119" s="199"/>
      <c r="KVL119" s="199"/>
      <c r="KVM119" s="188"/>
      <c r="KVN119" s="209"/>
      <c r="KVO119" s="199"/>
      <c r="KVP119" s="199"/>
      <c r="KVQ119" s="188"/>
      <c r="KVR119" s="209"/>
      <c r="KVS119" s="199"/>
      <c r="KVT119" s="199"/>
      <c r="KVU119" s="188"/>
      <c r="KVV119" s="209"/>
      <c r="KVW119" s="199"/>
      <c r="KVX119" s="199"/>
      <c r="KVY119" s="188"/>
      <c r="KVZ119" s="209"/>
      <c r="KWA119" s="199"/>
      <c r="KWB119" s="199"/>
      <c r="KWC119" s="188"/>
      <c r="KWD119" s="209"/>
      <c r="KWE119" s="199"/>
      <c r="KWF119" s="199"/>
      <c r="KWG119" s="188"/>
      <c r="KWH119" s="209"/>
      <c r="KWI119" s="199"/>
      <c r="KWJ119" s="199"/>
      <c r="KWK119" s="188"/>
      <c r="KWL119" s="209"/>
      <c r="KWM119" s="199"/>
      <c r="KWN119" s="199"/>
      <c r="KWO119" s="188"/>
      <c r="KWP119" s="209"/>
      <c r="KWQ119" s="199"/>
      <c r="KWR119" s="199"/>
      <c r="KWS119" s="188"/>
      <c r="KWT119" s="209"/>
      <c r="KWU119" s="199"/>
      <c r="KWV119" s="199"/>
      <c r="KWW119" s="188"/>
      <c r="KWX119" s="209"/>
      <c r="KWY119" s="199"/>
      <c r="KWZ119" s="199"/>
      <c r="KXA119" s="188"/>
      <c r="KXB119" s="209"/>
      <c r="KXC119" s="199"/>
      <c r="KXD119" s="199"/>
      <c r="KXE119" s="188"/>
      <c r="KXF119" s="209"/>
      <c r="KXG119" s="199"/>
      <c r="KXH119" s="199"/>
      <c r="KXI119" s="188"/>
      <c r="KXJ119" s="209"/>
      <c r="KXK119" s="199"/>
      <c r="KXL119" s="199"/>
      <c r="KXM119" s="188"/>
      <c r="KXN119" s="209"/>
      <c r="KXO119" s="199"/>
      <c r="KXP119" s="199"/>
      <c r="KXQ119" s="188"/>
      <c r="KXR119" s="209"/>
      <c r="KXS119" s="199"/>
      <c r="KXT119" s="199"/>
      <c r="KXU119" s="188"/>
      <c r="KXV119" s="209"/>
      <c r="KXW119" s="199"/>
      <c r="KXX119" s="199"/>
      <c r="KXY119" s="188"/>
      <c r="KXZ119" s="209"/>
      <c r="KYA119" s="199"/>
      <c r="KYB119" s="199"/>
      <c r="KYC119" s="188"/>
      <c r="KYD119" s="209"/>
      <c r="KYE119" s="199"/>
      <c r="KYF119" s="199"/>
      <c r="KYG119" s="188"/>
      <c r="KYH119" s="209"/>
      <c r="KYI119" s="199"/>
      <c r="KYJ119" s="199"/>
      <c r="KYK119" s="188"/>
      <c r="KYL119" s="209"/>
      <c r="KYM119" s="199"/>
      <c r="KYN119" s="199"/>
      <c r="KYO119" s="188"/>
      <c r="KYP119" s="209"/>
      <c r="KYQ119" s="199"/>
      <c r="KYR119" s="199"/>
      <c r="KYS119" s="188"/>
      <c r="KYT119" s="209"/>
      <c r="KYU119" s="199"/>
      <c r="KYV119" s="199"/>
      <c r="KYW119" s="188"/>
      <c r="KYX119" s="209"/>
      <c r="KYY119" s="199"/>
      <c r="KYZ119" s="199"/>
      <c r="KZA119" s="188"/>
      <c r="KZB119" s="209"/>
      <c r="KZC119" s="199"/>
      <c r="KZD119" s="199"/>
      <c r="KZE119" s="188"/>
      <c r="KZF119" s="209"/>
      <c r="KZG119" s="199"/>
      <c r="KZH119" s="199"/>
      <c r="KZI119" s="188"/>
      <c r="KZJ119" s="209"/>
      <c r="KZK119" s="199"/>
      <c r="KZL119" s="199"/>
      <c r="KZM119" s="188"/>
      <c r="KZN119" s="209"/>
      <c r="KZO119" s="199"/>
      <c r="KZP119" s="199"/>
      <c r="KZQ119" s="188"/>
      <c r="KZR119" s="209"/>
      <c r="KZS119" s="199"/>
      <c r="KZT119" s="199"/>
      <c r="KZU119" s="188"/>
      <c r="KZV119" s="209"/>
      <c r="KZW119" s="199"/>
      <c r="KZX119" s="199"/>
      <c r="KZY119" s="188"/>
      <c r="KZZ119" s="209"/>
      <c r="LAA119" s="199"/>
      <c r="LAB119" s="199"/>
      <c r="LAC119" s="188"/>
      <c r="LAD119" s="209"/>
      <c r="LAE119" s="199"/>
      <c r="LAF119" s="199"/>
      <c r="LAG119" s="188"/>
      <c r="LAH119" s="209"/>
      <c r="LAI119" s="199"/>
      <c r="LAJ119" s="199"/>
      <c r="LAK119" s="188"/>
      <c r="LAL119" s="209"/>
      <c r="LAM119" s="199"/>
      <c r="LAN119" s="199"/>
      <c r="LAO119" s="188"/>
      <c r="LAP119" s="209"/>
      <c r="LAQ119" s="199"/>
      <c r="LAR119" s="199"/>
      <c r="LAS119" s="188"/>
      <c r="LAT119" s="209"/>
      <c r="LAU119" s="199"/>
      <c r="LAV119" s="199"/>
      <c r="LAW119" s="188"/>
      <c r="LAX119" s="209"/>
      <c r="LAY119" s="199"/>
      <c r="LAZ119" s="199"/>
      <c r="LBA119" s="188"/>
      <c r="LBB119" s="209"/>
      <c r="LBC119" s="199"/>
      <c r="LBD119" s="199"/>
      <c r="LBE119" s="188"/>
      <c r="LBF119" s="209"/>
      <c r="LBG119" s="199"/>
      <c r="LBH119" s="199"/>
      <c r="LBI119" s="188"/>
      <c r="LBJ119" s="209"/>
      <c r="LBK119" s="199"/>
      <c r="LBL119" s="199"/>
      <c r="LBM119" s="188"/>
      <c r="LBN119" s="209"/>
      <c r="LBO119" s="199"/>
      <c r="LBP119" s="199"/>
      <c r="LBQ119" s="188"/>
      <c r="LBR119" s="209"/>
      <c r="LBS119" s="199"/>
      <c r="LBT119" s="199"/>
      <c r="LBU119" s="188"/>
      <c r="LBV119" s="209"/>
      <c r="LBW119" s="199"/>
      <c r="LBX119" s="199"/>
      <c r="LBY119" s="188"/>
      <c r="LBZ119" s="209"/>
      <c r="LCA119" s="199"/>
      <c r="LCB119" s="199"/>
      <c r="LCC119" s="188"/>
      <c r="LCD119" s="209"/>
      <c r="LCE119" s="199"/>
      <c r="LCF119" s="199"/>
      <c r="LCG119" s="188"/>
      <c r="LCH119" s="209"/>
      <c r="LCI119" s="199"/>
      <c r="LCJ119" s="199"/>
      <c r="LCK119" s="188"/>
      <c r="LCL119" s="209"/>
      <c r="LCM119" s="199"/>
      <c r="LCN119" s="199"/>
      <c r="LCO119" s="188"/>
      <c r="LCP119" s="209"/>
      <c r="LCQ119" s="199"/>
      <c r="LCR119" s="199"/>
      <c r="LCS119" s="188"/>
      <c r="LCT119" s="209"/>
      <c r="LCU119" s="199"/>
      <c r="LCV119" s="199"/>
      <c r="LCW119" s="188"/>
      <c r="LCX119" s="209"/>
      <c r="LCY119" s="199"/>
      <c r="LCZ119" s="199"/>
      <c r="LDA119" s="188"/>
      <c r="LDB119" s="209"/>
      <c r="LDC119" s="199"/>
      <c r="LDD119" s="199"/>
      <c r="LDE119" s="188"/>
      <c r="LDF119" s="209"/>
      <c r="LDG119" s="199"/>
      <c r="LDH119" s="199"/>
      <c r="LDI119" s="188"/>
      <c r="LDJ119" s="209"/>
      <c r="LDK119" s="199"/>
      <c r="LDL119" s="199"/>
      <c r="LDM119" s="188"/>
      <c r="LDN119" s="209"/>
      <c r="LDO119" s="199"/>
      <c r="LDP119" s="199"/>
      <c r="LDQ119" s="188"/>
      <c r="LDR119" s="209"/>
      <c r="LDS119" s="199"/>
      <c r="LDT119" s="199"/>
      <c r="LDU119" s="188"/>
      <c r="LDV119" s="209"/>
      <c r="LDW119" s="199"/>
      <c r="LDX119" s="199"/>
      <c r="LDY119" s="188"/>
      <c r="LDZ119" s="209"/>
      <c r="LEA119" s="199"/>
      <c r="LEB119" s="199"/>
      <c r="LEC119" s="188"/>
      <c r="LED119" s="209"/>
      <c r="LEE119" s="199"/>
      <c r="LEF119" s="199"/>
      <c r="LEG119" s="188"/>
      <c r="LEH119" s="209"/>
      <c r="LEI119" s="199"/>
      <c r="LEJ119" s="199"/>
      <c r="LEK119" s="188"/>
      <c r="LEL119" s="209"/>
      <c r="LEM119" s="199"/>
      <c r="LEN119" s="199"/>
      <c r="LEO119" s="188"/>
      <c r="LEP119" s="209"/>
      <c r="LEQ119" s="199"/>
      <c r="LER119" s="199"/>
      <c r="LES119" s="188"/>
      <c r="LET119" s="209"/>
      <c r="LEU119" s="199"/>
      <c r="LEV119" s="199"/>
      <c r="LEW119" s="188"/>
      <c r="LEX119" s="209"/>
      <c r="LEY119" s="199"/>
      <c r="LEZ119" s="199"/>
      <c r="LFA119" s="188"/>
      <c r="LFB119" s="209"/>
      <c r="LFC119" s="199"/>
      <c r="LFD119" s="199"/>
      <c r="LFE119" s="188"/>
      <c r="LFF119" s="209"/>
      <c r="LFG119" s="199"/>
      <c r="LFH119" s="199"/>
      <c r="LFI119" s="188"/>
      <c r="LFJ119" s="209"/>
      <c r="LFK119" s="199"/>
      <c r="LFL119" s="199"/>
      <c r="LFM119" s="188"/>
      <c r="LFN119" s="209"/>
      <c r="LFO119" s="199"/>
      <c r="LFP119" s="199"/>
      <c r="LFQ119" s="188"/>
      <c r="LFR119" s="209"/>
      <c r="LFS119" s="199"/>
      <c r="LFT119" s="199"/>
      <c r="LFU119" s="188"/>
      <c r="LFV119" s="209"/>
      <c r="LFW119" s="199"/>
      <c r="LFX119" s="199"/>
      <c r="LFY119" s="188"/>
      <c r="LFZ119" s="209"/>
      <c r="LGA119" s="199"/>
      <c r="LGB119" s="199"/>
      <c r="LGC119" s="188"/>
      <c r="LGD119" s="209"/>
      <c r="LGE119" s="199"/>
      <c r="LGF119" s="199"/>
      <c r="LGG119" s="188"/>
      <c r="LGH119" s="209"/>
      <c r="LGI119" s="199"/>
      <c r="LGJ119" s="199"/>
      <c r="LGK119" s="188"/>
      <c r="LGL119" s="209"/>
      <c r="LGM119" s="199"/>
      <c r="LGN119" s="199"/>
      <c r="LGO119" s="188"/>
      <c r="LGP119" s="209"/>
      <c r="LGQ119" s="199"/>
      <c r="LGR119" s="199"/>
      <c r="LGS119" s="188"/>
      <c r="LGT119" s="209"/>
      <c r="LGU119" s="199"/>
      <c r="LGV119" s="199"/>
      <c r="LGW119" s="188"/>
      <c r="LGX119" s="209"/>
      <c r="LGY119" s="199"/>
      <c r="LGZ119" s="199"/>
      <c r="LHA119" s="188"/>
      <c r="LHB119" s="209"/>
      <c r="LHC119" s="199"/>
      <c r="LHD119" s="199"/>
      <c r="LHE119" s="188"/>
      <c r="LHF119" s="209"/>
      <c r="LHG119" s="199"/>
      <c r="LHH119" s="199"/>
      <c r="LHI119" s="188"/>
      <c r="LHJ119" s="209"/>
      <c r="LHK119" s="199"/>
      <c r="LHL119" s="199"/>
      <c r="LHM119" s="188"/>
      <c r="LHN119" s="209"/>
      <c r="LHO119" s="199"/>
      <c r="LHP119" s="199"/>
      <c r="LHQ119" s="188"/>
      <c r="LHR119" s="209"/>
      <c r="LHS119" s="199"/>
      <c r="LHT119" s="199"/>
      <c r="LHU119" s="188"/>
      <c r="LHV119" s="209"/>
      <c r="LHW119" s="199"/>
      <c r="LHX119" s="199"/>
      <c r="LHY119" s="188"/>
      <c r="LHZ119" s="209"/>
      <c r="LIA119" s="199"/>
      <c r="LIB119" s="199"/>
      <c r="LIC119" s="188"/>
      <c r="LID119" s="209"/>
      <c r="LIE119" s="199"/>
      <c r="LIF119" s="199"/>
      <c r="LIG119" s="188"/>
      <c r="LIH119" s="209"/>
      <c r="LII119" s="199"/>
      <c r="LIJ119" s="199"/>
      <c r="LIK119" s="188"/>
      <c r="LIL119" s="209"/>
      <c r="LIM119" s="199"/>
      <c r="LIN119" s="199"/>
      <c r="LIO119" s="188"/>
      <c r="LIP119" s="209"/>
      <c r="LIQ119" s="199"/>
      <c r="LIR119" s="199"/>
      <c r="LIS119" s="188"/>
      <c r="LIT119" s="209"/>
      <c r="LIU119" s="199"/>
      <c r="LIV119" s="199"/>
      <c r="LIW119" s="188"/>
      <c r="LIX119" s="209"/>
      <c r="LIY119" s="199"/>
      <c r="LIZ119" s="199"/>
      <c r="LJA119" s="188"/>
      <c r="LJB119" s="209"/>
      <c r="LJC119" s="199"/>
      <c r="LJD119" s="199"/>
      <c r="LJE119" s="188"/>
      <c r="LJF119" s="209"/>
      <c r="LJG119" s="199"/>
      <c r="LJH119" s="199"/>
      <c r="LJI119" s="188"/>
      <c r="LJJ119" s="209"/>
      <c r="LJK119" s="199"/>
      <c r="LJL119" s="199"/>
      <c r="LJM119" s="188"/>
      <c r="LJN119" s="209"/>
      <c r="LJO119" s="199"/>
      <c r="LJP119" s="199"/>
      <c r="LJQ119" s="188"/>
      <c r="LJR119" s="209"/>
      <c r="LJS119" s="199"/>
      <c r="LJT119" s="199"/>
      <c r="LJU119" s="188"/>
      <c r="LJV119" s="209"/>
      <c r="LJW119" s="199"/>
      <c r="LJX119" s="199"/>
      <c r="LJY119" s="188"/>
      <c r="LJZ119" s="209"/>
      <c r="LKA119" s="199"/>
      <c r="LKB119" s="199"/>
      <c r="LKC119" s="188"/>
      <c r="LKD119" s="209"/>
      <c r="LKE119" s="199"/>
      <c r="LKF119" s="199"/>
      <c r="LKG119" s="188"/>
      <c r="LKH119" s="209"/>
      <c r="LKI119" s="199"/>
      <c r="LKJ119" s="199"/>
      <c r="LKK119" s="188"/>
      <c r="LKL119" s="209"/>
      <c r="LKM119" s="199"/>
      <c r="LKN119" s="199"/>
      <c r="LKO119" s="188"/>
      <c r="LKP119" s="209"/>
      <c r="LKQ119" s="199"/>
      <c r="LKR119" s="199"/>
      <c r="LKS119" s="188"/>
      <c r="LKT119" s="209"/>
      <c r="LKU119" s="199"/>
      <c r="LKV119" s="199"/>
      <c r="LKW119" s="188"/>
      <c r="LKX119" s="209"/>
      <c r="LKY119" s="199"/>
      <c r="LKZ119" s="199"/>
      <c r="LLA119" s="188"/>
      <c r="LLB119" s="209"/>
      <c r="LLC119" s="199"/>
      <c r="LLD119" s="199"/>
      <c r="LLE119" s="188"/>
      <c r="LLF119" s="209"/>
      <c r="LLG119" s="199"/>
      <c r="LLH119" s="199"/>
      <c r="LLI119" s="188"/>
      <c r="LLJ119" s="209"/>
      <c r="LLK119" s="199"/>
      <c r="LLL119" s="199"/>
      <c r="LLM119" s="188"/>
      <c r="LLN119" s="209"/>
      <c r="LLO119" s="199"/>
      <c r="LLP119" s="199"/>
      <c r="LLQ119" s="188"/>
      <c r="LLR119" s="209"/>
      <c r="LLS119" s="199"/>
      <c r="LLT119" s="199"/>
      <c r="LLU119" s="188"/>
      <c r="LLV119" s="209"/>
      <c r="LLW119" s="199"/>
      <c r="LLX119" s="199"/>
      <c r="LLY119" s="188"/>
      <c r="LLZ119" s="209"/>
      <c r="LMA119" s="199"/>
      <c r="LMB119" s="199"/>
      <c r="LMC119" s="188"/>
      <c r="LMD119" s="209"/>
      <c r="LME119" s="199"/>
      <c r="LMF119" s="199"/>
      <c r="LMG119" s="188"/>
      <c r="LMH119" s="209"/>
      <c r="LMI119" s="199"/>
      <c r="LMJ119" s="199"/>
      <c r="LMK119" s="188"/>
      <c r="LML119" s="209"/>
      <c r="LMM119" s="199"/>
      <c r="LMN119" s="199"/>
      <c r="LMO119" s="188"/>
      <c r="LMP119" s="209"/>
      <c r="LMQ119" s="199"/>
      <c r="LMR119" s="199"/>
      <c r="LMS119" s="188"/>
      <c r="LMT119" s="209"/>
      <c r="LMU119" s="199"/>
      <c r="LMV119" s="199"/>
      <c r="LMW119" s="188"/>
      <c r="LMX119" s="209"/>
      <c r="LMY119" s="199"/>
      <c r="LMZ119" s="199"/>
      <c r="LNA119" s="188"/>
      <c r="LNB119" s="209"/>
      <c r="LNC119" s="199"/>
      <c r="LND119" s="199"/>
      <c r="LNE119" s="188"/>
      <c r="LNF119" s="209"/>
      <c r="LNG119" s="199"/>
      <c r="LNH119" s="199"/>
      <c r="LNI119" s="188"/>
      <c r="LNJ119" s="209"/>
      <c r="LNK119" s="199"/>
      <c r="LNL119" s="199"/>
      <c r="LNM119" s="188"/>
      <c r="LNN119" s="209"/>
      <c r="LNO119" s="199"/>
      <c r="LNP119" s="199"/>
      <c r="LNQ119" s="188"/>
      <c r="LNR119" s="209"/>
      <c r="LNS119" s="199"/>
      <c r="LNT119" s="199"/>
      <c r="LNU119" s="188"/>
      <c r="LNV119" s="209"/>
      <c r="LNW119" s="199"/>
      <c r="LNX119" s="199"/>
      <c r="LNY119" s="188"/>
      <c r="LNZ119" s="209"/>
      <c r="LOA119" s="199"/>
      <c r="LOB119" s="199"/>
      <c r="LOC119" s="188"/>
      <c r="LOD119" s="209"/>
      <c r="LOE119" s="199"/>
      <c r="LOF119" s="199"/>
      <c r="LOG119" s="188"/>
      <c r="LOH119" s="209"/>
      <c r="LOI119" s="199"/>
      <c r="LOJ119" s="199"/>
      <c r="LOK119" s="188"/>
      <c r="LOL119" s="209"/>
      <c r="LOM119" s="199"/>
      <c r="LON119" s="199"/>
      <c r="LOO119" s="188"/>
      <c r="LOP119" s="209"/>
      <c r="LOQ119" s="199"/>
      <c r="LOR119" s="199"/>
      <c r="LOS119" s="188"/>
      <c r="LOT119" s="209"/>
      <c r="LOU119" s="199"/>
      <c r="LOV119" s="199"/>
      <c r="LOW119" s="188"/>
      <c r="LOX119" s="209"/>
      <c r="LOY119" s="199"/>
      <c r="LOZ119" s="199"/>
      <c r="LPA119" s="188"/>
      <c r="LPB119" s="209"/>
      <c r="LPC119" s="199"/>
      <c r="LPD119" s="199"/>
      <c r="LPE119" s="188"/>
      <c r="LPF119" s="209"/>
      <c r="LPG119" s="199"/>
      <c r="LPH119" s="199"/>
      <c r="LPI119" s="188"/>
      <c r="LPJ119" s="209"/>
      <c r="LPK119" s="199"/>
      <c r="LPL119" s="199"/>
      <c r="LPM119" s="188"/>
      <c r="LPN119" s="209"/>
      <c r="LPO119" s="199"/>
      <c r="LPP119" s="199"/>
      <c r="LPQ119" s="188"/>
      <c r="LPR119" s="209"/>
      <c r="LPS119" s="199"/>
      <c r="LPT119" s="199"/>
      <c r="LPU119" s="188"/>
      <c r="LPV119" s="209"/>
      <c r="LPW119" s="199"/>
      <c r="LPX119" s="199"/>
      <c r="LPY119" s="188"/>
      <c r="LPZ119" s="209"/>
      <c r="LQA119" s="199"/>
      <c r="LQB119" s="199"/>
      <c r="LQC119" s="188"/>
      <c r="LQD119" s="209"/>
      <c r="LQE119" s="199"/>
      <c r="LQF119" s="199"/>
      <c r="LQG119" s="188"/>
      <c r="LQH119" s="209"/>
      <c r="LQI119" s="199"/>
      <c r="LQJ119" s="199"/>
      <c r="LQK119" s="188"/>
      <c r="LQL119" s="209"/>
      <c r="LQM119" s="199"/>
      <c r="LQN119" s="199"/>
      <c r="LQO119" s="188"/>
      <c r="LQP119" s="209"/>
      <c r="LQQ119" s="199"/>
      <c r="LQR119" s="199"/>
      <c r="LQS119" s="188"/>
      <c r="LQT119" s="209"/>
      <c r="LQU119" s="199"/>
      <c r="LQV119" s="199"/>
      <c r="LQW119" s="188"/>
      <c r="LQX119" s="209"/>
      <c r="LQY119" s="199"/>
      <c r="LQZ119" s="199"/>
      <c r="LRA119" s="188"/>
      <c r="LRB119" s="209"/>
      <c r="LRC119" s="199"/>
      <c r="LRD119" s="199"/>
      <c r="LRE119" s="188"/>
      <c r="LRF119" s="209"/>
      <c r="LRG119" s="199"/>
      <c r="LRH119" s="199"/>
      <c r="LRI119" s="188"/>
      <c r="LRJ119" s="209"/>
      <c r="LRK119" s="199"/>
      <c r="LRL119" s="199"/>
      <c r="LRM119" s="188"/>
      <c r="LRN119" s="209"/>
      <c r="LRO119" s="199"/>
      <c r="LRP119" s="199"/>
      <c r="LRQ119" s="188"/>
      <c r="LRR119" s="209"/>
      <c r="LRS119" s="199"/>
      <c r="LRT119" s="199"/>
      <c r="LRU119" s="188"/>
      <c r="LRV119" s="209"/>
      <c r="LRW119" s="199"/>
      <c r="LRX119" s="199"/>
      <c r="LRY119" s="188"/>
      <c r="LRZ119" s="209"/>
      <c r="LSA119" s="199"/>
      <c r="LSB119" s="199"/>
      <c r="LSC119" s="188"/>
      <c r="LSD119" s="209"/>
      <c r="LSE119" s="199"/>
      <c r="LSF119" s="199"/>
      <c r="LSG119" s="188"/>
      <c r="LSH119" s="209"/>
      <c r="LSI119" s="199"/>
      <c r="LSJ119" s="199"/>
      <c r="LSK119" s="188"/>
      <c r="LSL119" s="209"/>
      <c r="LSM119" s="199"/>
      <c r="LSN119" s="199"/>
      <c r="LSO119" s="188"/>
      <c r="LSP119" s="209"/>
      <c r="LSQ119" s="199"/>
      <c r="LSR119" s="199"/>
      <c r="LSS119" s="188"/>
      <c r="LST119" s="209"/>
      <c r="LSU119" s="199"/>
      <c r="LSV119" s="199"/>
      <c r="LSW119" s="188"/>
      <c r="LSX119" s="209"/>
      <c r="LSY119" s="199"/>
      <c r="LSZ119" s="199"/>
      <c r="LTA119" s="188"/>
      <c r="LTB119" s="209"/>
      <c r="LTC119" s="199"/>
      <c r="LTD119" s="199"/>
      <c r="LTE119" s="188"/>
      <c r="LTF119" s="209"/>
      <c r="LTG119" s="199"/>
      <c r="LTH119" s="199"/>
      <c r="LTI119" s="188"/>
      <c r="LTJ119" s="209"/>
      <c r="LTK119" s="199"/>
      <c r="LTL119" s="199"/>
      <c r="LTM119" s="188"/>
      <c r="LTN119" s="209"/>
      <c r="LTO119" s="199"/>
      <c r="LTP119" s="199"/>
      <c r="LTQ119" s="188"/>
      <c r="LTR119" s="209"/>
      <c r="LTS119" s="199"/>
      <c r="LTT119" s="199"/>
      <c r="LTU119" s="188"/>
      <c r="LTV119" s="209"/>
      <c r="LTW119" s="199"/>
      <c r="LTX119" s="199"/>
      <c r="LTY119" s="188"/>
      <c r="LTZ119" s="209"/>
      <c r="LUA119" s="199"/>
      <c r="LUB119" s="199"/>
      <c r="LUC119" s="188"/>
      <c r="LUD119" s="209"/>
      <c r="LUE119" s="199"/>
      <c r="LUF119" s="199"/>
      <c r="LUG119" s="188"/>
      <c r="LUH119" s="209"/>
      <c r="LUI119" s="199"/>
      <c r="LUJ119" s="199"/>
      <c r="LUK119" s="188"/>
      <c r="LUL119" s="209"/>
      <c r="LUM119" s="199"/>
      <c r="LUN119" s="199"/>
      <c r="LUO119" s="188"/>
      <c r="LUP119" s="209"/>
      <c r="LUQ119" s="199"/>
      <c r="LUR119" s="199"/>
      <c r="LUS119" s="188"/>
      <c r="LUT119" s="209"/>
      <c r="LUU119" s="199"/>
      <c r="LUV119" s="199"/>
      <c r="LUW119" s="188"/>
      <c r="LUX119" s="209"/>
      <c r="LUY119" s="199"/>
      <c r="LUZ119" s="199"/>
      <c r="LVA119" s="188"/>
      <c r="LVB119" s="209"/>
      <c r="LVC119" s="199"/>
      <c r="LVD119" s="199"/>
      <c r="LVE119" s="188"/>
      <c r="LVF119" s="209"/>
      <c r="LVG119" s="199"/>
      <c r="LVH119" s="199"/>
      <c r="LVI119" s="188"/>
      <c r="LVJ119" s="209"/>
      <c r="LVK119" s="199"/>
      <c r="LVL119" s="199"/>
      <c r="LVM119" s="188"/>
      <c r="LVN119" s="209"/>
      <c r="LVO119" s="199"/>
      <c r="LVP119" s="199"/>
      <c r="LVQ119" s="188"/>
      <c r="LVR119" s="209"/>
      <c r="LVS119" s="199"/>
      <c r="LVT119" s="199"/>
      <c r="LVU119" s="188"/>
      <c r="LVV119" s="209"/>
      <c r="LVW119" s="199"/>
      <c r="LVX119" s="199"/>
      <c r="LVY119" s="188"/>
      <c r="LVZ119" s="209"/>
      <c r="LWA119" s="199"/>
      <c r="LWB119" s="199"/>
      <c r="LWC119" s="188"/>
      <c r="LWD119" s="209"/>
      <c r="LWE119" s="199"/>
      <c r="LWF119" s="199"/>
      <c r="LWG119" s="188"/>
      <c r="LWH119" s="209"/>
      <c r="LWI119" s="199"/>
      <c r="LWJ119" s="199"/>
      <c r="LWK119" s="188"/>
      <c r="LWL119" s="209"/>
      <c r="LWM119" s="199"/>
      <c r="LWN119" s="199"/>
      <c r="LWO119" s="188"/>
      <c r="LWP119" s="209"/>
      <c r="LWQ119" s="199"/>
      <c r="LWR119" s="199"/>
      <c r="LWS119" s="188"/>
      <c r="LWT119" s="209"/>
      <c r="LWU119" s="199"/>
      <c r="LWV119" s="199"/>
      <c r="LWW119" s="188"/>
      <c r="LWX119" s="209"/>
      <c r="LWY119" s="199"/>
      <c r="LWZ119" s="199"/>
      <c r="LXA119" s="188"/>
      <c r="LXB119" s="209"/>
      <c r="LXC119" s="199"/>
      <c r="LXD119" s="199"/>
      <c r="LXE119" s="188"/>
      <c r="LXF119" s="209"/>
      <c r="LXG119" s="199"/>
      <c r="LXH119" s="199"/>
      <c r="LXI119" s="188"/>
      <c r="LXJ119" s="209"/>
      <c r="LXK119" s="199"/>
      <c r="LXL119" s="199"/>
      <c r="LXM119" s="188"/>
      <c r="LXN119" s="209"/>
      <c r="LXO119" s="199"/>
      <c r="LXP119" s="199"/>
      <c r="LXQ119" s="188"/>
      <c r="LXR119" s="209"/>
      <c r="LXS119" s="199"/>
      <c r="LXT119" s="199"/>
      <c r="LXU119" s="188"/>
      <c r="LXV119" s="209"/>
      <c r="LXW119" s="199"/>
      <c r="LXX119" s="199"/>
      <c r="LXY119" s="188"/>
      <c r="LXZ119" s="209"/>
      <c r="LYA119" s="199"/>
      <c r="LYB119" s="199"/>
      <c r="LYC119" s="188"/>
      <c r="LYD119" s="209"/>
      <c r="LYE119" s="199"/>
      <c r="LYF119" s="199"/>
      <c r="LYG119" s="188"/>
      <c r="LYH119" s="209"/>
      <c r="LYI119" s="199"/>
      <c r="LYJ119" s="199"/>
      <c r="LYK119" s="188"/>
      <c r="LYL119" s="209"/>
      <c r="LYM119" s="199"/>
      <c r="LYN119" s="199"/>
      <c r="LYO119" s="188"/>
      <c r="LYP119" s="209"/>
      <c r="LYQ119" s="199"/>
      <c r="LYR119" s="199"/>
      <c r="LYS119" s="188"/>
      <c r="LYT119" s="209"/>
      <c r="LYU119" s="199"/>
      <c r="LYV119" s="199"/>
      <c r="LYW119" s="188"/>
      <c r="LYX119" s="209"/>
      <c r="LYY119" s="199"/>
      <c r="LYZ119" s="199"/>
      <c r="LZA119" s="188"/>
      <c r="LZB119" s="209"/>
      <c r="LZC119" s="199"/>
      <c r="LZD119" s="199"/>
      <c r="LZE119" s="188"/>
      <c r="LZF119" s="209"/>
      <c r="LZG119" s="199"/>
      <c r="LZH119" s="199"/>
      <c r="LZI119" s="188"/>
      <c r="LZJ119" s="209"/>
      <c r="LZK119" s="199"/>
      <c r="LZL119" s="199"/>
      <c r="LZM119" s="188"/>
      <c r="LZN119" s="209"/>
      <c r="LZO119" s="199"/>
      <c r="LZP119" s="199"/>
      <c r="LZQ119" s="188"/>
      <c r="LZR119" s="209"/>
      <c r="LZS119" s="199"/>
      <c r="LZT119" s="199"/>
      <c r="LZU119" s="188"/>
      <c r="LZV119" s="209"/>
      <c r="LZW119" s="199"/>
      <c r="LZX119" s="199"/>
      <c r="LZY119" s="188"/>
      <c r="LZZ119" s="209"/>
      <c r="MAA119" s="199"/>
      <c r="MAB119" s="199"/>
      <c r="MAC119" s="188"/>
      <c r="MAD119" s="209"/>
      <c r="MAE119" s="199"/>
      <c r="MAF119" s="199"/>
      <c r="MAG119" s="188"/>
      <c r="MAH119" s="209"/>
      <c r="MAI119" s="199"/>
      <c r="MAJ119" s="199"/>
      <c r="MAK119" s="188"/>
      <c r="MAL119" s="209"/>
      <c r="MAM119" s="199"/>
      <c r="MAN119" s="199"/>
      <c r="MAO119" s="188"/>
      <c r="MAP119" s="209"/>
      <c r="MAQ119" s="199"/>
      <c r="MAR119" s="199"/>
      <c r="MAS119" s="188"/>
      <c r="MAT119" s="209"/>
      <c r="MAU119" s="199"/>
      <c r="MAV119" s="199"/>
      <c r="MAW119" s="188"/>
      <c r="MAX119" s="209"/>
      <c r="MAY119" s="199"/>
      <c r="MAZ119" s="199"/>
      <c r="MBA119" s="188"/>
      <c r="MBB119" s="209"/>
      <c r="MBC119" s="199"/>
      <c r="MBD119" s="199"/>
      <c r="MBE119" s="188"/>
      <c r="MBF119" s="209"/>
      <c r="MBG119" s="199"/>
      <c r="MBH119" s="199"/>
      <c r="MBI119" s="188"/>
      <c r="MBJ119" s="209"/>
      <c r="MBK119" s="199"/>
      <c r="MBL119" s="199"/>
      <c r="MBM119" s="188"/>
      <c r="MBN119" s="209"/>
      <c r="MBO119" s="199"/>
      <c r="MBP119" s="199"/>
      <c r="MBQ119" s="188"/>
      <c r="MBR119" s="209"/>
      <c r="MBS119" s="199"/>
      <c r="MBT119" s="199"/>
      <c r="MBU119" s="188"/>
      <c r="MBV119" s="209"/>
      <c r="MBW119" s="199"/>
      <c r="MBX119" s="199"/>
      <c r="MBY119" s="188"/>
      <c r="MBZ119" s="209"/>
      <c r="MCA119" s="199"/>
      <c r="MCB119" s="199"/>
      <c r="MCC119" s="188"/>
      <c r="MCD119" s="209"/>
      <c r="MCE119" s="199"/>
      <c r="MCF119" s="199"/>
      <c r="MCG119" s="188"/>
      <c r="MCH119" s="209"/>
      <c r="MCI119" s="199"/>
      <c r="MCJ119" s="199"/>
      <c r="MCK119" s="188"/>
      <c r="MCL119" s="209"/>
      <c r="MCM119" s="199"/>
      <c r="MCN119" s="199"/>
      <c r="MCO119" s="188"/>
      <c r="MCP119" s="209"/>
      <c r="MCQ119" s="199"/>
      <c r="MCR119" s="199"/>
      <c r="MCS119" s="188"/>
      <c r="MCT119" s="209"/>
      <c r="MCU119" s="199"/>
      <c r="MCV119" s="199"/>
      <c r="MCW119" s="188"/>
      <c r="MCX119" s="209"/>
      <c r="MCY119" s="199"/>
      <c r="MCZ119" s="199"/>
      <c r="MDA119" s="188"/>
      <c r="MDB119" s="209"/>
      <c r="MDC119" s="199"/>
      <c r="MDD119" s="199"/>
      <c r="MDE119" s="188"/>
      <c r="MDF119" s="209"/>
      <c r="MDG119" s="199"/>
      <c r="MDH119" s="199"/>
      <c r="MDI119" s="188"/>
      <c r="MDJ119" s="209"/>
      <c r="MDK119" s="199"/>
      <c r="MDL119" s="199"/>
      <c r="MDM119" s="188"/>
      <c r="MDN119" s="209"/>
      <c r="MDO119" s="199"/>
      <c r="MDP119" s="199"/>
      <c r="MDQ119" s="188"/>
      <c r="MDR119" s="209"/>
      <c r="MDS119" s="199"/>
      <c r="MDT119" s="199"/>
      <c r="MDU119" s="188"/>
      <c r="MDV119" s="209"/>
      <c r="MDW119" s="199"/>
      <c r="MDX119" s="199"/>
      <c r="MDY119" s="188"/>
      <c r="MDZ119" s="209"/>
      <c r="MEA119" s="199"/>
      <c r="MEB119" s="199"/>
      <c r="MEC119" s="188"/>
      <c r="MED119" s="209"/>
      <c r="MEE119" s="199"/>
      <c r="MEF119" s="199"/>
      <c r="MEG119" s="188"/>
      <c r="MEH119" s="209"/>
      <c r="MEI119" s="199"/>
      <c r="MEJ119" s="199"/>
      <c r="MEK119" s="188"/>
      <c r="MEL119" s="209"/>
      <c r="MEM119" s="199"/>
      <c r="MEN119" s="199"/>
      <c r="MEO119" s="188"/>
      <c r="MEP119" s="209"/>
      <c r="MEQ119" s="199"/>
      <c r="MER119" s="199"/>
      <c r="MES119" s="188"/>
      <c r="MET119" s="209"/>
      <c r="MEU119" s="199"/>
      <c r="MEV119" s="199"/>
      <c r="MEW119" s="188"/>
      <c r="MEX119" s="209"/>
      <c r="MEY119" s="199"/>
      <c r="MEZ119" s="199"/>
      <c r="MFA119" s="188"/>
      <c r="MFB119" s="209"/>
      <c r="MFC119" s="199"/>
      <c r="MFD119" s="199"/>
      <c r="MFE119" s="188"/>
      <c r="MFF119" s="209"/>
      <c r="MFG119" s="199"/>
      <c r="MFH119" s="199"/>
      <c r="MFI119" s="188"/>
      <c r="MFJ119" s="209"/>
      <c r="MFK119" s="199"/>
      <c r="MFL119" s="199"/>
      <c r="MFM119" s="188"/>
      <c r="MFN119" s="209"/>
      <c r="MFO119" s="199"/>
      <c r="MFP119" s="199"/>
      <c r="MFQ119" s="188"/>
      <c r="MFR119" s="209"/>
      <c r="MFS119" s="199"/>
      <c r="MFT119" s="199"/>
      <c r="MFU119" s="188"/>
      <c r="MFV119" s="209"/>
      <c r="MFW119" s="199"/>
      <c r="MFX119" s="199"/>
      <c r="MFY119" s="188"/>
      <c r="MFZ119" s="209"/>
      <c r="MGA119" s="199"/>
      <c r="MGB119" s="199"/>
      <c r="MGC119" s="188"/>
      <c r="MGD119" s="209"/>
      <c r="MGE119" s="199"/>
      <c r="MGF119" s="199"/>
      <c r="MGG119" s="188"/>
      <c r="MGH119" s="209"/>
      <c r="MGI119" s="199"/>
      <c r="MGJ119" s="199"/>
      <c r="MGK119" s="188"/>
      <c r="MGL119" s="209"/>
      <c r="MGM119" s="199"/>
      <c r="MGN119" s="199"/>
      <c r="MGO119" s="188"/>
      <c r="MGP119" s="209"/>
      <c r="MGQ119" s="199"/>
      <c r="MGR119" s="199"/>
      <c r="MGS119" s="188"/>
      <c r="MGT119" s="209"/>
      <c r="MGU119" s="199"/>
      <c r="MGV119" s="199"/>
      <c r="MGW119" s="188"/>
      <c r="MGX119" s="209"/>
      <c r="MGY119" s="199"/>
      <c r="MGZ119" s="199"/>
      <c r="MHA119" s="188"/>
      <c r="MHB119" s="209"/>
      <c r="MHC119" s="199"/>
      <c r="MHD119" s="199"/>
      <c r="MHE119" s="188"/>
      <c r="MHF119" s="209"/>
      <c r="MHG119" s="199"/>
      <c r="MHH119" s="199"/>
      <c r="MHI119" s="188"/>
      <c r="MHJ119" s="209"/>
      <c r="MHK119" s="199"/>
      <c r="MHL119" s="199"/>
      <c r="MHM119" s="188"/>
      <c r="MHN119" s="209"/>
      <c r="MHO119" s="199"/>
      <c r="MHP119" s="199"/>
      <c r="MHQ119" s="188"/>
      <c r="MHR119" s="209"/>
      <c r="MHS119" s="199"/>
      <c r="MHT119" s="199"/>
      <c r="MHU119" s="188"/>
      <c r="MHV119" s="209"/>
      <c r="MHW119" s="199"/>
      <c r="MHX119" s="199"/>
      <c r="MHY119" s="188"/>
      <c r="MHZ119" s="209"/>
      <c r="MIA119" s="199"/>
      <c r="MIB119" s="199"/>
      <c r="MIC119" s="188"/>
      <c r="MID119" s="209"/>
      <c r="MIE119" s="199"/>
      <c r="MIF119" s="199"/>
      <c r="MIG119" s="188"/>
      <c r="MIH119" s="209"/>
      <c r="MII119" s="199"/>
      <c r="MIJ119" s="199"/>
      <c r="MIK119" s="188"/>
      <c r="MIL119" s="209"/>
      <c r="MIM119" s="199"/>
      <c r="MIN119" s="199"/>
      <c r="MIO119" s="188"/>
      <c r="MIP119" s="209"/>
      <c r="MIQ119" s="199"/>
      <c r="MIR119" s="199"/>
      <c r="MIS119" s="188"/>
      <c r="MIT119" s="209"/>
      <c r="MIU119" s="199"/>
      <c r="MIV119" s="199"/>
      <c r="MIW119" s="188"/>
      <c r="MIX119" s="209"/>
      <c r="MIY119" s="199"/>
      <c r="MIZ119" s="199"/>
      <c r="MJA119" s="188"/>
      <c r="MJB119" s="209"/>
      <c r="MJC119" s="199"/>
      <c r="MJD119" s="199"/>
      <c r="MJE119" s="188"/>
      <c r="MJF119" s="209"/>
      <c r="MJG119" s="199"/>
      <c r="MJH119" s="199"/>
      <c r="MJI119" s="188"/>
      <c r="MJJ119" s="209"/>
      <c r="MJK119" s="199"/>
      <c r="MJL119" s="199"/>
      <c r="MJM119" s="188"/>
      <c r="MJN119" s="209"/>
      <c r="MJO119" s="199"/>
      <c r="MJP119" s="199"/>
      <c r="MJQ119" s="188"/>
      <c r="MJR119" s="209"/>
      <c r="MJS119" s="199"/>
      <c r="MJT119" s="199"/>
      <c r="MJU119" s="188"/>
      <c r="MJV119" s="209"/>
      <c r="MJW119" s="199"/>
      <c r="MJX119" s="199"/>
      <c r="MJY119" s="188"/>
      <c r="MJZ119" s="209"/>
      <c r="MKA119" s="199"/>
      <c r="MKB119" s="199"/>
      <c r="MKC119" s="188"/>
      <c r="MKD119" s="209"/>
      <c r="MKE119" s="199"/>
      <c r="MKF119" s="199"/>
      <c r="MKG119" s="188"/>
      <c r="MKH119" s="209"/>
      <c r="MKI119" s="199"/>
      <c r="MKJ119" s="199"/>
      <c r="MKK119" s="188"/>
      <c r="MKL119" s="209"/>
      <c r="MKM119" s="199"/>
      <c r="MKN119" s="199"/>
      <c r="MKO119" s="188"/>
      <c r="MKP119" s="209"/>
      <c r="MKQ119" s="199"/>
      <c r="MKR119" s="199"/>
      <c r="MKS119" s="188"/>
      <c r="MKT119" s="209"/>
      <c r="MKU119" s="199"/>
      <c r="MKV119" s="199"/>
      <c r="MKW119" s="188"/>
      <c r="MKX119" s="209"/>
      <c r="MKY119" s="199"/>
      <c r="MKZ119" s="199"/>
      <c r="MLA119" s="188"/>
      <c r="MLB119" s="209"/>
      <c r="MLC119" s="199"/>
      <c r="MLD119" s="199"/>
      <c r="MLE119" s="188"/>
      <c r="MLF119" s="209"/>
      <c r="MLG119" s="199"/>
      <c r="MLH119" s="199"/>
      <c r="MLI119" s="188"/>
      <c r="MLJ119" s="209"/>
      <c r="MLK119" s="199"/>
      <c r="MLL119" s="199"/>
      <c r="MLM119" s="188"/>
      <c r="MLN119" s="209"/>
      <c r="MLO119" s="199"/>
      <c r="MLP119" s="199"/>
      <c r="MLQ119" s="188"/>
      <c r="MLR119" s="209"/>
      <c r="MLS119" s="199"/>
      <c r="MLT119" s="199"/>
      <c r="MLU119" s="188"/>
      <c r="MLV119" s="209"/>
      <c r="MLW119" s="199"/>
      <c r="MLX119" s="199"/>
      <c r="MLY119" s="188"/>
      <c r="MLZ119" s="209"/>
      <c r="MMA119" s="199"/>
      <c r="MMB119" s="199"/>
      <c r="MMC119" s="188"/>
      <c r="MMD119" s="209"/>
      <c r="MME119" s="199"/>
      <c r="MMF119" s="199"/>
      <c r="MMG119" s="188"/>
      <c r="MMH119" s="209"/>
      <c r="MMI119" s="199"/>
      <c r="MMJ119" s="199"/>
      <c r="MMK119" s="188"/>
      <c r="MML119" s="209"/>
      <c r="MMM119" s="199"/>
      <c r="MMN119" s="199"/>
      <c r="MMO119" s="188"/>
      <c r="MMP119" s="209"/>
      <c r="MMQ119" s="199"/>
      <c r="MMR119" s="199"/>
      <c r="MMS119" s="188"/>
      <c r="MMT119" s="209"/>
      <c r="MMU119" s="199"/>
      <c r="MMV119" s="199"/>
      <c r="MMW119" s="188"/>
      <c r="MMX119" s="209"/>
      <c r="MMY119" s="199"/>
      <c r="MMZ119" s="199"/>
      <c r="MNA119" s="188"/>
      <c r="MNB119" s="209"/>
      <c r="MNC119" s="199"/>
      <c r="MND119" s="199"/>
      <c r="MNE119" s="188"/>
      <c r="MNF119" s="209"/>
      <c r="MNG119" s="199"/>
      <c r="MNH119" s="199"/>
      <c r="MNI119" s="188"/>
      <c r="MNJ119" s="209"/>
      <c r="MNK119" s="199"/>
      <c r="MNL119" s="199"/>
      <c r="MNM119" s="188"/>
      <c r="MNN119" s="209"/>
      <c r="MNO119" s="199"/>
      <c r="MNP119" s="199"/>
      <c r="MNQ119" s="188"/>
      <c r="MNR119" s="209"/>
      <c r="MNS119" s="199"/>
      <c r="MNT119" s="199"/>
      <c r="MNU119" s="188"/>
      <c r="MNV119" s="209"/>
      <c r="MNW119" s="199"/>
      <c r="MNX119" s="199"/>
      <c r="MNY119" s="188"/>
      <c r="MNZ119" s="209"/>
      <c r="MOA119" s="199"/>
      <c r="MOB119" s="199"/>
      <c r="MOC119" s="188"/>
      <c r="MOD119" s="209"/>
      <c r="MOE119" s="199"/>
      <c r="MOF119" s="199"/>
      <c r="MOG119" s="188"/>
      <c r="MOH119" s="209"/>
      <c r="MOI119" s="199"/>
      <c r="MOJ119" s="199"/>
      <c r="MOK119" s="188"/>
      <c r="MOL119" s="209"/>
      <c r="MOM119" s="199"/>
      <c r="MON119" s="199"/>
      <c r="MOO119" s="188"/>
      <c r="MOP119" s="209"/>
      <c r="MOQ119" s="199"/>
      <c r="MOR119" s="199"/>
      <c r="MOS119" s="188"/>
      <c r="MOT119" s="209"/>
      <c r="MOU119" s="199"/>
      <c r="MOV119" s="199"/>
      <c r="MOW119" s="188"/>
      <c r="MOX119" s="209"/>
      <c r="MOY119" s="199"/>
      <c r="MOZ119" s="199"/>
      <c r="MPA119" s="188"/>
      <c r="MPB119" s="209"/>
      <c r="MPC119" s="199"/>
      <c r="MPD119" s="199"/>
      <c r="MPE119" s="188"/>
      <c r="MPF119" s="209"/>
      <c r="MPG119" s="199"/>
      <c r="MPH119" s="199"/>
      <c r="MPI119" s="188"/>
      <c r="MPJ119" s="209"/>
      <c r="MPK119" s="199"/>
      <c r="MPL119" s="199"/>
      <c r="MPM119" s="188"/>
      <c r="MPN119" s="209"/>
      <c r="MPO119" s="199"/>
      <c r="MPP119" s="199"/>
      <c r="MPQ119" s="188"/>
      <c r="MPR119" s="209"/>
      <c r="MPS119" s="199"/>
      <c r="MPT119" s="199"/>
      <c r="MPU119" s="188"/>
      <c r="MPV119" s="209"/>
      <c r="MPW119" s="199"/>
      <c r="MPX119" s="199"/>
      <c r="MPY119" s="188"/>
      <c r="MPZ119" s="209"/>
      <c r="MQA119" s="199"/>
      <c r="MQB119" s="199"/>
      <c r="MQC119" s="188"/>
      <c r="MQD119" s="209"/>
      <c r="MQE119" s="199"/>
      <c r="MQF119" s="199"/>
      <c r="MQG119" s="188"/>
      <c r="MQH119" s="209"/>
      <c r="MQI119" s="199"/>
      <c r="MQJ119" s="199"/>
      <c r="MQK119" s="188"/>
      <c r="MQL119" s="209"/>
      <c r="MQM119" s="199"/>
      <c r="MQN119" s="199"/>
      <c r="MQO119" s="188"/>
      <c r="MQP119" s="209"/>
      <c r="MQQ119" s="199"/>
      <c r="MQR119" s="199"/>
      <c r="MQS119" s="188"/>
      <c r="MQT119" s="209"/>
      <c r="MQU119" s="199"/>
      <c r="MQV119" s="199"/>
      <c r="MQW119" s="188"/>
      <c r="MQX119" s="209"/>
      <c r="MQY119" s="199"/>
      <c r="MQZ119" s="199"/>
      <c r="MRA119" s="188"/>
      <c r="MRB119" s="209"/>
      <c r="MRC119" s="199"/>
      <c r="MRD119" s="199"/>
      <c r="MRE119" s="188"/>
      <c r="MRF119" s="209"/>
      <c r="MRG119" s="199"/>
      <c r="MRH119" s="199"/>
      <c r="MRI119" s="188"/>
      <c r="MRJ119" s="209"/>
      <c r="MRK119" s="199"/>
      <c r="MRL119" s="199"/>
      <c r="MRM119" s="188"/>
      <c r="MRN119" s="209"/>
      <c r="MRO119" s="199"/>
      <c r="MRP119" s="199"/>
      <c r="MRQ119" s="188"/>
      <c r="MRR119" s="209"/>
      <c r="MRS119" s="199"/>
      <c r="MRT119" s="199"/>
      <c r="MRU119" s="188"/>
      <c r="MRV119" s="209"/>
      <c r="MRW119" s="199"/>
      <c r="MRX119" s="199"/>
      <c r="MRY119" s="188"/>
      <c r="MRZ119" s="209"/>
      <c r="MSA119" s="199"/>
      <c r="MSB119" s="199"/>
      <c r="MSC119" s="188"/>
      <c r="MSD119" s="209"/>
      <c r="MSE119" s="199"/>
      <c r="MSF119" s="199"/>
      <c r="MSG119" s="188"/>
      <c r="MSH119" s="209"/>
      <c r="MSI119" s="199"/>
      <c r="MSJ119" s="199"/>
      <c r="MSK119" s="188"/>
      <c r="MSL119" s="209"/>
      <c r="MSM119" s="199"/>
      <c r="MSN119" s="199"/>
      <c r="MSO119" s="188"/>
      <c r="MSP119" s="209"/>
      <c r="MSQ119" s="199"/>
      <c r="MSR119" s="199"/>
      <c r="MSS119" s="188"/>
      <c r="MST119" s="209"/>
      <c r="MSU119" s="199"/>
      <c r="MSV119" s="199"/>
      <c r="MSW119" s="188"/>
      <c r="MSX119" s="209"/>
      <c r="MSY119" s="199"/>
      <c r="MSZ119" s="199"/>
      <c r="MTA119" s="188"/>
      <c r="MTB119" s="209"/>
      <c r="MTC119" s="199"/>
      <c r="MTD119" s="199"/>
      <c r="MTE119" s="188"/>
      <c r="MTF119" s="209"/>
      <c r="MTG119" s="199"/>
      <c r="MTH119" s="199"/>
      <c r="MTI119" s="188"/>
      <c r="MTJ119" s="209"/>
      <c r="MTK119" s="199"/>
      <c r="MTL119" s="199"/>
      <c r="MTM119" s="188"/>
      <c r="MTN119" s="209"/>
      <c r="MTO119" s="199"/>
      <c r="MTP119" s="199"/>
      <c r="MTQ119" s="188"/>
      <c r="MTR119" s="209"/>
      <c r="MTS119" s="199"/>
      <c r="MTT119" s="199"/>
      <c r="MTU119" s="188"/>
      <c r="MTV119" s="209"/>
      <c r="MTW119" s="199"/>
      <c r="MTX119" s="199"/>
      <c r="MTY119" s="188"/>
      <c r="MTZ119" s="209"/>
      <c r="MUA119" s="199"/>
      <c r="MUB119" s="199"/>
      <c r="MUC119" s="188"/>
      <c r="MUD119" s="209"/>
      <c r="MUE119" s="199"/>
      <c r="MUF119" s="199"/>
      <c r="MUG119" s="188"/>
      <c r="MUH119" s="209"/>
      <c r="MUI119" s="199"/>
      <c r="MUJ119" s="199"/>
      <c r="MUK119" s="188"/>
      <c r="MUL119" s="209"/>
      <c r="MUM119" s="199"/>
      <c r="MUN119" s="199"/>
      <c r="MUO119" s="188"/>
      <c r="MUP119" s="209"/>
      <c r="MUQ119" s="199"/>
      <c r="MUR119" s="199"/>
      <c r="MUS119" s="188"/>
      <c r="MUT119" s="209"/>
      <c r="MUU119" s="199"/>
      <c r="MUV119" s="199"/>
      <c r="MUW119" s="188"/>
      <c r="MUX119" s="209"/>
      <c r="MUY119" s="199"/>
      <c r="MUZ119" s="199"/>
      <c r="MVA119" s="188"/>
      <c r="MVB119" s="209"/>
      <c r="MVC119" s="199"/>
      <c r="MVD119" s="199"/>
      <c r="MVE119" s="188"/>
      <c r="MVF119" s="209"/>
      <c r="MVG119" s="199"/>
      <c r="MVH119" s="199"/>
      <c r="MVI119" s="188"/>
      <c r="MVJ119" s="209"/>
      <c r="MVK119" s="199"/>
      <c r="MVL119" s="199"/>
      <c r="MVM119" s="188"/>
      <c r="MVN119" s="209"/>
      <c r="MVO119" s="199"/>
      <c r="MVP119" s="199"/>
      <c r="MVQ119" s="188"/>
      <c r="MVR119" s="209"/>
      <c r="MVS119" s="199"/>
      <c r="MVT119" s="199"/>
      <c r="MVU119" s="188"/>
      <c r="MVV119" s="209"/>
      <c r="MVW119" s="199"/>
      <c r="MVX119" s="199"/>
      <c r="MVY119" s="188"/>
      <c r="MVZ119" s="209"/>
      <c r="MWA119" s="199"/>
      <c r="MWB119" s="199"/>
      <c r="MWC119" s="188"/>
      <c r="MWD119" s="209"/>
      <c r="MWE119" s="199"/>
      <c r="MWF119" s="199"/>
      <c r="MWG119" s="188"/>
      <c r="MWH119" s="209"/>
      <c r="MWI119" s="199"/>
      <c r="MWJ119" s="199"/>
      <c r="MWK119" s="188"/>
      <c r="MWL119" s="209"/>
      <c r="MWM119" s="199"/>
      <c r="MWN119" s="199"/>
      <c r="MWO119" s="188"/>
      <c r="MWP119" s="209"/>
      <c r="MWQ119" s="199"/>
      <c r="MWR119" s="199"/>
      <c r="MWS119" s="188"/>
      <c r="MWT119" s="209"/>
      <c r="MWU119" s="199"/>
      <c r="MWV119" s="199"/>
      <c r="MWW119" s="188"/>
      <c r="MWX119" s="209"/>
      <c r="MWY119" s="199"/>
      <c r="MWZ119" s="199"/>
      <c r="MXA119" s="188"/>
      <c r="MXB119" s="209"/>
      <c r="MXC119" s="199"/>
      <c r="MXD119" s="199"/>
      <c r="MXE119" s="188"/>
      <c r="MXF119" s="209"/>
      <c r="MXG119" s="199"/>
      <c r="MXH119" s="199"/>
      <c r="MXI119" s="188"/>
      <c r="MXJ119" s="209"/>
      <c r="MXK119" s="199"/>
      <c r="MXL119" s="199"/>
      <c r="MXM119" s="188"/>
      <c r="MXN119" s="209"/>
      <c r="MXO119" s="199"/>
      <c r="MXP119" s="199"/>
      <c r="MXQ119" s="188"/>
      <c r="MXR119" s="209"/>
      <c r="MXS119" s="199"/>
      <c r="MXT119" s="199"/>
      <c r="MXU119" s="188"/>
      <c r="MXV119" s="209"/>
      <c r="MXW119" s="199"/>
      <c r="MXX119" s="199"/>
      <c r="MXY119" s="188"/>
      <c r="MXZ119" s="209"/>
      <c r="MYA119" s="199"/>
      <c r="MYB119" s="199"/>
      <c r="MYC119" s="188"/>
      <c r="MYD119" s="209"/>
      <c r="MYE119" s="199"/>
      <c r="MYF119" s="199"/>
      <c r="MYG119" s="188"/>
      <c r="MYH119" s="209"/>
      <c r="MYI119" s="199"/>
      <c r="MYJ119" s="199"/>
      <c r="MYK119" s="188"/>
      <c r="MYL119" s="209"/>
      <c r="MYM119" s="199"/>
      <c r="MYN119" s="199"/>
      <c r="MYO119" s="188"/>
      <c r="MYP119" s="209"/>
      <c r="MYQ119" s="199"/>
      <c r="MYR119" s="199"/>
      <c r="MYS119" s="188"/>
      <c r="MYT119" s="209"/>
      <c r="MYU119" s="199"/>
      <c r="MYV119" s="199"/>
      <c r="MYW119" s="188"/>
      <c r="MYX119" s="209"/>
      <c r="MYY119" s="199"/>
      <c r="MYZ119" s="199"/>
      <c r="MZA119" s="188"/>
      <c r="MZB119" s="209"/>
      <c r="MZC119" s="199"/>
      <c r="MZD119" s="199"/>
      <c r="MZE119" s="188"/>
      <c r="MZF119" s="209"/>
      <c r="MZG119" s="199"/>
      <c r="MZH119" s="199"/>
      <c r="MZI119" s="188"/>
      <c r="MZJ119" s="209"/>
      <c r="MZK119" s="199"/>
      <c r="MZL119" s="199"/>
      <c r="MZM119" s="188"/>
      <c r="MZN119" s="209"/>
      <c r="MZO119" s="199"/>
      <c r="MZP119" s="199"/>
      <c r="MZQ119" s="188"/>
      <c r="MZR119" s="209"/>
      <c r="MZS119" s="199"/>
      <c r="MZT119" s="199"/>
      <c r="MZU119" s="188"/>
      <c r="MZV119" s="209"/>
      <c r="MZW119" s="199"/>
      <c r="MZX119" s="199"/>
      <c r="MZY119" s="188"/>
      <c r="MZZ119" s="209"/>
      <c r="NAA119" s="199"/>
      <c r="NAB119" s="199"/>
      <c r="NAC119" s="188"/>
      <c r="NAD119" s="209"/>
      <c r="NAE119" s="199"/>
      <c r="NAF119" s="199"/>
      <c r="NAG119" s="188"/>
      <c r="NAH119" s="209"/>
      <c r="NAI119" s="199"/>
      <c r="NAJ119" s="199"/>
      <c r="NAK119" s="188"/>
      <c r="NAL119" s="209"/>
      <c r="NAM119" s="199"/>
      <c r="NAN119" s="199"/>
      <c r="NAO119" s="188"/>
      <c r="NAP119" s="209"/>
      <c r="NAQ119" s="199"/>
      <c r="NAR119" s="199"/>
      <c r="NAS119" s="188"/>
      <c r="NAT119" s="209"/>
      <c r="NAU119" s="199"/>
      <c r="NAV119" s="199"/>
      <c r="NAW119" s="188"/>
      <c r="NAX119" s="209"/>
      <c r="NAY119" s="199"/>
      <c r="NAZ119" s="199"/>
      <c r="NBA119" s="188"/>
      <c r="NBB119" s="209"/>
      <c r="NBC119" s="199"/>
      <c r="NBD119" s="199"/>
      <c r="NBE119" s="188"/>
      <c r="NBF119" s="209"/>
      <c r="NBG119" s="199"/>
      <c r="NBH119" s="199"/>
      <c r="NBI119" s="188"/>
      <c r="NBJ119" s="209"/>
      <c r="NBK119" s="199"/>
      <c r="NBL119" s="199"/>
      <c r="NBM119" s="188"/>
      <c r="NBN119" s="209"/>
      <c r="NBO119" s="199"/>
      <c r="NBP119" s="199"/>
      <c r="NBQ119" s="188"/>
      <c r="NBR119" s="209"/>
      <c r="NBS119" s="199"/>
      <c r="NBT119" s="199"/>
      <c r="NBU119" s="188"/>
      <c r="NBV119" s="209"/>
      <c r="NBW119" s="199"/>
      <c r="NBX119" s="199"/>
      <c r="NBY119" s="188"/>
      <c r="NBZ119" s="209"/>
      <c r="NCA119" s="199"/>
      <c r="NCB119" s="199"/>
      <c r="NCC119" s="188"/>
      <c r="NCD119" s="209"/>
      <c r="NCE119" s="199"/>
      <c r="NCF119" s="199"/>
      <c r="NCG119" s="188"/>
      <c r="NCH119" s="209"/>
      <c r="NCI119" s="199"/>
      <c r="NCJ119" s="199"/>
      <c r="NCK119" s="188"/>
      <c r="NCL119" s="209"/>
      <c r="NCM119" s="199"/>
      <c r="NCN119" s="199"/>
      <c r="NCO119" s="188"/>
      <c r="NCP119" s="209"/>
      <c r="NCQ119" s="199"/>
      <c r="NCR119" s="199"/>
      <c r="NCS119" s="188"/>
      <c r="NCT119" s="209"/>
      <c r="NCU119" s="199"/>
      <c r="NCV119" s="199"/>
      <c r="NCW119" s="188"/>
      <c r="NCX119" s="209"/>
      <c r="NCY119" s="199"/>
      <c r="NCZ119" s="199"/>
      <c r="NDA119" s="188"/>
      <c r="NDB119" s="209"/>
      <c r="NDC119" s="199"/>
      <c r="NDD119" s="199"/>
      <c r="NDE119" s="188"/>
      <c r="NDF119" s="209"/>
      <c r="NDG119" s="199"/>
      <c r="NDH119" s="199"/>
      <c r="NDI119" s="188"/>
      <c r="NDJ119" s="209"/>
      <c r="NDK119" s="199"/>
      <c r="NDL119" s="199"/>
      <c r="NDM119" s="188"/>
      <c r="NDN119" s="209"/>
      <c r="NDO119" s="199"/>
      <c r="NDP119" s="199"/>
      <c r="NDQ119" s="188"/>
      <c r="NDR119" s="209"/>
      <c r="NDS119" s="199"/>
      <c r="NDT119" s="199"/>
      <c r="NDU119" s="188"/>
      <c r="NDV119" s="209"/>
      <c r="NDW119" s="199"/>
      <c r="NDX119" s="199"/>
      <c r="NDY119" s="188"/>
      <c r="NDZ119" s="209"/>
      <c r="NEA119" s="199"/>
      <c r="NEB119" s="199"/>
      <c r="NEC119" s="188"/>
      <c r="NED119" s="209"/>
      <c r="NEE119" s="199"/>
      <c r="NEF119" s="199"/>
      <c r="NEG119" s="188"/>
      <c r="NEH119" s="209"/>
      <c r="NEI119" s="199"/>
      <c r="NEJ119" s="199"/>
      <c r="NEK119" s="188"/>
      <c r="NEL119" s="209"/>
      <c r="NEM119" s="199"/>
      <c r="NEN119" s="199"/>
      <c r="NEO119" s="188"/>
      <c r="NEP119" s="209"/>
      <c r="NEQ119" s="199"/>
      <c r="NER119" s="199"/>
      <c r="NES119" s="188"/>
      <c r="NET119" s="209"/>
      <c r="NEU119" s="199"/>
      <c r="NEV119" s="199"/>
      <c r="NEW119" s="188"/>
      <c r="NEX119" s="209"/>
      <c r="NEY119" s="199"/>
      <c r="NEZ119" s="199"/>
      <c r="NFA119" s="188"/>
      <c r="NFB119" s="209"/>
      <c r="NFC119" s="199"/>
      <c r="NFD119" s="199"/>
      <c r="NFE119" s="188"/>
      <c r="NFF119" s="209"/>
      <c r="NFG119" s="199"/>
      <c r="NFH119" s="199"/>
      <c r="NFI119" s="188"/>
      <c r="NFJ119" s="209"/>
      <c r="NFK119" s="199"/>
      <c r="NFL119" s="199"/>
      <c r="NFM119" s="188"/>
      <c r="NFN119" s="209"/>
      <c r="NFO119" s="199"/>
      <c r="NFP119" s="199"/>
      <c r="NFQ119" s="188"/>
      <c r="NFR119" s="209"/>
      <c r="NFS119" s="199"/>
      <c r="NFT119" s="199"/>
      <c r="NFU119" s="188"/>
      <c r="NFV119" s="209"/>
      <c r="NFW119" s="199"/>
      <c r="NFX119" s="199"/>
      <c r="NFY119" s="188"/>
      <c r="NFZ119" s="209"/>
      <c r="NGA119" s="199"/>
      <c r="NGB119" s="199"/>
      <c r="NGC119" s="188"/>
      <c r="NGD119" s="209"/>
      <c r="NGE119" s="199"/>
      <c r="NGF119" s="199"/>
      <c r="NGG119" s="188"/>
      <c r="NGH119" s="209"/>
      <c r="NGI119" s="199"/>
      <c r="NGJ119" s="199"/>
      <c r="NGK119" s="188"/>
      <c r="NGL119" s="209"/>
      <c r="NGM119" s="199"/>
      <c r="NGN119" s="199"/>
      <c r="NGO119" s="188"/>
      <c r="NGP119" s="209"/>
      <c r="NGQ119" s="199"/>
      <c r="NGR119" s="199"/>
      <c r="NGS119" s="188"/>
      <c r="NGT119" s="209"/>
      <c r="NGU119" s="199"/>
      <c r="NGV119" s="199"/>
      <c r="NGW119" s="188"/>
      <c r="NGX119" s="209"/>
      <c r="NGY119" s="199"/>
      <c r="NGZ119" s="199"/>
      <c r="NHA119" s="188"/>
      <c r="NHB119" s="209"/>
      <c r="NHC119" s="199"/>
      <c r="NHD119" s="199"/>
      <c r="NHE119" s="188"/>
      <c r="NHF119" s="209"/>
      <c r="NHG119" s="199"/>
      <c r="NHH119" s="199"/>
      <c r="NHI119" s="188"/>
      <c r="NHJ119" s="209"/>
      <c r="NHK119" s="199"/>
      <c r="NHL119" s="199"/>
      <c r="NHM119" s="188"/>
      <c r="NHN119" s="209"/>
      <c r="NHO119" s="199"/>
      <c r="NHP119" s="199"/>
      <c r="NHQ119" s="188"/>
      <c r="NHR119" s="209"/>
      <c r="NHS119" s="199"/>
      <c r="NHT119" s="199"/>
      <c r="NHU119" s="188"/>
      <c r="NHV119" s="209"/>
      <c r="NHW119" s="199"/>
      <c r="NHX119" s="199"/>
      <c r="NHY119" s="188"/>
      <c r="NHZ119" s="209"/>
      <c r="NIA119" s="199"/>
      <c r="NIB119" s="199"/>
      <c r="NIC119" s="188"/>
      <c r="NID119" s="209"/>
      <c r="NIE119" s="199"/>
      <c r="NIF119" s="199"/>
      <c r="NIG119" s="188"/>
      <c r="NIH119" s="209"/>
      <c r="NII119" s="199"/>
      <c r="NIJ119" s="199"/>
      <c r="NIK119" s="188"/>
      <c r="NIL119" s="209"/>
      <c r="NIM119" s="199"/>
      <c r="NIN119" s="199"/>
      <c r="NIO119" s="188"/>
      <c r="NIP119" s="209"/>
      <c r="NIQ119" s="199"/>
      <c r="NIR119" s="199"/>
      <c r="NIS119" s="188"/>
      <c r="NIT119" s="209"/>
      <c r="NIU119" s="199"/>
      <c r="NIV119" s="199"/>
      <c r="NIW119" s="188"/>
      <c r="NIX119" s="209"/>
      <c r="NIY119" s="199"/>
      <c r="NIZ119" s="199"/>
      <c r="NJA119" s="188"/>
      <c r="NJB119" s="209"/>
      <c r="NJC119" s="199"/>
      <c r="NJD119" s="199"/>
      <c r="NJE119" s="188"/>
      <c r="NJF119" s="209"/>
      <c r="NJG119" s="199"/>
      <c r="NJH119" s="199"/>
      <c r="NJI119" s="188"/>
      <c r="NJJ119" s="209"/>
      <c r="NJK119" s="199"/>
      <c r="NJL119" s="199"/>
      <c r="NJM119" s="188"/>
      <c r="NJN119" s="209"/>
      <c r="NJO119" s="199"/>
      <c r="NJP119" s="199"/>
      <c r="NJQ119" s="188"/>
      <c r="NJR119" s="209"/>
      <c r="NJS119" s="199"/>
      <c r="NJT119" s="199"/>
      <c r="NJU119" s="188"/>
      <c r="NJV119" s="209"/>
      <c r="NJW119" s="199"/>
      <c r="NJX119" s="199"/>
      <c r="NJY119" s="188"/>
      <c r="NJZ119" s="209"/>
      <c r="NKA119" s="199"/>
      <c r="NKB119" s="199"/>
      <c r="NKC119" s="188"/>
      <c r="NKD119" s="209"/>
      <c r="NKE119" s="199"/>
      <c r="NKF119" s="199"/>
      <c r="NKG119" s="188"/>
      <c r="NKH119" s="209"/>
      <c r="NKI119" s="199"/>
      <c r="NKJ119" s="199"/>
      <c r="NKK119" s="188"/>
      <c r="NKL119" s="209"/>
      <c r="NKM119" s="199"/>
      <c r="NKN119" s="199"/>
      <c r="NKO119" s="188"/>
      <c r="NKP119" s="209"/>
      <c r="NKQ119" s="199"/>
      <c r="NKR119" s="199"/>
      <c r="NKS119" s="188"/>
      <c r="NKT119" s="209"/>
      <c r="NKU119" s="199"/>
      <c r="NKV119" s="199"/>
      <c r="NKW119" s="188"/>
      <c r="NKX119" s="209"/>
      <c r="NKY119" s="199"/>
      <c r="NKZ119" s="199"/>
      <c r="NLA119" s="188"/>
      <c r="NLB119" s="209"/>
      <c r="NLC119" s="199"/>
      <c r="NLD119" s="199"/>
      <c r="NLE119" s="188"/>
      <c r="NLF119" s="209"/>
      <c r="NLG119" s="199"/>
      <c r="NLH119" s="199"/>
      <c r="NLI119" s="188"/>
      <c r="NLJ119" s="209"/>
      <c r="NLK119" s="199"/>
      <c r="NLL119" s="199"/>
      <c r="NLM119" s="188"/>
      <c r="NLN119" s="209"/>
      <c r="NLO119" s="199"/>
      <c r="NLP119" s="199"/>
      <c r="NLQ119" s="188"/>
      <c r="NLR119" s="209"/>
      <c r="NLS119" s="199"/>
      <c r="NLT119" s="199"/>
      <c r="NLU119" s="188"/>
      <c r="NLV119" s="209"/>
      <c r="NLW119" s="199"/>
      <c r="NLX119" s="199"/>
      <c r="NLY119" s="188"/>
      <c r="NLZ119" s="209"/>
      <c r="NMA119" s="199"/>
      <c r="NMB119" s="199"/>
      <c r="NMC119" s="188"/>
      <c r="NMD119" s="209"/>
      <c r="NME119" s="199"/>
      <c r="NMF119" s="199"/>
      <c r="NMG119" s="188"/>
      <c r="NMH119" s="209"/>
      <c r="NMI119" s="199"/>
      <c r="NMJ119" s="199"/>
      <c r="NMK119" s="188"/>
      <c r="NML119" s="209"/>
      <c r="NMM119" s="199"/>
      <c r="NMN119" s="199"/>
      <c r="NMO119" s="188"/>
      <c r="NMP119" s="209"/>
      <c r="NMQ119" s="199"/>
      <c r="NMR119" s="199"/>
      <c r="NMS119" s="188"/>
      <c r="NMT119" s="209"/>
      <c r="NMU119" s="199"/>
      <c r="NMV119" s="199"/>
      <c r="NMW119" s="188"/>
      <c r="NMX119" s="209"/>
      <c r="NMY119" s="199"/>
      <c r="NMZ119" s="199"/>
      <c r="NNA119" s="188"/>
      <c r="NNB119" s="209"/>
      <c r="NNC119" s="199"/>
      <c r="NND119" s="199"/>
      <c r="NNE119" s="188"/>
      <c r="NNF119" s="209"/>
      <c r="NNG119" s="199"/>
      <c r="NNH119" s="199"/>
      <c r="NNI119" s="188"/>
      <c r="NNJ119" s="209"/>
      <c r="NNK119" s="199"/>
      <c r="NNL119" s="199"/>
      <c r="NNM119" s="188"/>
      <c r="NNN119" s="209"/>
      <c r="NNO119" s="199"/>
      <c r="NNP119" s="199"/>
      <c r="NNQ119" s="188"/>
      <c r="NNR119" s="209"/>
      <c r="NNS119" s="199"/>
      <c r="NNT119" s="199"/>
      <c r="NNU119" s="188"/>
      <c r="NNV119" s="209"/>
      <c r="NNW119" s="199"/>
      <c r="NNX119" s="199"/>
      <c r="NNY119" s="188"/>
      <c r="NNZ119" s="209"/>
      <c r="NOA119" s="199"/>
      <c r="NOB119" s="199"/>
      <c r="NOC119" s="188"/>
      <c r="NOD119" s="209"/>
      <c r="NOE119" s="199"/>
      <c r="NOF119" s="199"/>
      <c r="NOG119" s="188"/>
      <c r="NOH119" s="209"/>
      <c r="NOI119" s="199"/>
      <c r="NOJ119" s="199"/>
      <c r="NOK119" s="188"/>
      <c r="NOL119" s="209"/>
      <c r="NOM119" s="199"/>
      <c r="NON119" s="199"/>
      <c r="NOO119" s="188"/>
      <c r="NOP119" s="209"/>
      <c r="NOQ119" s="199"/>
      <c r="NOR119" s="199"/>
      <c r="NOS119" s="188"/>
      <c r="NOT119" s="209"/>
      <c r="NOU119" s="199"/>
      <c r="NOV119" s="199"/>
      <c r="NOW119" s="188"/>
      <c r="NOX119" s="209"/>
      <c r="NOY119" s="199"/>
      <c r="NOZ119" s="199"/>
      <c r="NPA119" s="188"/>
      <c r="NPB119" s="209"/>
      <c r="NPC119" s="199"/>
      <c r="NPD119" s="199"/>
      <c r="NPE119" s="188"/>
      <c r="NPF119" s="209"/>
      <c r="NPG119" s="199"/>
      <c r="NPH119" s="199"/>
      <c r="NPI119" s="188"/>
      <c r="NPJ119" s="209"/>
      <c r="NPK119" s="199"/>
      <c r="NPL119" s="199"/>
      <c r="NPM119" s="188"/>
      <c r="NPN119" s="209"/>
      <c r="NPO119" s="199"/>
      <c r="NPP119" s="199"/>
      <c r="NPQ119" s="188"/>
      <c r="NPR119" s="209"/>
      <c r="NPS119" s="199"/>
      <c r="NPT119" s="199"/>
      <c r="NPU119" s="188"/>
      <c r="NPV119" s="209"/>
      <c r="NPW119" s="199"/>
      <c r="NPX119" s="199"/>
      <c r="NPY119" s="188"/>
      <c r="NPZ119" s="209"/>
      <c r="NQA119" s="199"/>
      <c r="NQB119" s="199"/>
      <c r="NQC119" s="188"/>
      <c r="NQD119" s="209"/>
      <c r="NQE119" s="199"/>
      <c r="NQF119" s="199"/>
      <c r="NQG119" s="188"/>
      <c r="NQH119" s="209"/>
      <c r="NQI119" s="199"/>
      <c r="NQJ119" s="199"/>
      <c r="NQK119" s="188"/>
      <c r="NQL119" s="209"/>
      <c r="NQM119" s="199"/>
      <c r="NQN119" s="199"/>
      <c r="NQO119" s="188"/>
      <c r="NQP119" s="209"/>
      <c r="NQQ119" s="199"/>
      <c r="NQR119" s="199"/>
      <c r="NQS119" s="188"/>
      <c r="NQT119" s="209"/>
      <c r="NQU119" s="199"/>
      <c r="NQV119" s="199"/>
      <c r="NQW119" s="188"/>
      <c r="NQX119" s="209"/>
      <c r="NQY119" s="199"/>
      <c r="NQZ119" s="199"/>
      <c r="NRA119" s="188"/>
      <c r="NRB119" s="209"/>
      <c r="NRC119" s="199"/>
      <c r="NRD119" s="199"/>
      <c r="NRE119" s="188"/>
      <c r="NRF119" s="209"/>
      <c r="NRG119" s="199"/>
      <c r="NRH119" s="199"/>
      <c r="NRI119" s="188"/>
      <c r="NRJ119" s="209"/>
      <c r="NRK119" s="199"/>
      <c r="NRL119" s="199"/>
      <c r="NRM119" s="188"/>
      <c r="NRN119" s="209"/>
      <c r="NRO119" s="199"/>
      <c r="NRP119" s="199"/>
      <c r="NRQ119" s="188"/>
      <c r="NRR119" s="209"/>
      <c r="NRS119" s="199"/>
      <c r="NRT119" s="199"/>
      <c r="NRU119" s="188"/>
      <c r="NRV119" s="209"/>
      <c r="NRW119" s="199"/>
      <c r="NRX119" s="199"/>
      <c r="NRY119" s="188"/>
      <c r="NRZ119" s="209"/>
      <c r="NSA119" s="199"/>
      <c r="NSB119" s="199"/>
      <c r="NSC119" s="188"/>
      <c r="NSD119" s="209"/>
      <c r="NSE119" s="199"/>
      <c r="NSF119" s="199"/>
      <c r="NSG119" s="188"/>
      <c r="NSH119" s="209"/>
      <c r="NSI119" s="199"/>
      <c r="NSJ119" s="199"/>
      <c r="NSK119" s="188"/>
      <c r="NSL119" s="209"/>
      <c r="NSM119" s="199"/>
      <c r="NSN119" s="199"/>
      <c r="NSO119" s="188"/>
      <c r="NSP119" s="209"/>
      <c r="NSQ119" s="199"/>
      <c r="NSR119" s="199"/>
      <c r="NSS119" s="188"/>
      <c r="NST119" s="209"/>
      <c r="NSU119" s="199"/>
      <c r="NSV119" s="199"/>
      <c r="NSW119" s="188"/>
      <c r="NSX119" s="209"/>
      <c r="NSY119" s="199"/>
      <c r="NSZ119" s="199"/>
      <c r="NTA119" s="188"/>
      <c r="NTB119" s="209"/>
      <c r="NTC119" s="199"/>
      <c r="NTD119" s="199"/>
      <c r="NTE119" s="188"/>
      <c r="NTF119" s="209"/>
      <c r="NTG119" s="199"/>
      <c r="NTH119" s="199"/>
      <c r="NTI119" s="188"/>
      <c r="NTJ119" s="209"/>
      <c r="NTK119" s="199"/>
      <c r="NTL119" s="199"/>
      <c r="NTM119" s="188"/>
      <c r="NTN119" s="209"/>
      <c r="NTO119" s="199"/>
      <c r="NTP119" s="199"/>
      <c r="NTQ119" s="188"/>
      <c r="NTR119" s="209"/>
      <c r="NTS119" s="199"/>
      <c r="NTT119" s="199"/>
      <c r="NTU119" s="188"/>
      <c r="NTV119" s="209"/>
      <c r="NTW119" s="199"/>
      <c r="NTX119" s="199"/>
      <c r="NTY119" s="188"/>
      <c r="NTZ119" s="209"/>
      <c r="NUA119" s="199"/>
      <c r="NUB119" s="199"/>
      <c r="NUC119" s="188"/>
      <c r="NUD119" s="209"/>
      <c r="NUE119" s="199"/>
      <c r="NUF119" s="199"/>
      <c r="NUG119" s="188"/>
      <c r="NUH119" s="209"/>
      <c r="NUI119" s="199"/>
      <c r="NUJ119" s="199"/>
      <c r="NUK119" s="188"/>
      <c r="NUL119" s="209"/>
      <c r="NUM119" s="199"/>
      <c r="NUN119" s="199"/>
      <c r="NUO119" s="188"/>
      <c r="NUP119" s="209"/>
      <c r="NUQ119" s="199"/>
      <c r="NUR119" s="199"/>
      <c r="NUS119" s="188"/>
      <c r="NUT119" s="209"/>
      <c r="NUU119" s="199"/>
      <c r="NUV119" s="199"/>
      <c r="NUW119" s="188"/>
      <c r="NUX119" s="209"/>
      <c r="NUY119" s="199"/>
      <c r="NUZ119" s="199"/>
      <c r="NVA119" s="188"/>
      <c r="NVB119" s="209"/>
      <c r="NVC119" s="199"/>
      <c r="NVD119" s="199"/>
      <c r="NVE119" s="188"/>
      <c r="NVF119" s="209"/>
      <c r="NVG119" s="199"/>
      <c r="NVH119" s="199"/>
      <c r="NVI119" s="188"/>
      <c r="NVJ119" s="209"/>
      <c r="NVK119" s="199"/>
      <c r="NVL119" s="199"/>
      <c r="NVM119" s="188"/>
      <c r="NVN119" s="209"/>
      <c r="NVO119" s="199"/>
      <c r="NVP119" s="199"/>
      <c r="NVQ119" s="188"/>
      <c r="NVR119" s="209"/>
      <c r="NVS119" s="199"/>
      <c r="NVT119" s="199"/>
      <c r="NVU119" s="188"/>
      <c r="NVV119" s="209"/>
      <c r="NVW119" s="199"/>
      <c r="NVX119" s="199"/>
      <c r="NVY119" s="188"/>
      <c r="NVZ119" s="209"/>
      <c r="NWA119" s="199"/>
      <c r="NWB119" s="199"/>
      <c r="NWC119" s="188"/>
      <c r="NWD119" s="209"/>
      <c r="NWE119" s="199"/>
      <c r="NWF119" s="199"/>
      <c r="NWG119" s="188"/>
      <c r="NWH119" s="209"/>
      <c r="NWI119" s="199"/>
      <c r="NWJ119" s="199"/>
      <c r="NWK119" s="188"/>
      <c r="NWL119" s="209"/>
      <c r="NWM119" s="199"/>
      <c r="NWN119" s="199"/>
      <c r="NWO119" s="188"/>
      <c r="NWP119" s="209"/>
      <c r="NWQ119" s="199"/>
      <c r="NWR119" s="199"/>
      <c r="NWS119" s="188"/>
      <c r="NWT119" s="209"/>
      <c r="NWU119" s="199"/>
      <c r="NWV119" s="199"/>
      <c r="NWW119" s="188"/>
      <c r="NWX119" s="209"/>
      <c r="NWY119" s="199"/>
      <c r="NWZ119" s="199"/>
      <c r="NXA119" s="188"/>
      <c r="NXB119" s="209"/>
      <c r="NXC119" s="199"/>
      <c r="NXD119" s="199"/>
      <c r="NXE119" s="188"/>
      <c r="NXF119" s="209"/>
      <c r="NXG119" s="199"/>
      <c r="NXH119" s="199"/>
      <c r="NXI119" s="188"/>
      <c r="NXJ119" s="209"/>
      <c r="NXK119" s="199"/>
      <c r="NXL119" s="199"/>
      <c r="NXM119" s="188"/>
      <c r="NXN119" s="209"/>
      <c r="NXO119" s="199"/>
      <c r="NXP119" s="199"/>
      <c r="NXQ119" s="188"/>
      <c r="NXR119" s="209"/>
      <c r="NXS119" s="199"/>
      <c r="NXT119" s="199"/>
      <c r="NXU119" s="188"/>
      <c r="NXV119" s="209"/>
      <c r="NXW119" s="199"/>
      <c r="NXX119" s="199"/>
      <c r="NXY119" s="188"/>
      <c r="NXZ119" s="209"/>
      <c r="NYA119" s="199"/>
      <c r="NYB119" s="199"/>
      <c r="NYC119" s="188"/>
      <c r="NYD119" s="209"/>
      <c r="NYE119" s="199"/>
      <c r="NYF119" s="199"/>
      <c r="NYG119" s="188"/>
      <c r="NYH119" s="209"/>
      <c r="NYI119" s="199"/>
      <c r="NYJ119" s="199"/>
      <c r="NYK119" s="188"/>
      <c r="NYL119" s="209"/>
      <c r="NYM119" s="199"/>
      <c r="NYN119" s="199"/>
      <c r="NYO119" s="188"/>
      <c r="NYP119" s="209"/>
      <c r="NYQ119" s="199"/>
      <c r="NYR119" s="199"/>
      <c r="NYS119" s="188"/>
      <c r="NYT119" s="209"/>
      <c r="NYU119" s="199"/>
      <c r="NYV119" s="199"/>
      <c r="NYW119" s="188"/>
      <c r="NYX119" s="209"/>
      <c r="NYY119" s="199"/>
      <c r="NYZ119" s="199"/>
      <c r="NZA119" s="188"/>
      <c r="NZB119" s="209"/>
      <c r="NZC119" s="199"/>
      <c r="NZD119" s="199"/>
      <c r="NZE119" s="188"/>
      <c r="NZF119" s="209"/>
      <c r="NZG119" s="199"/>
      <c r="NZH119" s="199"/>
      <c r="NZI119" s="188"/>
      <c r="NZJ119" s="209"/>
      <c r="NZK119" s="199"/>
      <c r="NZL119" s="199"/>
      <c r="NZM119" s="188"/>
      <c r="NZN119" s="209"/>
      <c r="NZO119" s="199"/>
      <c r="NZP119" s="199"/>
      <c r="NZQ119" s="188"/>
      <c r="NZR119" s="209"/>
      <c r="NZS119" s="199"/>
      <c r="NZT119" s="199"/>
      <c r="NZU119" s="188"/>
      <c r="NZV119" s="209"/>
      <c r="NZW119" s="199"/>
      <c r="NZX119" s="199"/>
      <c r="NZY119" s="188"/>
      <c r="NZZ119" s="209"/>
      <c r="OAA119" s="199"/>
      <c r="OAB119" s="199"/>
      <c r="OAC119" s="188"/>
      <c r="OAD119" s="209"/>
      <c r="OAE119" s="199"/>
      <c r="OAF119" s="199"/>
      <c r="OAG119" s="188"/>
      <c r="OAH119" s="209"/>
      <c r="OAI119" s="199"/>
      <c r="OAJ119" s="199"/>
      <c r="OAK119" s="188"/>
      <c r="OAL119" s="209"/>
      <c r="OAM119" s="199"/>
      <c r="OAN119" s="199"/>
      <c r="OAO119" s="188"/>
      <c r="OAP119" s="209"/>
      <c r="OAQ119" s="199"/>
      <c r="OAR119" s="199"/>
      <c r="OAS119" s="188"/>
      <c r="OAT119" s="209"/>
      <c r="OAU119" s="199"/>
      <c r="OAV119" s="199"/>
      <c r="OAW119" s="188"/>
      <c r="OAX119" s="209"/>
      <c r="OAY119" s="199"/>
      <c r="OAZ119" s="199"/>
      <c r="OBA119" s="188"/>
      <c r="OBB119" s="209"/>
      <c r="OBC119" s="199"/>
      <c r="OBD119" s="199"/>
      <c r="OBE119" s="188"/>
      <c r="OBF119" s="209"/>
      <c r="OBG119" s="199"/>
      <c r="OBH119" s="199"/>
      <c r="OBI119" s="188"/>
      <c r="OBJ119" s="209"/>
      <c r="OBK119" s="199"/>
      <c r="OBL119" s="199"/>
      <c r="OBM119" s="188"/>
      <c r="OBN119" s="209"/>
      <c r="OBO119" s="199"/>
      <c r="OBP119" s="199"/>
      <c r="OBQ119" s="188"/>
      <c r="OBR119" s="209"/>
      <c r="OBS119" s="199"/>
      <c r="OBT119" s="199"/>
      <c r="OBU119" s="188"/>
      <c r="OBV119" s="209"/>
      <c r="OBW119" s="199"/>
      <c r="OBX119" s="199"/>
      <c r="OBY119" s="188"/>
      <c r="OBZ119" s="209"/>
      <c r="OCA119" s="199"/>
      <c r="OCB119" s="199"/>
      <c r="OCC119" s="188"/>
      <c r="OCD119" s="209"/>
      <c r="OCE119" s="199"/>
      <c r="OCF119" s="199"/>
      <c r="OCG119" s="188"/>
      <c r="OCH119" s="209"/>
      <c r="OCI119" s="199"/>
      <c r="OCJ119" s="199"/>
      <c r="OCK119" s="188"/>
      <c r="OCL119" s="209"/>
      <c r="OCM119" s="199"/>
      <c r="OCN119" s="199"/>
      <c r="OCO119" s="188"/>
      <c r="OCP119" s="209"/>
      <c r="OCQ119" s="199"/>
      <c r="OCR119" s="199"/>
      <c r="OCS119" s="188"/>
      <c r="OCT119" s="209"/>
      <c r="OCU119" s="199"/>
      <c r="OCV119" s="199"/>
      <c r="OCW119" s="188"/>
      <c r="OCX119" s="209"/>
      <c r="OCY119" s="199"/>
      <c r="OCZ119" s="199"/>
      <c r="ODA119" s="188"/>
      <c r="ODB119" s="209"/>
      <c r="ODC119" s="199"/>
      <c r="ODD119" s="199"/>
      <c r="ODE119" s="188"/>
      <c r="ODF119" s="209"/>
      <c r="ODG119" s="199"/>
      <c r="ODH119" s="199"/>
      <c r="ODI119" s="188"/>
      <c r="ODJ119" s="209"/>
      <c r="ODK119" s="199"/>
      <c r="ODL119" s="199"/>
      <c r="ODM119" s="188"/>
      <c r="ODN119" s="209"/>
      <c r="ODO119" s="199"/>
      <c r="ODP119" s="199"/>
      <c r="ODQ119" s="188"/>
      <c r="ODR119" s="209"/>
      <c r="ODS119" s="199"/>
      <c r="ODT119" s="199"/>
      <c r="ODU119" s="188"/>
      <c r="ODV119" s="209"/>
      <c r="ODW119" s="199"/>
      <c r="ODX119" s="199"/>
      <c r="ODY119" s="188"/>
      <c r="ODZ119" s="209"/>
      <c r="OEA119" s="199"/>
      <c r="OEB119" s="199"/>
      <c r="OEC119" s="188"/>
      <c r="OED119" s="209"/>
      <c r="OEE119" s="199"/>
      <c r="OEF119" s="199"/>
      <c r="OEG119" s="188"/>
      <c r="OEH119" s="209"/>
      <c r="OEI119" s="199"/>
      <c r="OEJ119" s="199"/>
      <c r="OEK119" s="188"/>
      <c r="OEL119" s="209"/>
      <c r="OEM119" s="199"/>
      <c r="OEN119" s="199"/>
      <c r="OEO119" s="188"/>
      <c r="OEP119" s="209"/>
      <c r="OEQ119" s="199"/>
      <c r="OER119" s="199"/>
      <c r="OES119" s="188"/>
      <c r="OET119" s="209"/>
      <c r="OEU119" s="199"/>
      <c r="OEV119" s="199"/>
      <c r="OEW119" s="188"/>
      <c r="OEX119" s="209"/>
      <c r="OEY119" s="199"/>
      <c r="OEZ119" s="199"/>
      <c r="OFA119" s="188"/>
      <c r="OFB119" s="209"/>
      <c r="OFC119" s="199"/>
      <c r="OFD119" s="199"/>
      <c r="OFE119" s="188"/>
      <c r="OFF119" s="209"/>
      <c r="OFG119" s="199"/>
      <c r="OFH119" s="199"/>
      <c r="OFI119" s="188"/>
      <c r="OFJ119" s="209"/>
      <c r="OFK119" s="199"/>
      <c r="OFL119" s="199"/>
      <c r="OFM119" s="188"/>
      <c r="OFN119" s="209"/>
      <c r="OFO119" s="199"/>
      <c r="OFP119" s="199"/>
      <c r="OFQ119" s="188"/>
      <c r="OFR119" s="209"/>
      <c r="OFS119" s="199"/>
      <c r="OFT119" s="199"/>
      <c r="OFU119" s="188"/>
      <c r="OFV119" s="209"/>
      <c r="OFW119" s="199"/>
      <c r="OFX119" s="199"/>
      <c r="OFY119" s="188"/>
      <c r="OFZ119" s="209"/>
      <c r="OGA119" s="199"/>
      <c r="OGB119" s="199"/>
      <c r="OGC119" s="188"/>
      <c r="OGD119" s="209"/>
      <c r="OGE119" s="199"/>
      <c r="OGF119" s="199"/>
      <c r="OGG119" s="188"/>
      <c r="OGH119" s="209"/>
      <c r="OGI119" s="199"/>
      <c r="OGJ119" s="199"/>
      <c r="OGK119" s="188"/>
      <c r="OGL119" s="209"/>
      <c r="OGM119" s="199"/>
      <c r="OGN119" s="199"/>
      <c r="OGO119" s="188"/>
      <c r="OGP119" s="209"/>
      <c r="OGQ119" s="199"/>
      <c r="OGR119" s="199"/>
      <c r="OGS119" s="188"/>
      <c r="OGT119" s="209"/>
      <c r="OGU119" s="199"/>
      <c r="OGV119" s="199"/>
      <c r="OGW119" s="188"/>
      <c r="OGX119" s="209"/>
      <c r="OGY119" s="199"/>
      <c r="OGZ119" s="199"/>
      <c r="OHA119" s="188"/>
      <c r="OHB119" s="209"/>
      <c r="OHC119" s="199"/>
      <c r="OHD119" s="199"/>
      <c r="OHE119" s="188"/>
      <c r="OHF119" s="209"/>
      <c r="OHG119" s="199"/>
      <c r="OHH119" s="199"/>
      <c r="OHI119" s="188"/>
      <c r="OHJ119" s="209"/>
      <c r="OHK119" s="199"/>
      <c r="OHL119" s="199"/>
      <c r="OHM119" s="188"/>
      <c r="OHN119" s="209"/>
      <c r="OHO119" s="199"/>
      <c r="OHP119" s="199"/>
      <c r="OHQ119" s="188"/>
      <c r="OHR119" s="209"/>
      <c r="OHS119" s="199"/>
      <c r="OHT119" s="199"/>
      <c r="OHU119" s="188"/>
      <c r="OHV119" s="209"/>
      <c r="OHW119" s="199"/>
      <c r="OHX119" s="199"/>
      <c r="OHY119" s="188"/>
      <c r="OHZ119" s="209"/>
      <c r="OIA119" s="199"/>
      <c r="OIB119" s="199"/>
      <c r="OIC119" s="188"/>
      <c r="OID119" s="209"/>
      <c r="OIE119" s="199"/>
      <c r="OIF119" s="199"/>
      <c r="OIG119" s="188"/>
      <c r="OIH119" s="209"/>
      <c r="OII119" s="199"/>
      <c r="OIJ119" s="199"/>
      <c r="OIK119" s="188"/>
      <c r="OIL119" s="209"/>
      <c r="OIM119" s="199"/>
      <c r="OIN119" s="199"/>
      <c r="OIO119" s="188"/>
      <c r="OIP119" s="209"/>
      <c r="OIQ119" s="199"/>
      <c r="OIR119" s="199"/>
      <c r="OIS119" s="188"/>
      <c r="OIT119" s="209"/>
      <c r="OIU119" s="199"/>
      <c r="OIV119" s="199"/>
      <c r="OIW119" s="188"/>
      <c r="OIX119" s="209"/>
      <c r="OIY119" s="199"/>
      <c r="OIZ119" s="199"/>
      <c r="OJA119" s="188"/>
      <c r="OJB119" s="209"/>
      <c r="OJC119" s="199"/>
      <c r="OJD119" s="199"/>
      <c r="OJE119" s="188"/>
      <c r="OJF119" s="209"/>
      <c r="OJG119" s="199"/>
      <c r="OJH119" s="199"/>
      <c r="OJI119" s="188"/>
      <c r="OJJ119" s="209"/>
      <c r="OJK119" s="199"/>
      <c r="OJL119" s="199"/>
      <c r="OJM119" s="188"/>
      <c r="OJN119" s="209"/>
      <c r="OJO119" s="199"/>
      <c r="OJP119" s="199"/>
      <c r="OJQ119" s="188"/>
      <c r="OJR119" s="209"/>
      <c r="OJS119" s="199"/>
      <c r="OJT119" s="199"/>
      <c r="OJU119" s="188"/>
      <c r="OJV119" s="209"/>
      <c r="OJW119" s="199"/>
      <c r="OJX119" s="199"/>
      <c r="OJY119" s="188"/>
      <c r="OJZ119" s="209"/>
      <c r="OKA119" s="199"/>
      <c r="OKB119" s="199"/>
      <c r="OKC119" s="188"/>
      <c r="OKD119" s="209"/>
      <c r="OKE119" s="199"/>
      <c r="OKF119" s="199"/>
      <c r="OKG119" s="188"/>
      <c r="OKH119" s="209"/>
      <c r="OKI119" s="199"/>
      <c r="OKJ119" s="199"/>
      <c r="OKK119" s="188"/>
      <c r="OKL119" s="209"/>
      <c r="OKM119" s="199"/>
      <c r="OKN119" s="199"/>
      <c r="OKO119" s="188"/>
      <c r="OKP119" s="209"/>
      <c r="OKQ119" s="199"/>
      <c r="OKR119" s="199"/>
      <c r="OKS119" s="188"/>
      <c r="OKT119" s="209"/>
      <c r="OKU119" s="199"/>
      <c r="OKV119" s="199"/>
      <c r="OKW119" s="188"/>
      <c r="OKX119" s="209"/>
      <c r="OKY119" s="199"/>
      <c r="OKZ119" s="199"/>
      <c r="OLA119" s="188"/>
      <c r="OLB119" s="209"/>
      <c r="OLC119" s="199"/>
      <c r="OLD119" s="199"/>
      <c r="OLE119" s="188"/>
      <c r="OLF119" s="209"/>
      <c r="OLG119" s="199"/>
      <c r="OLH119" s="199"/>
      <c r="OLI119" s="188"/>
      <c r="OLJ119" s="209"/>
      <c r="OLK119" s="199"/>
      <c r="OLL119" s="199"/>
      <c r="OLM119" s="188"/>
      <c r="OLN119" s="209"/>
      <c r="OLO119" s="199"/>
      <c r="OLP119" s="199"/>
      <c r="OLQ119" s="188"/>
      <c r="OLR119" s="209"/>
      <c r="OLS119" s="199"/>
      <c r="OLT119" s="199"/>
      <c r="OLU119" s="188"/>
      <c r="OLV119" s="209"/>
      <c r="OLW119" s="199"/>
      <c r="OLX119" s="199"/>
      <c r="OLY119" s="188"/>
      <c r="OLZ119" s="209"/>
      <c r="OMA119" s="199"/>
      <c r="OMB119" s="199"/>
      <c r="OMC119" s="188"/>
      <c r="OMD119" s="209"/>
      <c r="OME119" s="199"/>
      <c r="OMF119" s="199"/>
      <c r="OMG119" s="188"/>
      <c r="OMH119" s="209"/>
      <c r="OMI119" s="199"/>
      <c r="OMJ119" s="199"/>
      <c r="OMK119" s="188"/>
      <c r="OML119" s="209"/>
      <c r="OMM119" s="199"/>
      <c r="OMN119" s="199"/>
      <c r="OMO119" s="188"/>
      <c r="OMP119" s="209"/>
      <c r="OMQ119" s="199"/>
      <c r="OMR119" s="199"/>
      <c r="OMS119" s="188"/>
      <c r="OMT119" s="209"/>
      <c r="OMU119" s="199"/>
      <c r="OMV119" s="199"/>
      <c r="OMW119" s="188"/>
      <c r="OMX119" s="209"/>
      <c r="OMY119" s="199"/>
      <c r="OMZ119" s="199"/>
      <c r="ONA119" s="188"/>
      <c r="ONB119" s="209"/>
      <c r="ONC119" s="199"/>
      <c r="OND119" s="199"/>
      <c r="ONE119" s="188"/>
      <c r="ONF119" s="209"/>
      <c r="ONG119" s="199"/>
      <c r="ONH119" s="199"/>
      <c r="ONI119" s="188"/>
      <c r="ONJ119" s="209"/>
      <c r="ONK119" s="199"/>
      <c r="ONL119" s="199"/>
      <c r="ONM119" s="188"/>
      <c r="ONN119" s="209"/>
      <c r="ONO119" s="199"/>
      <c r="ONP119" s="199"/>
      <c r="ONQ119" s="188"/>
      <c r="ONR119" s="209"/>
      <c r="ONS119" s="199"/>
      <c r="ONT119" s="199"/>
      <c r="ONU119" s="188"/>
      <c r="ONV119" s="209"/>
      <c r="ONW119" s="199"/>
      <c r="ONX119" s="199"/>
      <c r="ONY119" s="188"/>
      <c r="ONZ119" s="209"/>
      <c r="OOA119" s="199"/>
      <c r="OOB119" s="199"/>
      <c r="OOC119" s="188"/>
      <c r="OOD119" s="209"/>
      <c r="OOE119" s="199"/>
      <c r="OOF119" s="199"/>
      <c r="OOG119" s="188"/>
      <c r="OOH119" s="209"/>
      <c r="OOI119" s="199"/>
      <c r="OOJ119" s="199"/>
      <c r="OOK119" s="188"/>
      <c r="OOL119" s="209"/>
      <c r="OOM119" s="199"/>
      <c r="OON119" s="199"/>
      <c r="OOO119" s="188"/>
      <c r="OOP119" s="209"/>
      <c r="OOQ119" s="199"/>
      <c r="OOR119" s="199"/>
      <c r="OOS119" s="188"/>
      <c r="OOT119" s="209"/>
      <c r="OOU119" s="199"/>
      <c r="OOV119" s="199"/>
      <c r="OOW119" s="188"/>
      <c r="OOX119" s="209"/>
      <c r="OOY119" s="199"/>
      <c r="OOZ119" s="199"/>
      <c r="OPA119" s="188"/>
      <c r="OPB119" s="209"/>
      <c r="OPC119" s="199"/>
      <c r="OPD119" s="199"/>
      <c r="OPE119" s="188"/>
      <c r="OPF119" s="209"/>
      <c r="OPG119" s="199"/>
      <c r="OPH119" s="199"/>
      <c r="OPI119" s="188"/>
      <c r="OPJ119" s="209"/>
      <c r="OPK119" s="199"/>
      <c r="OPL119" s="199"/>
      <c r="OPM119" s="188"/>
      <c r="OPN119" s="209"/>
      <c r="OPO119" s="199"/>
      <c r="OPP119" s="199"/>
      <c r="OPQ119" s="188"/>
      <c r="OPR119" s="209"/>
      <c r="OPS119" s="199"/>
      <c r="OPT119" s="199"/>
      <c r="OPU119" s="188"/>
      <c r="OPV119" s="209"/>
      <c r="OPW119" s="199"/>
      <c r="OPX119" s="199"/>
      <c r="OPY119" s="188"/>
      <c r="OPZ119" s="209"/>
      <c r="OQA119" s="199"/>
      <c r="OQB119" s="199"/>
      <c r="OQC119" s="188"/>
      <c r="OQD119" s="209"/>
      <c r="OQE119" s="199"/>
      <c r="OQF119" s="199"/>
      <c r="OQG119" s="188"/>
      <c r="OQH119" s="209"/>
      <c r="OQI119" s="199"/>
      <c r="OQJ119" s="199"/>
      <c r="OQK119" s="188"/>
      <c r="OQL119" s="209"/>
      <c r="OQM119" s="199"/>
      <c r="OQN119" s="199"/>
      <c r="OQO119" s="188"/>
      <c r="OQP119" s="209"/>
      <c r="OQQ119" s="199"/>
      <c r="OQR119" s="199"/>
      <c r="OQS119" s="188"/>
      <c r="OQT119" s="209"/>
      <c r="OQU119" s="199"/>
      <c r="OQV119" s="199"/>
      <c r="OQW119" s="188"/>
      <c r="OQX119" s="209"/>
      <c r="OQY119" s="199"/>
      <c r="OQZ119" s="199"/>
      <c r="ORA119" s="188"/>
      <c r="ORB119" s="209"/>
      <c r="ORC119" s="199"/>
      <c r="ORD119" s="199"/>
      <c r="ORE119" s="188"/>
      <c r="ORF119" s="209"/>
      <c r="ORG119" s="199"/>
      <c r="ORH119" s="199"/>
      <c r="ORI119" s="188"/>
      <c r="ORJ119" s="209"/>
      <c r="ORK119" s="199"/>
      <c r="ORL119" s="199"/>
      <c r="ORM119" s="188"/>
      <c r="ORN119" s="209"/>
      <c r="ORO119" s="199"/>
      <c r="ORP119" s="199"/>
      <c r="ORQ119" s="188"/>
      <c r="ORR119" s="209"/>
      <c r="ORS119" s="199"/>
      <c r="ORT119" s="199"/>
      <c r="ORU119" s="188"/>
      <c r="ORV119" s="209"/>
      <c r="ORW119" s="199"/>
      <c r="ORX119" s="199"/>
      <c r="ORY119" s="188"/>
      <c r="ORZ119" s="209"/>
      <c r="OSA119" s="199"/>
      <c r="OSB119" s="199"/>
      <c r="OSC119" s="188"/>
      <c r="OSD119" s="209"/>
      <c r="OSE119" s="199"/>
      <c r="OSF119" s="199"/>
      <c r="OSG119" s="188"/>
      <c r="OSH119" s="209"/>
      <c r="OSI119" s="199"/>
      <c r="OSJ119" s="199"/>
      <c r="OSK119" s="188"/>
      <c r="OSL119" s="209"/>
      <c r="OSM119" s="199"/>
      <c r="OSN119" s="199"/>
      <c r="OSO119" s="188"/>
      <c r="OSP119" s="209"/>
      <c r="OSQ119" s="199"/>
      <c r="OSR119" s="199"/>
      <c r="OSS119" s="188"/>
      <c r="OST119" s="209"/>
      <c r="OSU119" s="199"/>
      <c r="OSV119" s="199"/>
      <c r="OSW119" s="188"/>
      <c r="OSX119" s="209"/>
      <c r="OSY119" s="199"/>
      <c r="OSZ119" s="199"/>
      <c r="OTA119" s="188"/>
      <c r="OTB119" s="209"/>
      <c r="OTC119" s="199"/>
      <c r="OTD119" s="199"/>
      <c r="OTE119" s="188"/>
      <c r="OTF119" s="209"/>
      <c r="OTG119" s="199"/>
      <c r="OTH119" s="199"/>
      <c r="OTI119" s="188"/>
      <c r="OTJ119" s="209"/>
      <c r="OTK119" s="199"/>
      <c r="OTL119" s="199"/>
      <c r="OTM119" s="188"/>
      <c r="OTN119" s="209"/>
      <c r="OTO119" s="199"/>
      <c r="OTP119" s="199"/>
      <c r="OTQ119" s="188"/>
      <c r="OTR119" s="209"/>
      <c r="OTS119" s="199"/>
      <c r="OTT119" s="199"/>
      <c r="OTU119" s="188"/>
      <c r="OTV119" s="209"/>
      <c r="OTW119" s="199"/>
      <c r="OTX119" s="199"/>
      <c r="OTY119" s="188"/>
      <c r="OTZ119" s="209"/>
      <c r="OUA119" s="199"/>
      <c r="OUB119" s="199"/>
      <c r="OUC119" s="188"/>
      <c r="OUD119" s="209"/>
      <c r="OUE119" s="199"/>
      <c r="OUF119" s="199"/>
      <c r="OUG119" s="188"/>
      <c r="OUH119" s="209"/>
      <c r="OUI119" s="199"/>
      <c r="OUJ119" s="199"/>
      <c r="OUK119" s="188"/>
      <c r="OUL119" s="209"/>
      <c r="OUM119" s="199"/>
      <c r="OUN119" s="199"/>
      <c r="OUO119" s="188"/>
      <c r="OUP119" s="209"/>
      <c r="OUQ119" s="199"/>
      <c r="OUR119" s="199"/>
      <c r="OUS119" s="188"/>
      <c r="OUT119" s="209"/>
      <c r="OUU119" s="199"/>
      <c r="OUV119" s="199"/>
      <c r="OUW119" s="188"/>
      <c r="OUX119" s="209"/>
      <c r="OUY119" s="199"/>
      <c r="OUZ119" s="199"/>
      <c r="OVA119" s="188"/>
      <c r="OVB119" s="209"/>
      <c r="OVC119" s="199"/>
      <c r="OVD119" s="199"/>
      <c r="OVE119" s="188"/>
      <c r="OVF119" s="209"/>
      <c r="OVG119" s="199"/>
      <c r="OVH119" s="199"/>
      <c r="OVI119" s="188"/>
      <c r="OVJ119" s="209"/>
      <c r="OVK119" s="199"/>
      <c r="OVL119" s="199"/>
      <c r="OVM119" s="188"/>
      <c r="OVN119" s="209"/>
      <c r="OVO119" s="199"/>
      <c r="OVP119" s="199"/>
      <c r="OVQ119" s="188"/>
      <c r="OVR119" s="209"/>
      <c r="OVS119" s="199"/>
      <c r="OVT119" s="199"/>
      <c r="OVU119" s="188"/>
      <c r="OVV119" s="209"/>
      <c r="OVW119" s="199"/>
      <c r="OVX119" s="199"/>
      <c r="OVY119" s="188"/>
      <c r="OVZ119" s="209"/>
      <c r="OWA119" s="199"/>
      <c r="OWB119" s="199"/>
      <c r="OWC119" s="188"/>
      <c r="OWD119" s="209"/>
      <c r="OWE119" s="199"/>
      <c r="OWF119" s="199"/>
      <c r="OWG119" s="188"/>
      <c r="OWH119" s="209"/>
      <c r="OWI119" s="199"/>
      <c r="OWJ119" s="199"/>
      <c r="OWK119" s="188"/>
      <c r="OWL119" s="209"/>
      <c r="OWM119" s="199"/>
      <c r="OWN119" s="199"/>
      <c r="OWO119" s="188"/>
      <c r="OWP119" s="209"/>
      <c r="OWQ119" s="199"/>
      <c r="OWR119" s="199"/>
      <c r="OWS119" s="188"/>
      <c r="OWT119" s="209"/>
      <c r="OWU119" s="199"/>
      <c r="OWV119" s="199"/>
      <c r="OWW119" s="188"/>
      <c r="OWX119" s="209"/>
      <c r="OWY119" s="199"/>
      <c r="OWZ119" s="199"/>
      <c r="OXA119" s="188"/>
      <c r="OXB119" s="209"/>
      <c r="OXC119" s="199"/>
      <c r="OXD119" s="199"/>
      <c r="OXE119" s="188"/>
      <c r="OXF119" s="209"/>
      <c r="OXG119" s="199"/>
      <c r="OXH119" s="199"/>
      <c r="OXI119" s="188"/>
      <c r="OXJ119" s="209"/>
      <c r="OXK119" s="199"/>
      <c r="OXL119" s="199"/>
      <c r="OXM119" s="188"/>
      <c r="OXN119" s="209"/>
      <c r="OXO119" s="199"/>
      <c r="OXP119" s="199"/>
      <c r="OXQ119" s="188"/>
      <c r="OXR119" s="209"/>
      <c r="OXS119" s="199"/>
      <c r="OXT119" s="199"/>
      <c r="OXU119" s="188"/>
      <c r="OXV119" s="209"/>
      <c r="OXW119" s="199"/>
      <c r="OXX119" s="199"/>
      <c r="OXY119" s="188"/>
      <c r="OXZ119" s="209"/>
      <c r="OYA119" s="199"/>
      <c r="OYB119" s="199"/>
      <c r="OYC119" s="188"/>
      <c r="OYD119" s="209"/>
      <c r="OYE119" s="199"/>
      <c r="OYF119" s="199"/>
      <c r="OYG119" s="188"/>
      <c r="OYH119" s="209"/>
      <c r="OYI119" s="199"/>
      <c r="OYJ119" s="199"/>
      <c r="OYK119" s="188"/>
      <c r="OYL119" s="209"/>
      <c r="OYM119" s="199"/>
      <c r="OYN119" s="199"/>
      <c r="OYO119" s="188"/>
      <c r="OYP119" s="209"/>
      <c r="OYQ119" s="199"/>
      <c r="OYR119" s="199"/>
      <c r="OYS119" s="188"/>
      <c r="OYT119" s="209"/>
      <c r="OYU119" s="199"/>
      <c r="OYV119" s="199"/>
      <c r="OYW119" s="188"/>
      <c r="OYX119" s="209"/>
      <c r="OYY119" s="199"/>
      <c r="OYZ119" s="199"/>
      <c r="OZA119" s="188"/>
      <c r="OZB119" s="209"/>
      <c r="OZC119" s="199"/>
      <c r="OZD119" s="199"/>
      <c r="OZE119" s="188"/>
      <c r="OZF119" s="209"/>
      <c r="OZG119" s="199"/>
      <c r="OZH119" s="199"/>
      <c r="OZI119" s="188"/>
      <c r="OZJ119" s="209"/>
      <c r="OZK119" s="199"/>
      <c r="OZL119" s="199"/>
      <c r="OZM119" s="188"/>
      <c r="OZN119" s="209"/>
      <c r="OZO119" s="199"/>
      <c r="OZP119" s="199"/>
      <c r="OZQ119" s="188"/>
      <c r="OZR119" s="209"/>
      <c r="OZS119" s="199"/>
      <c r="OZT119" s="199"/>
      <c r="OZU119" s="188"/>
      <c r="OZV119" s="209"/>
      <c r="OZW119" s="199"/>
      <c r="OZX119" s="199"/>
      <c r="OZY119" s="188"/>
      <c r="OZZ119" s="209"/>
      <c r="PAA119" s="199"/>
      <c r="PAB119" s="199"/>
      <c r="PAC119" s="188"/>
      <c r="PAD119" s="209"/>
      <c r="PAE119" s="199"/>
      <c r="PAF119" s="199"/>
      <c r="PAG119" s="188"/>
      <c r="PAH119" s="209"/>
      <c r="PAI119" s="199"/>
      <c r="PAJ119" s="199"/>
      <c r="PAK119" s="188"/>
      <c r="PAL119" s="209"/>
      <c r="PAM119" s="199"/>
      <c r="PAN119" s="199"/>
      <c r="PAO119" s="188"/>
      <c r="PAP119" s="209"/>
      <c r="PAQ119" s="199"/>
      <c r="PAR119" s="199"/>
      <c r="PAS119" s="188"/>
      <c r="PAT119" s="209"/>
      <c r="PAU119" s="199"/>
      <c r="PAV119" s="199"/>
      <c r="PAW119" s="188"/>
      <c r="PAX119" s="209"/>
      <c r="PAY119" s="199"/>
      <c r="PAZ119" s="199"/>
      <c r="PBA119" s="188"/>
      <c r="PBB119" s="209"/>
      <c r="PBC119" s="199"/>
      <c r="PBD119" s="199"/>
      <c r="PBE119" s="188"/>
      <c r="PBF119" s="209"/>
      <c r="PBG119" s="199"/>
      <c r="PBH119" s="199"/>
      <c r="PBI119" s="188"/>
      <c r="PBJ119" s="209"/>
      <c r="PBK119" s="199"/>
      <c r="PBL119" s="199"/>
      <c r="PBM119" s="188"/>
      <c r="PBN119" s="209"/>
      <c r="PBO119" s="199"/>
      <c r="PBP119" s="199"/>
      <c r="PBQ119" s="188"/>
      <c r="PBR119" s="209"/>
      <c r="PBS119" s="199"/>
      <c r="PBT119" s="199"/>
      <c r="PBU119" s="188"/>
      <c r="PBV119" s="209"/>
      <c r="PBW119" s="199"/>
      <c r="PBX119" s="199"/>
      <c r="PBY119" s="188"/>
      <c r="PBZ119" s="209"/>
      <c r="PCA119" s="199"/>
      <c r="PCB119" s="199"/>
      <c r="PCC119" s="188"/>
      <c r="PCD119" s="209"/>
      <c r="PCE119" s="199"/>
      <c r="PCF119" s="199"/>
      <c r="PCG119" s="188"/>
      <c r="PCH119" s="209"/>
      <c r="PCI119" s="199"/>
      <c r="PCJ119" s="199"/>
      <c r="PCK119" s="188"/>
      <c r="PCL119" s="209"/>
      <c r="PCM119" s="199"/>
      <c r="PCN119" s="199"/>
      <c r="PCO119" s="188"/>
      <c r="PCP119" s="209"/>
      <c r="PCQ119" s="199"/>
      <c r="PCR119" s="199"/>
      <c r="PCS119" s="188"/>
      <c r="PCT119" s="209"/>
      <c r="PCU119" s="199"/>
      <c r="PCV119" s="199"/>
      <c r="PCW119" s="188"/>
      <c r="PCX119" s="209"/>
      <c r="PCY119" s="199"/>
      <c r="PCZ119" s="199"/>
      <c r="PDA119" s="188"/>
      <c r="PDB119" s="209"/>
      <c r="PDC119" s="199"/>
      <c r="PDD119" s="199"/>
      <c r="PDE119" s="188"/>
      <c r="PDF119" s="209"/>
      <c r="PDG119" s="199"/>
      <c r="PDH119" s="199"/>
      <c r="PDI119" s="188"/>
      <c r="PDJ119" s="209"/>
      <c r="PDK119" s="199"/>
      <c r="PDL119" s="199"/>
      <c r="PDM119" s="188"/>
      <c r="PDN119" s="209"/>
      <c r="PDO119" s="199"/>
      <c r="PDP119" s="199"/>
      <c r="PDQ119" s="188"/>
      <c r="PDR119" s="209"/>
      <c r="PDS119" s="199"/>
      <c r="PDT119" s="199"/>
      <c r="PDU119" s="188"/>
      <c r="PDV119" s="209"/>
      <c r="PDW119" s="199"/>
      <c r="PDX119" s="199"/>
      <c r="PDY119" s="188"/>
      <c r="PDZ119" s="209"/>
      <c r="PEA119" s="199"/>
      <c r="PEB119" s="199"/>
      <c r="PEC119" s="188"/>
      <c r="PED119" s="209"/>
      <c r="PEE119" s="199"/>
      <c r="PEF119" s="199"/>
      <c r="PEG119" s="188"/>
      <c r="PEH119" s="209"/>
      <c r="PEI119" s="199"/>
      <c r="PEJ119" s="199"/>
      <c r="PEK119" s="188"/>
      <c r="PEL119" s="209"/>
      <c r="PEM119" s="199"/>
      <c r="PEN119" s="199"/>
      <c r="PEO119" s="188"/>
      <c r="PEP119" s="209"/>
      <c r="PEQ119" s="199"/>
      <c r="PER119" s="199"/>
      <c r="PES119" s="188"/>
      <c r="PET119" s="209"/>
      <c r="PEU119" s="199"/>
      <c r="PEV119" s="199"/>
      <c r="PEW119" s="188"/>
      <c r="PEX119" s="209"/>
      <c r="PEY119" s="199"/>
      <c r="PEZ119" s="199"/>
      <c r="PFA119" s="188"/>
      <c r="PFB119" s="209"/>
      <c r="PFC119" s="199"/>
      <c r="PFD119" s="199"/>
      <c r="PFE119" s="188"/>
      <c r="PFF119" s="209"/>
      <c r="PFG119" s="199"/>
      <c r="PFH119" s="199"/>
      <c r="PFI119" s="188"/>
      <c r="PFJ119" s="209"/>
      <c r="PFK119" s="199"/>
      <c r="PFL119" s="199"/>
      <c r="PFM119" s="188"/>
      <c r="PFN119" s="209"/>
      <c r="PFO119" s="199"/>
      <c r="PFP119" s="199"/>
      <c r="PFQ119" s="188"/>
      <c r="PFR119" s="209"/>
      <c r="PFS119" s="199"/>
      <c r="PFT119" s="199"/>
      <c r="PFU119" s="188"/>
      <c r="PFV119" s="209"/>
      <c r="PFW119" s="199"/>
      <c r="PFX119" s="199"/>
      <c r="PFY119" s="188"/>
      <c r="PFZ119" s="209"/>
      <c r="PGA119" s="199"/>
      <c r="PGB119" s="199"/>
      <c r="PGC119" s="188"/>
      <c r="PGD119" s="209"/>
      <c r="PGE119" s="199"/>
      <c r="PGF119" s="199"/>
      <c r="PGG119" s="188"/>
      <c r="PGH119" s="209"/>
      <c r="PGI119" s="199"/>
      <c r="PGJ119" s="199"/>
      <c r="PGK119" s="188"/>
      <c r="PGL119" s="209"/>
      <c r="PGM119" s="199"/>
      <c r="PGN119" s="199"/>
      <c r="PGO119" s="188"/>
      <c r="PGP119" s="209"/>
      <c r="PGQ119" s="199"/>
      <c r="PGR119" s="199"/>
      <c r="PGS119" s="188"/>
      <c r="PGT119" s="209"/>
      <c r="PGU119" s="199"/>
      <c r="PGV119" s="199"/>
      <c r="PGW119" s="188"/>
      <c r="PGX119" s="209"/>
      <c r="PGY119" s="199"/>
      <c r="PGZ119" s="199"/>
      <c r="PHA119" s="188"/>
      <c r="PHB119" s="209"/>
      <c r="PHC119" s="199"/>
      <c r="PHD119" s="199"/>
      <c r="PHE119" s="188"/>
      <c r="PHF119" s="209"/>
      <c r="PHG119" s="199"/>
      <c r="PHH119" s="199"/>
      <c r="PHI119" s="188"/>
      <c r="PHJ119" s="209"/>
      <c r="PHK119" s="199"/>
      <c r="PHL119" s="199"/>
      <c r="PHM119" s="188"/>
      <c r="PHN119" s="209"/>
      <c r="PHO119" s="199"/>
      <c r="PHP119" s="199"/>
      <c r="PHQ119" s="188"/>
      <c r="PHR119" s="209"/>
      <c r="PHS119" s="199"/>
      <c r="PHT119" s="199"/>
      <c r="PHU119" s="188"/>
      <c r="PHV119" s="209"/>
      <c r="PHW119" s="199"/>
      <c r="PHX119" s="199"/>
      <c r="PHY119" s="188"/>
      <c r="PHZ119" s="209"/>
      <c r="PIA119" s="199"/>
      <c r="PIB119" s="199"/>
      <c r="PIC119" s="188"/>
      <c r="PID119" s="209"/>
      <c r="PIE119" s="199"/>
      <c r="PIF119" s="199"/>
      <c r="PIG119" s="188"/>
      <c r="PIH119" s="209"/>
      <c r="PII119" s="199"/>
      <c r="PIJ119" s="199"/>
      <c r="PIK119" s="188"/>
      <c r="PIL119" s="209"/>
      <c r="PIM119" s="199"/>
      <c r="PIN119" s="199"/>
      <c r="PIO119" s="188"/>
      <c r="PIP119" s="209"/>
      <c r="PIQ119" s="199"/>
      <c r="PIR119" s="199"/>
      <c r="PIS119" s="188"/>
      <c r="PIT119" s="209"/>
      <c r="PIU119" s="199"/>
      <c r="PIV119" s="199"/>
      <c r="PIW119" s="188"/>
      <c r="PIX119" s="209"/>
      <c r="PIY119" s="199"/>
      <c r="PIZ119" s="199"/>
      <c r="PJA119" s="188"/>
      <c r="PJB119" s="209"/>
      <c r="PJC119" s="199"/>
      <c r="PJD119" s="199"/>
      <c r="PJE119" s="188"/>
      <c r="PJF119" s="209"/>
      <c r="PJG119" s="199"/>
      <c r="PJH119" s="199"/>
      <c r="PJI119" s="188"/>
      <c r="PJJ119" s="209"/>
      <c r="PJK119" s="199"/>
      <c r="PJL119" s="199"/>
      <c r="PJM119" s="188"/>
      <c r="PJN119" s="209"/>
      <c r="PJO119" s="199"/>
      <c r="PJP119" s="199"/>
      <c r="PJQ119" s="188"/>
      <c r="PJR119" s="209"/>
      <c r="PJS119" s="199"/>
      <c r="PJT119" s="199"/>
      <c r="PJU119" s="188"/>
      <c r="PJV119" s="209"/>
      <c r="PJW119" s="199"/>
      <c r="PJX119" s="199"/>
      <c r="PJY119" s="188"/>
      <c r="PJZ119" s="209"/>
      <c r="PKA119" s="199"/>
      <c r="PKB119" s="199"/>
      <c r="PKC119" s="188"/>
      <c r="PKD119" s="209"/>
      <c r="PKE119" s="199"/>
      <c r="PKF119" s="199"/>
      <c r="PKG119" s="188"/>
      <c r="PKH119" s="209"/>
      <c r="PKI119" s="199"/>
      <c r="PKJ119" s="199"/>
      <c r="PKK119" s="188"/>
      <c r="PKL119" s="209"/>
      <c r="PKM119" s="199"/>
      <c r="PKN119" s="199"/>
      <c r="PKO119" s="188"/>
      <c r="PKP119" s="209"/>
      <c r="PKQ119" s="199"/>
      <c r="PKR119" s="199"/>
      <c r="PKS119" s="188"/>
      <c r="PKT119" s="209"/>
      <c r="PKU119" s="199"/>
      <c r="PKV119" s="199"/>
      <c r="PKW119" s="188"/>
      <c r="PKX119" s="209"/>
      <c r="PKY119" s="199"/>
      <c r="PKZ119" s="199"/>
      <c r="PLA119" s="188"/>
      <c r="PLB119" s="209"/>
      <c r="PLC119" s="199"/>
      <c r="PLD119" s="199"/>
      <c r="PLE119" s="188"/>
      <c r="PLF119" s="209"/>
      <c r="PLG119" s="199"/>
      <c r="PLH119" s="199"/>
      <c r="PLI119" s="188"/>
      <c r="PLJ119" s="209"/>
      <c r="PLK119" s="199"/>
      <c r="PLL119" s="199"/>
      <c r="PLM119" s="188"/>
      <c r="PLN119" s="209"/>
      <c r="PLO119" s="199"/>
      <c r="PLP119" s="199"/>
      <c r="PLQ119" s="188"/>
      <c r="PLR119" s="209"/>
      <c r="PLS119" s="199"/>
      <c r="PLT119" s="199"/>
      <c r="PLU119" s="188"/>
      <c r="PLV119" s="209"/>
      <c r="PLW119" s="199"/>
      <c r="PLX119" s="199"/>
      <c r="PLY119" s="188"/>
      <c r="PLZ119" s="209"/>
      <c r="PMA119" s="199"/>
      <c r="PMB119" s="199"/>
      <c r="PMC119" s="188"/>
      <c r="PMD119" s="209"/>
      <c r="PME119" s="199"/>
      <c r="PMF119" s="199"/>
      <c r="PMG119" s="188"/>
      <c r="PMH119" s="209"/>
      <c r="PMI119" s="199"/>
      <c r="PMJ119" s="199"/>
      <c r="PMK119" s="188"/>
      <c r="PML119" s="209"/>
      <c r="PMM119" s="199"/>
      <c r="PMN119" s="199"/>
      <c r="PMO119" s="188"/>
      <c r="PMP119" s="209"/>
      <c r="PMQ119" s="199"/>
      <c r="PMR119" s="199"/>
      <c r="PMS119" s="188"/>
      <c r="PMT119" s="209"/>
      <c r="PMU119" s="199"/>
      <c r="PMV119" s="199"/>
      <c r="PMW119" s="188"/>
      <c r="PMX119" s="209"/>
      <c r="PMY119" s="199"/>
      <c r="PMZ119" s="199"/>
      <c r="PNA119" s="188"/>
      <c r="PNB119" s="209"/>
      <c r="PNC119" s="199"/>
      <c r="PND119" s="199"/>
      <c r="PNE119" s="188"/>
      <c r="PNF119" s="209"/>
      <c r="PNG119" s="199"/>
      <c r="PNH119" s="199"/>
      <c r="PNI119" s="188"/>
      <c r="PNJ119" s="209"/>
      <c r="PNK119" s="199"/>
      <c r="PNL119" s="199"/>
      <c r="PNM119" s="188"/>
      <c r="PNN119" s="209"/>
      <c r="PNO119" s="199"/>
      <c r="PNP119" s="199"/>
      <c r="PNQ119" s="188"/>
      <c r="PNR119" s="209"/>
      <c r="PNS119" s="199"/>
      <c r="PNT119" s="199"/>
      <c r="PNU119" s="188"/>
      <c r="PNV119" s="209"/>
      <c r="PNW119" s="199"/>
      <c r="PNX119" s="199"/>
      <c r="PNY119" s="188"/>
      <c r="PNZ119" s="209"/>
      <c r="POA119" s="199"/>
      <c r="POB119" s="199"/>
      <c r="POC119" s="188"/>
      <c r="POD119" s="209"/>
      <c r="POE119" s="199"/>
      <c r="POF119" s="199"/>
      <c r="POG119" s="188"/>
      <c r="POH119" s="209"/>
      <c r="POI119" s="199"/>
      <c r="POJ119" s="199"/>
      <c r="POK119" s="188"/>
      <c r="POL119" s="209"/>
      <c r="POM119" s="199"/>
      <c r="PON119" s="199"/>
      <c r="POO119" s="188"/>
      <c r="POP119" s="209"/>
      <c r="POQ119" s="199"/>
      <c r="POR119" s="199"/>
      <c r="POS119" s="188"/>
      <c r="POT119" s="209"/>
      <c r="POU119" s="199"/>
      <c r="POV119" s="199"/>
      <c r="POW119" s="188"/>
      <c r="POX119" s="209"/>
      <c r="POY119" s="199"/>
      <c r="POZ119" s="199"/>
      <c r="PPA119" s="188"/>
      <c r="PPB119" s="209"/>
      <c r="PPC119" s="199"/>
      <c r="PPD119" s="199"/>
      <c r="PPE119" s="188"/>
      <c r="PPF119" s="209"/>
      <c r="PPG119" s="199"/>
      <c r="PPH119" s="199"/>
      <c r="PPI119" s="188"/>
      <c r="PPJ119" s="209"/>
      <c r="PPK119" s="199"/>
      <c r="PPL119" s="199"/>
      <c r="PPM119" s="188"/>
      <c r="PPN119" s="209"/>
      <c r="PPO119" s="199"/>
      <c r="PPP119" s="199"/>
      <c r="PPQ119" s="188"/>
      <c r="PPR119" s="209"/>
      <c r="PPS119" s="199"/>
      <c r="PPT119" s="199"/>
      <c r="PPU119" s="188"/>
      <c r="PPV119" s="209"/>
      <c r="PPW119" s="199"/>
      <c r="PPX119" s="199"/>
      <c r="PPY119" s="188"/>
      <c r="PPZ119" s="209"/>
      <c r="PQA119" s="199"/>
      <c r="PQB119" s="199"/>
      <c r="PQC119" s="188"/>
      <c r="PQD119" s="209"/>
      <c r="PQE119" s="199"/>
      <c r="PQF119" s="199"/>
      <c r="PQG119" s="188"/>
      <c r="PQH119" s="209"/>
      <c r="PQI119" s="199"/>
      <c r="PQJ119" s="199"/>
      <c r="PQK119" s="188"/>
      <c r="PQL119" s="209"/>
      <c r="PQM119" s="199"/>
      <c r="PQN119" s="199"/>
      <c r="PQO119" s="188"/>
      <c r="PQP119" s="209"/>
      <c r="PQQ119" s="199"/>
      <c r="PQR119" s="199"/>
      <c r="PQS119" s="188"/>
      <c r="PQT119" s="209"/>
      <c r="PQU119" s="199"/>
      <c r="PQV119" s="199"/>
      <c r="PQW119" s="188"/>
      <c r="PQX119" s="209"/>
      <c r="PQY119" s="199"/>
      <c r="PQZ119" s="199"/>
      <c r="PRA119" s="188"/>
      <c r="PRB119" s="209"/>
      <c r="PRC119" s="199"/>
      <c r="PRD119" s="199"/>
      <c r="PRE119" s="188"/>
      <c r="PRF119" s="209"/>
      <c r="PRG119" s="199"/>
      <c r="PRH119" s="199"/>
      <c r="PRI119" s="188"/>
      <c r="PRJ119" s="209"/>
      <c r="PRK119" s="199"/>
      <c r="PRL119" s="199"/>
      <c r="PRM119" s="188"/>
      <c r="PRN119" s="209"/>
      <c r="PRO119" s="199"/>
      <c r="PRP119" s="199"/>
      <c r="PRQ119" s="188"/>
      <c r="PRR119" s="209"/>
      <c r="PRS119" s="199"/>
      <c r="PRT119" s="199"/>
      <c r="PRU119" s="188"/>
      <c r="PRV119" s="209"/>
      <c r="PRW119" s="199"/>
      <c r="PRX119" s="199"/>
      <c r="PRY119" s="188"/>
      <c r="PRZ119" s="209"/>
      <c r="PSA119" s="199"/>
      <c r="PSB119" s="199"/>
      <c r="PSC119" s="188"/>
      <c r="PSD119" s="209"/>
      <c r="PSE119" s="199"/>
      <c r="PSF119" s="199"/>
      <c r="PSG119" s="188"/>
      <c r="PSH119" s="209"/>
      <c r="PSI119" s="199"/>
      <c r="PSJ119" s="199"/>
      <c r="PSK119" s="188"/>
      <c r="PSL119" s="209"/>
      <c r="PSM119" s="199"/>
      <c r="PSN119" s="199"/>
      <c r="PSO119" s="188"/>
      <c r="PSP119" s="209"/>
      <c r="PSQ119" s="199"/>
      <c r="PSR119" s="199"/>
      <c r="PSS119" s="188"/>
      <c r="PST119" s="209"/>
      <c r="PSU119" s="199"/>
      <c r="PSV119" s="199"/>
      <c r="PSW119" s="188"/>
      <c r="PSX119" s="209"/>
      <c r="PSY119" s="199"/>
      <c r="PSZ119" s="199"/>
      <c r="PTA119" s="188"/>
      <c r="PTB119" s="209"/>
      <c r="PTC119" s="199"/>
      <c r="PTD119" s="199"/>
      <c r="PTE119" s="188"/>
      <c r="PTF119" s="209"/>
      <c r="PTG119" s="199"/>
      <c r="PTH119" s="199"/>
      <c r="PTI119" s="188"/>
      <c r="PTJ119" s="209"/>
      <c r="PTK119" s="199"/>
      <c r="PTL119" s="199"/>
      <c r="PTM119" s="188"/>
      <c r="PTN119" s="209"/>
      <c r="PTO119" s="199"/>
      <c r="PTP119" s="199"/>
      <c r="PTQ119" s="188"/>
      <c r="PTR119" s="209"/>
      <c r="PTS119" s="199"/>
      <c r="PTT119" s="199"/>
      <c r="PTU119" s="188"/>
      <c r="PTV119" s="209"/>
      <c r="PTW119" s="199"/>
      <c r="PTX119" s="199"/>
      <c r="PTY119" s="188"/>
      <c r="PTZ119" s="209"/>
      <c r="PUA119" s="199"/>
      <c r="PUB119" s="199"/>
      <c r="PUC119" s="188"/>
      <c r="PUD119" s="209"/>
      <c r="PUE119" s="199"/>
      <c r="PUF119" s="199"/>
      <c r="PUG119" s="188"/>
      <c r="PUH119" s="209"/>
      <c r="PUI119" s="199"/>
      <c r="PUJ119" s="199"/>
      <c r="PUK119" s="188"/>
      <c r="PUL119" s="209"/>
      <c r="PUM119" s="199"/>
      <c r="PUN119" s="199"/>
      <c r="PUO119" s="188"/>
      <c r="PUP119" s="209"/>
      <c r="PUQ119" s="199"/>
      <c r="PUR119" s="199"/>
      <c r="PUS119" s="188"/>
      <c r="PUT119" s="209"/>
      <c r="PUU119" s="199"/>
      <c r="PUV119" s="199"/>
      <c r="PUW119" s="188"/>
      <c r="PUX119" s="209"/>
      <c r="PUY119" s="199"/>
      <c r="PUZ119" s="199"/>
      <c r="PVA119" s="188"/>
      <c r="PVB119" s="209"/>
      <c r="PVC119" s="199"/>
      <c r="PVD119" s="199"/>
      <c r="PVE119" s="188"/>
      <c r="PVF119" s="209"/>
      <c r="PVG119" s="199"/>
      <c r="PVH119" s="199"/>
      <c r="PVI119" s="188"/>
      <c r="PVJ119" s="209"/>
      <c r="PVK119" s="199"/>
      <c r="PVL119" s="199"/>
      <c r="PVM119" s="188"/>
      <c r="PVN119" s="209"/>
      <c r="PVO119" s="199"/>
      <c r="PVP119" s="199"/>
      <c r="PVQ119" s="188"/>
      <c r="PVR119" s="209"/>
      <c r="PVS119" s="199"/>
      <c r="PVT119" s="199"/>
      <c r="PVU119" s="188"/>
      <c r="PVV119" s="209"/>
      <c r="PVW119" s="199"/>
      <c r="PVX119" s="199"/>
      <c r="PVY119" s="188"/>
      <c r="PVZ119" s="209"/>
      <c r="PWA119" s="199"/>
      <c r="PWB119" s="199"/>
      <c r="PWC119" s="188"/>
      <c r="PWD119" s="209"/>
      <c r="PWE119" s="199"/>
      <c r="PWF119" s="199"/>
      <c r="PWG119" s="188"/>
      <c r="PWH119" s="209"/>
      <c r="PWI119" s="199"/>
      <c r="PWJ119" s="199"/>
      <c r="PWK119" s="188"/>
      <c r="PWL119" s="209"/>
      <c r="PWM119" s="199"/>
      <c r="PWN119" s="199"/>
      <c r="PWO119" s="188"/>
      <c r="PWP119" s="209"/>
      <c r="PWQ119" s="199"/>
      <c r="PWR119" s="199"/>
      <c r="PWS119" s="188"/>
      <c r="PWT119" s="209"/>
      <c r="PWU119" s="199"/>
      <c r="PWV119" s="199"/>
      <c r="PWW119" s="188"/>
      <c r="PWX119" s="209"/>
      <c r="PWY119" s="199"/>
      <c r="PWZ119" s="199"/>
      <c r="PXA119" s="188"/>
      <c r="PXB119" s="209"/>
      <c r="PXC119" s="199"/>
      <c r="PXD119" s="199"/>
      <c r="PXE119" s="188"/>
      <c r="PXF119" s="209"/>
      <c r="PXG119" s="199"/>
      <c r="PXH119" s="199"/>
      <c r="PXI119" s="188"/>
      <c r="PXJ119" s="209"/>
      <c r="PXK119" s="199"/>
      <c r="PXL119" s="199"/>
      <c r="PXM119" s="188"/>
      <c r="PXN119" s="209"/>
      <c r="PXO119" s="199"/>
      <c r="PXP119" s="199"/>
      <c r="PXQ119" s="188"/>
      <c r="PXR119" s="209"/>
      <c r="PXS119" s="199"/>
      <c r="PXT119" s="199"/>
      <c r="PXU119" s="188"/>
      <c r="PXV119" s="209"/>
      <c r="PXW119" s="199"/>
      <c r="PXX119" s="199"/>
      <c r="PXY119" s="188"/>
      <c r="PXZ119" s="209"/>
      <c r="PYA119" s="199"/>
      <c r="PYB119" s="199"/>
      <c r="PYC119" s="188"/>
      <c r="PYD119" s="209"/>
      <c r="PYE119" s="199"/>
      <c r="PYF119" s="199"/>
      <c r="PYG119" s="188"/>
      <c r="PYH119" s="209"/>
      <c r="PYI119" s="199"/>
      <c r="PYJ119" s="199"/>
      <c r="PYK119" s="188"/>
      <c r="PYL119" s="209"/>
      <c r="PYM119" s="199"/>
      <c r="PYN119" s="199"/>
      <c r="PYO119" s="188"/>
      <c r="PYP119" s="209"/>
      <c r="PYQ119" s="199"/>
      <c r="PYR119" s="199"/>
      <c r="PYS119" s="188"/>
      <c r="PYT119" s="209"/>
      <c r="PYU119" s="199"/>
      <c r="PYV119" s="199"/>
      <c r="PYW119" s="188"/>
      <c r="PYX119" s="209"/>
      <c r="PYY119" s="199"/>
      <c r="PYZ119" s="199"/>
      <c r="PZA119" s="188"/>
      <c r="PZB119" s="209"/>
      <c r="PZC119" s="199"/>
      <c r="PZD119" s="199"/>
      <c r="PZE119" s="188"/>
      <c r="PZF119" s="209"/>
      <c r="PZG119" s="199"/>
      <c r="PZH119" s="199"/>
      <c r="PZI119" s="188"/>
      <c r="PZJ119" s="209"/>
      <c r="PZK119" s="199"/>
      <c r="PZL119" s="199"/>
      <c r="PZM119" s="188"/>
      <c r="PZN119" s="209"/>
      <c r="PZO119" s="199"/>
      <c r="PZP119" s="199"/>
      <c r="PZQ119" s="188"/>
      <c r="PZR119" s="209"/>
      <c r="PZS119" s="199"/>
      <c r="PZT119" s="199"/>
      <c r="PZU119" s="188"/>
      <c r="PZV119" s="209"/>
      <c r="PZW119" s="199"/>
      <c r="PZX119" s="199"/>
      <c r="PZY119" s="188"/>
      <c r="PZZ119" s="209"/>
      <c r="QAA119" s="199"/>
      <c r="QAB119" s="199"/>
      <c r="QAC119" s="188"/>
      <c r="QAD119" s="209"/>
      <c r="QAE119" s="199"/>
      <c r="QAF119" s="199"/>
      <c r="QAG119" s="188"/>
      <c r="QAH119" s="209"/>
      <c r="QAI119" s="199"/>
      <c r="QAJ119" s="199"/>
      <c r="QAK119" s="188"/>
      <c r="QAL119" s="209"/>
      <c r="QAM119" s="199"/>
      <c r="QAN119" s="199"/>
      <c r="QAO119" s="188"/>
      <c r="QAP119" s="209"/>
      <c r="QAQ119" s="199"/>
      <c r="QAR119" s="199"/>
      <c r="QAS119" s="188"/>
      <c r="QAT119" s="209"/>
      <c r="QAU119" s="199"/>
      <c r="QAV119" s="199"/>
      <c r="QAW119" s="188"/>
      <c r="QAX119" s="209"/>
      <c r="QAY119" s="199"/>
      <c r="QAZ119" s="199"/>
      <c r="QBA119" s="188"/>
      <c r="QBB119" s="209"/>
      <c r="QBC119" s="199"/>
      <c r="QBD119" s="199"/>
      <c r="QBE119" s="188"/>
      <c r="QBF119" s="209"/>
      <c r="QBG119" s="199"/>
      <c r="QBH119" s="199"/>
      <c r="QBI119" s="188"/>
      <c r="QBJ119" s="209"/>
      <c r="QBK119" s="199"/>
      <c r="QBL119" s="199"/>
      <c r="QBM119" s="188"/>
      <c r="QBN119" s="209"/>
      <c r="QBO119" s="199"/>
      <c r="QBP119" s="199"/>
      <c r="QBQ119" s="188"/>
      <c r="QBR119" s="209"/>
      <c r="QBS119" s="199"/>
      <c r="QBT119" s="199"/>
      <c r="QBU119" s="188"/>
      <c r="QBV119" s="209"/>
      <c r="QBW119" s="199"/>
      <c r="QBX119" s="199"/>
      <c r="QBY119" s="188"/>
      <c r="QBZ119" s="209"/>
      <c r="QCA119" s="199"/>
      <c r="QCB119" s="199"/>
      <c r="QCC119" s="188"/>
      <c r="QCD119" s="209"/>
      <c r="QCE119" s="199"/>
      <c r="QCF119" s="199"/>
      <c r="QCG119" s="188"/>
      <c r="QCH119" s="209"/>
      <c r="QCI119" s="199"/>
      <c r="QCJ119" s="199"/>
      <c r="QCK119" s="188"/>
      <c r="QCL119" s="209"/>
      <c r="QCM119" s="199"/>
      <c r="QCN119" s="199"/>
      <c r="QCO119" s="188"/>
      <c r="QCP119" s="209"/>
      <c r="QCQ119" s="199"/>
      <c r="QCR119" s="199"/>
      <c r="QCS119" s="188"/>
      <c r="QCT119" s="209"/>
      <c r="QCU119" s="199"/>
      <c r="QCV119" s="199"/>
      <c r="QCW119" s="188"/>
      <c r="QCX119" s="209"/>
      <c r="QCY119" s="199"/>
      <c r="QCZ119" s="199"/>
      <c r="QDA119" s="188"/>
      <c r="QDB119" s="209"/>
      <c r="QDC119" s="199"/>
      <c r="QDD119" s="199"/>
      <c r="QDE119" s="188"/>
      <c r="QDF119" s="209"/>
      <c r="QDG119" s="199"/>
      <c r="QDH119" s="199"/>
      <c r="QDI119" s="188"/>
      <c r="QDJ119" s="209"/>
      <c r="QDK119" s="199"/>
      <c r="QDL119" s="199"/>
      <c r="QDM119" s="188"/>
      <c r="QDN119" s="209"/>
      <c r="QDO119" s="199"/>
      <c r="QDP119" s="199"/>
      <c r="QDQ119" s="188"/>
      <c r="QDR119" s="209"/>
      <c r="QDS119" s="199"/>
      <c r="QDT119" s="199"/>
      <c r="QDU119" s="188"/>
      <c r="QDV119" s="209"/>
      <c r="QDW119" s="199"/>
      <c r="QDX119" s="199"/>
      <c r="QDY119" s="188"/>
      <c r="QDZ119" s="209"/>
      <c r="QEA119" s="199"/>
      <c r="QEB119" s="199"/>
      <c r="QEC119" s="188"/>
      <c r="QED119" s="209"/>
      <c r="QEE119" s="199"/>
      <c r="QEF119" s="199"/>
      <c r="QEG119" s="188"/>
      <c r="QEH119" s="209"/>
      <c r="QEI119" s="199"/>
      <c r="QEJ119" s="199"/>
      <c r="QEK119" s="188"/>
      <c r="QEL119" s="209"/>
      <c r="QEM119" s="199"/>
      <c r="QEN119" s="199"/>
      <c r="QEO119" s="188"/>
      <c r="QEP119" s="209"/>
      <c r="QEQ119" s="199"/>
      <c r="QER119" s="199"/>
      <c r="QES119" s="188"/>
      <c r="QET119" s="209"/>
      <c r="QEU119" s="199"/>
      <c r="QEV119" s="199"/>
      <c r="QEW119" s="188"/>
      <c r="QEX119" s="209"/>
      <c r="QEY119" s="199"/>
      <c r="QEZ119" s="199"/>
      <c r="QFA119" s="188"/>
      <c r="QFB119" s="209"/>
      <c r="QFC119" s="199"/>
      <c r="QFD119" s="199"/>
      <c r="QFE119" s="188"/>
      <c r="QFF119" s="209"/>
      <c r="QFG119" s="199"/>
      <c r="QFH119" s="199"/>
      <c r="QFI119" s="188"/>
      <c r="QFJ119" s="209"/>
      <c r="QFK119" s="199"/>
      <c r="QFL119" s="199"/>
      <c r="QFM119" s="188"/>
      <c r="QFN119" s="209"/>
      <c r="QFO119" s="199"/>
      <c r="QFP119" s="199"/>
      <c r="QFQ119" s="188"/>
      <c r="QFR119" s="209"/>
      <c r="QFS119" s="199"/>
      <c r="QFT119" s="199"/>
      <c r="QFU119" s="188"/>
      <c r="QFV119" s="209"/>
      <c r="QFW119" s="199"/>
      <c r="QFX119" s="199"/>
      <c r="QFY119" s="188"/>
      <c r="QFZ119" s="209"/>
      <c r="QGA119" s="199"/>
      <c r="QGB119" s="199"/>
      <c r="QGC119" s="188"/>
      <c r="QGD119" s="209"/>
      <c r="QGE119" s="199"/>
      <c r="QGF119" s="199"/>
      <c r="QGG119" s="188"/>
      <c r="QGH119" s="209"/>
      <c r="QGI119" s="199"/>
      <c r="QGJ119" s="199"/>
      <c r="QGK119" s="188"/>
      <c r="QGL119" s="209"/>
      <c r="QGM119" s="199"/>
      <c r="QGN119" s="199"/>
      <c r="QGO119" s="188"/>
      <c r="QGP119" s="209"/>
      <c r="QGQ119" s="199"/>
      <c r="QGR119" s="199"/>
      <c r="QGS119" s="188"/>
      <c r="QGT119" s="209"/>
      <c r="QGU119" s="199"/>
      <c r="QGV119" s="199"/>
      <c r="QGW119" s="188"/>
      <c r="QGX119" s="209"/>
      <c r="QGY119" s="199"/>
      <c r="QGZ119" s="199"/>
      <c r="QHA119" s="188"/>
      <c r="QHB119" s="209"/>
      <c r="QHC119" s="199"/>
      <c r="QHD119" s="199"/>
      <c r="QHE119" s="188"/>
      <c r="QHF119" s="209"/>
      <c r="QHG119" s="199"/>
      <c r="QHH119" s="199"/>
      <c r="QHI119" s="188"/>
      <c r="QHJ119" s="209"/>
      <c r="QHK119" s="199"/>
      <c r="QHL119" s="199"/>
      <c r="QHM119" s="188"/>
      <c r="QHN119" s="209"/>
      <c r="QHO119" s="199"/>
      <c r="QHP119" s="199"/>
      <c r="QHQ119" s="188"/>
      <c r="QHR119" s="209"/>
      <c r="QHS119" s="199"/>
      <c r="QHT119" s="199"/>
      <c r="QHU119" s="188"/>
      <c r="QHV119" s="209"/>
      <c r="QHW119" s="199"/>
      <c r="QHX119" s="199"/>
      <c r="QHY119" s="188"/>
      <c r="QHZ119" s="209"/>
      <c r="QIA119" s="199"/>
      <c r="QIB119" s="199"/>
      <c r="QIC119" s="188"/>
      <c r="QID119" s="209"/>
      <c r="QIE119" s="199"/>
      <c r="QIF119" s="199"/>
      <c r="QIG119" s="188"/>
      <c r="QIH119" s="209"/>
      <c r="QII119" s="199"/>
      <c r="QIJ119" s="199"/>
      <c r="QIK119" s="188"/>
      <c r="QIL119" s="209"/>
      <c r="QIM119" s="199"/>
      <c r="QIN119" s="199"/>
      <c r="QIO119" s="188"/>
      <c r="QIP119" s="209"/>
      <c r="QIQ119" s="199"/>
      <c r="QIR119" s="199"/>
      <c r="QIS119" s="188"/>
      <c r="QIT119" s="209"/>
      <c r="QIU119" s="199"/>
      <c r="QIV119" s="199"/>
      <c r="QIW119" s="188"/>
      <c r="QIX119" s="209"/>
      <c r="QIY119" s="199"/>
      <c r="QIZ119" s="199"/>
      <c r="QJA119" s="188"/>
      <c r="QJB119" s="209"/>
      <c r="QJC119" s="199"/>
      <c r="QJD119" s="199"/>
      <c r="QJE119" s="188"/>
      <c r="QJF119" s="209"/>
      <c r="QJG119" s="199"/>
      <c r="QJH119" s="199"/>
      <c r="QJI119" s="188"/>
      <c r="QJJ119" s="209"/>
      <c r="QJK119" s="199"/>
      <c r="QJL119" s="199"/>
      <c r="QJM119" s="188"/>
      <c r="QJN119" s="209"/>
      <c r="QJO119" s="199"/>
      <c r="QJP119" s="199"/>
      <c r="QJQ119" s="188"/>
      <c r="QJR119" s="209"/>
      <c r="QJS119" s="199"/>
      <c r="QJT119" s="199"/>
      <c r="QJU119" s="188"/>
      <c r="QJV119" s="209"/>
      <c r="QJW119" s="199"/>
      <c r="QJX119" s="199"/>
      <c r="QJY119" s="188"/>
      <c r="QJZ119" s="209"/>
      <c r="QKA119" s="199"/>
      <c r="QKB119" s="199"/>
      <c r="QKC119" s="188"/>
      <c r="QKD119" s="209"/>
      <c r="QKE119" s="199"/>
      <c r="QKF119" s="199"/>
      <c r="QKG119" s="188"/>
      <c r="QKH119" s="209"/>
      <c r="QKI119" s="199"/>
      <c r="QKJ119" s="199"/>
      <c r="QKK119" s="188"/>
      <c r="QKL119" s="209"/>
      <c r="QKM119" s="199"/>
      <c r="QKN119" s="199"/>
      <c r="QKO119" s="188"/>
      <c r="QKP119" s="209"/>
      <c r="QKQ119" s="199"/>
      <c r="QKR119" s="199"/>
      <c r="QKS119" s="188"/>
      <c r="QKT119" s="209"/>
      <c r="QKU119" s="199"/>
      <c r="QKV119" s="199"/>
      <c r="QKW119" s="188"/>
      <c r="QKX119" s="209"/>
      <c r="QKY119" s="199"/>
      <c r="QKZ119" s="199"/>
      <c r="QLA119" s="188"/>
      <c r="QLB119" s="209"/>
      <c r="QLC119" s="199"/>
      <c r="QLD119" s="199"/>
      <c r="QLE119" s="188"/>
      <c r="QLF119" s="209"/>
      <c r="QLG119" s="199"/>
      <c r="QLH119" s="199"/>
      <c r="QLI119" s="188"/>
      <c r="QLJ119" s="209"/>
      <c r="QLK119" s="199"/>
      <c r="QLL119" s="199"/>
      <c r="QLM119" s="188"/>
      <c r="QLN119" s="209"/>
      <c r="QLO119" s="199"/>
      <c r="QLP119" s="199"/>
      <c r="QLQ119" s="188"/>
      <c r="QLR119" s="209"/>
      <c r="QLS119" s="199"/>
      <c r="QLT119" s="199"/>
      <c r="QLU119" s="188"/>
      <c r="QLV119" s="209"/>
      <c r="QLW119" s="199"/>
      <c r="QLX119" s="199"/>
      <c r="QLY119" s="188"/>
      <c r="QLZ119" s="209"/>
      <c r="QMA119" s="199"/>
      <c r="QMB119" s="199"/>
      <c r="QMC119" s="188"/>
      <c r="QMD119" s="209"/>
      <c r="QME119" s="199"/>
      <c r="QMF119" s="199"/>
      <c r="QMG119" s="188"/>
      <c r="QMH119" s="209"/>
      <c r="QMI119" s="199"/>
      <c r="QMJ119" s="199"/>
      <c r="QMK119" s="188"/>
      <c r="QML119" s="209"/>
      <c r="QMM119" s="199"/>
      <c r="QMN119" s="199"/>
      <c r="QMO119" s="188"/>
      <c r="QMP119" s="209"/>
      <c r="QMQ119" s="199"/>
      <c r="QMR119" s="199"/>
      <c r="QMS119" s="188"/>
      <c r="QMT119" s="209"/>
      <c r="QMU119" s="199"/>
      <c r="QMV119" s="199"/>
      <c r="QMW119" s="188"/>
      <c r="QMX119" s="209"/>
      <c r="QMY119" s="199"/>
      <c r="QMZ119" s="199"/>
      <c r="QNA119" s="188"/>
      <c r="QNB119" s="209"/>
      <c r="QNC119" s="199"/>
      <c r="QND119" s="199"/>
      <c r="QNE119" s="188"/>
      <c r="QNF119" s="209"/>
      <c r="QNG119" s="199"/>
      <c r="QNH119" s="199"/>
      <c r="QNI119" s="188"/>
      <c r="QNJ119" s="209"/>
      <c r="QNK119" s="199"/>
      <c r="QNL119" s="199"/>
      <c r="QNM119" s="188"/>
      <c r="QNN119" s="209"/>
      <c r="QNO119" s="199"/>
      <c r="QNP119" s="199"/>
      <c r="QNQ119" s="188"/>
      <c r="QNR119" s="209"/>
      <c r="QNS119" s="199"/>
      <c r="QNT119" s="199"/>
      <c r="QNU119" s="188"/>
      <c r="QNV119" s="209"/>
      <c r="QNW119" s="199"/>
      <c r="QNX119" s="199"/>
      <c r="QNY119" s="188"/>
      <c r="QNZ119" s="209"/>
      <c r="QOA119" s="199"/>
      <c r="QOB119" s="199"/>
      <c r="QOC119" s="188"/>
      <c r="QOD119" s="209"/>
      <c r="QOE119" s="199"/>
      <c r="QOF119" s="199"/>
      <c r="QOG119" s="188"/>
      <c r="QOH119" s="209"/>
      <c r="QOI119" s="199"/>
      <c r="QOJ119" s="199"/>
      <c r="QOK119" s="188"/>
      <c r="QOL119" s="209"/>
      <c r="QOM119" s="199"/>
      <c r="QON119" s="199"/>
      <c r="QOO119" s="188"/>
      <c r="QOP119" s="209"/>
      <c r="QOQ119" s="199"/>
      <c r="QOR119" s="199"/>
      <c r="QOS119" s="188"/>
      <c r="QOT119" s="209"/>
      <c r="QOU119" s="199"/>
      <c r="QOV119" s="199"/>
      <c r="QOW119" s="188"/>
      <c r="QOX119" s="209"/>
      <c r="QOY119" s="199"/>
      <c r="QOZ119" s="199"/>
      <c r="QPA119" s="188"/>
      <c r="QPB119" s="209"/>
      <c r="QPC119" s="199"/>
      <c r="QPD119" s="199"/>
      <c r="QPE119" s="188"/>
      <c r="QPF119" s="209"/>
      <c r="QPG119" s="199"/>
      <c r="QPH119" s="199"/>
      <c r="QPI119" s="188"/>
      <c r="QPJ119" s="209"/>
      <c r="QPK119" s="199"/>
      <c r="QPL119" s="199"/>
      <c r="QPM119" s="188"/>
      <c r="QPN119" s="209"/>
      <c r="QPO119" s="199"/>
      <c r="QPP119" s="199"/>
      <c r="QPQ119" s="188"/>
      <c r="QPR119" s="209"/>
      <c r="QPS119" s="199"/>
      <c r="QPT119" s="199"/>
      <c r="QPU119" s="188"/>
      <c r="QPV119" s="209"/>
      <c r="QPW119" s="199"/>
      <c r="QPX119" s="199"/>
      <c r="QPY119" s="188"/>
      <c r="QPZ119" s="209"/>
      <c r="QQA119" s="199"/>
      <c r="QQB119" s="199"/>
      <c r="QQC119" s="188"/>
      <c r="QQD119" s="209"/>
      <c r="QQE119" s="199"/>
      <c r="QQF119" s="199"/>
      <c r="QQG119" s="188"/>
      <c r="QQH119" s="209"/>
      <c r="QQI119" s="199"/>
      <c r="QQJ119" s="199"/>
      <c r="QQK119" s="188"/>
      <c r="QQL119" s="209"/>
      <c r="QQM119" s="199"/>
      <c r="QQN119" s="199"/>
      <c r="QQO119" s="188"/>
      <c r="QQP119" s="209"/>
      <c r="QQQ119" s="199"/>
      <c r="QQR119" s="199"/>
      <c r="QQS119" s="188"/>
      <c r="QQT119" s="209"/>
      <c r="QQU119" s="199"/>
      <c r="QQV119" s="199"/>
      <c r="QQW119" s="188"/>
      <c r="QQX119" s="209"/>
      <c r="QQY119" s="199"/>
      <c r="QQZ119" s="199"/>
      <c r="QRA119" s="188"/>
      <c r="QRB119" s="209"/>
      <c r="QRC119" s="199"/>
      <c r="QRD119" s="199"/>
      <c r="QRE119" s="188"/>
      <c r="QRF119" s="209"/>
      <c r="QRG119" s="199"/>
      <c r="QRH119" s="199"/>
      <c r="QRI119" s="188"/>
      <c r="QRJ119" s="209"/>
      <c r="QRK119" s="199"/>
      <c r="QRL119" s="199"/>
      <c r="QRM119" s="188"/>
      <c r="QRN119" s="209"/>
      <c r="QRO119" s="199"/>
      <c r="QRP119" s="199"/>
      <c r="QRQ119" s="188"/>
      <c r="QRR119" s="209"/>
      <c r="QRS119" s="199"/>
      <c r="QRT119" s="199"/>
      <c r="QRU119" s="188"/>
      <c r="QRV119" s="209"/>
      <c r="QRW119" s="199"/>
      <c r="QRX119" s="199"/>
      <c r="QRY119" s="188"/>
      <c r="QRZ119" s="209"/>
      <c r="QSA119" s="199"/>
      <c r="QSB119" s="199"/>
      <c r="QSC119" s="188"/>
      <c r="QSD119" s="209"/>
      <c r="QSE119" s="199"/>
      <c r="QSF119" s="199"/>
      <c r="QSG119" s="188"/>
      <c r="QSH119" s="209"/>
      <c r="QSI119" s="199"/>
      <c r="QSJ119" s="199"/>
      <c r="QSK119" s="188"/>
      <c r="QSL119" s="209"/>
      <c r="QSM119" s="199"/>
      <c r="QSN119" s="199"/>
      <c r="QSO119" s="188"/>
      <c r="QSP119" s="209"/>
      <c r="QSQ119" s="199"/>
      <c r="QSR119" s="199"/>
      <c r="QSS119" s="188"/>
      <c r="QST119" s="209"/>
      <c r="QSU119" s="199"/>
      <c r="QSV119" s="199"/>
      <c r="QSW119" s="188"/>
      <c r="QSX119" s="209"/>
      <c r="QSY119" s="199"/>
      <c r="QSZ119" s="199"/>
      <c r="QTA119" s="188"/>
      <c r="QTB119" s="209"/>
      <c r="QTC119" s="199"/>
      <c r="QTD119" s="199"/>
      <c r="QTE119" s="188"/>
      <c r="QTF119" s="209"/>
      <c r="QTG119" s="199"/>
      <c r="QTH119" s="199"/>
      <c r="QTI119" s="188"/>
      <c r="QTJ119" s="209"/>
      <c r="QTK119" s="199"/>
      <c r="QTL119" s="199"/>
      <c r="QTM119" s="188"/>
      <c r="QTN119" s="209"/>
      <c r="QTO119" s="199"/>
      <c r="QTP119" s="199"/>
      <c r="QTQ119" s="188"/>
      <c r="QTR119" s="209"/>
      <c r="QTS119" s="199"/>
      <c r="QTT119" s="199"/>
      <c r="QTU119" s="188"/>
      <c r="QTV119" s="209"/>
      <c r="QTW119" s="199"/>
      <c r="QTX119" s="199"/>
      <c r="QTY119" s="188"/>
      <c r="QTZ119" s="209"/>
      <c r="QUA119" s="199"/>
      <c r="QUB119" s="199"/>
      <c r="QUC119" s="188"/>
      <c r="QUD119" s="209"/>
      <c r="QUE119" s="199"/>
      <c r="QUF119" s="199"/>
      <c r="QUG119" s="188"/>
      <c r="QUH119" s="209"/>
      <c r="QUI119" s="199"/>
      <c r="QUJ119" s="199"/>
      <c r="QUK119" s="188"/>
      <c r="QUL119" s="209"/>
      <c r="QUM119" s="199"/>
      <c r="QUN119" s="199"/>
      <c r="QUO119" s="188"/>
      <c r="QUP119" s="209"/>
      <c r="QUQ119" s="199"/>
      <c r="QUR119" s="199"/>
      <c r="QUS119" s="188"/>
      <c r="QUT119" s="209"/>
      <c r="QUU119" s="199"/>
      <c r="QUV119" s="199"/>
      <c r="QUW119" s="188"/>
      <c r="QUX119" s="209"/>
      <c r="QUY119" s="199"/>
      <c r="QUZ119" s="199"/>
      <c r="QVA119" s="188"/>
      <c r="QVB119" s="209"/>
      <c r="QVC119" s="199"/>
      <c r="QVD119" s="199"/>
      <c r="QVE119" s="188"/>
      <c r="QVF119" s="209"/>
      <c r="QVG119" s="199"/>
      <c r="QVH119" s="199"/>
      <c r="QVI119" s="188"/>
      <c r="QVJ119" s="209"/>
      <c r="QVK119" s="199"/>
      <c r="QVL119" s="199"/>
      <c r="QVM119" s="188"/>
      <c r="QVN119" s="209"/>
      <c r="QVO119" s="199"/>
      <c r="QVP119" s="199"/>
      <c r="QVQ119" s="188"/>
      <c r="QVR119" s="209"/>
      <c r="QVS119" s="199"/>
      <c r="QVT119" s="199"/>
      <c r="QVU119" s="188"/>
      <c r="QVV119" s="209"/>
      <c r="QVW119" s="199"/>
      <c r="QVX119" s="199"/>
      <c r="QVY119" s="188"/>
      <c r="QVZ119" s="209"/>
      <c r="QWA119" s="199"/>
      <c r="QWB119" s="199"/>
      <c r="QWC119" s="188"/>
      <c r="QWD119" s="209"/>
      <c r="QWE119" s="199"/>
      <c r="QWF119" s="199"/>
      <c r="QWG119" s="188"/>
      <c r="QWH119" s="209"/>
      <c r="QWI119" s="199"/>
      <c r="QWJ119" s="199"/>
      <c r="QWK119" s="188"/>
      <c r="QWL119" s="209"/>
      <c r="QWM119" s="199"/>
      <c r="QWN119" s="199"/>
      <c r="QWO119" s="188"/>
      <c r="QWP119" s="209"/>
      <c r="QWQ119" s="199"/>
      <c r="QWR119" s="199"/>
      <c r="QWS119" s="188"/>
      <c r="QWT119" s="209"/>
      <c r="QWU119" s="199"/>
      <c r="QWV119" s="199"/>
      <c r="QWW119" s="188"/>
      <c r="QWX119" s="209"/>
      <c r="QWY119" s="199"/>
      <c r="QWZ119" s="199"/>
      <c r="QXA119" s="188"/>
      <c r="QXB119" s="209"/>
      <c r="QXC119" s="199"/>
      <c r="QXD119" s="199"/>
      <c r="QXE119" s="188"/>
      <c r="QXF119" s="209"/>
      <c r="QXG119" s="199"/>
      <c r="QXH119" s="199"/>
      <c r="QXI119" s="188"/>
      <c r="QXJ119" s="209"/>
      <c r="QXK119" s="199"/>
      <c r="QXL119" s="199"/>
      <c r="QXM119" s="188"/>
      <c r="QXN119" s="209"/>
      <c r="QXO119" s="199"/>
      <c r="QXP119" s="199"/>
      <c r="QXQ119" s="188"/>
      <c r="QXR119" s="209"/>
      <c r="QXS119" s="199"/>
      <c r="QXT119" s="199"/>
      <c r="QXU119" s="188"/>
      <c r="QXV119" s="209"/>
      <c r="QXW119" s="199"/>
      <c r="QXX119" s="199"/>
      <c r="QXY119" s="188"/>
      <c r="QXZ119" s="209"/>
      <c r="QYA119" s="199"/>
      <c r="QYB119" s="199"/>
      <c r="QYC119" s="188"/>
      <c r="QYD119" s="209"/>
      <c r="QYE119" s="199"/>
      <c r="QYF119" s="199"/>
      <c r="QYG119" s="188"/>
      <c r="QYH119" s="209"/>
      <c r="QYI119" s="199"/>
      <c r="QYJ119" s="199"/>
      <c r="QYK119" s="188"/>
      <c r="QYL119" s="209"/>
      <c r="QYM119" s="199"/>
      <c r="QYN119" s="199"/>
      <c r="QYO119" s="188"/>
      <c r="QYP119" s="209"/>
      <c r="QYQ119" s="199"/>
      <c r="QYR119" s="199"/>
      <c r="QYS119" s="188"/>
      <c r="QYT119" s="209"/>
      <c r="QYU119" s="199"/>
      <c r="QYV119" s="199"/>
      <c r="QYW119" s="188"/>
      <c r="QYX119" s="209"/>
      <c r="QYY119" s="199"/>
      <c r="QYZ119" s="199"/>
      <c r="QZA119" s="188"/>
      <c r="QZB119" s="209"/>
      <c r="QZC119" s="199"/>
      <c r="QZD119" s="199"/>
      <c r="QZE119" s="188"/>
      <c r="QZF119" s="209"/>
      <c r="QZG119" s="199"/>
      <c r="QZH119" s="199"/>
      <c r="QZI119" s="188"/>
      <c r="QZJ119" s="209"/>
      <c r="QZK119" s="199"/>
      <c r="QZL119" s="199"/>
      <c r="QZM119" s="188"/>
      <c r="QZN119" s="209"/>
      <c r="QZO119" s="199"/>
      <c r="QZP119" s="199"/>
      <c r="QZQ119" s="188"/>
      <c r="QZR119" s="209"/>
      <c r="QZS119" s="199"/>
      <c r="QZT119" s="199"/>
      <c r="QZU119" s="188"/>
      <c r="QZV119" s="209"/>
      <c r="QZW119" s="199"/>
      <c r="QZX119" s="199"/>
      <c r="QZY119" s="188"/>
      <c r="QZZ119" s="209"/>
      <c r="RAA119" s="199"/>
      <c r="RAB119" s="199"/>
      <c r="RAC119" s="188"/>
      <c r="RAD119" s="209"/>
      <c r="RAE119" s="199"/>
      <c r="RAF119" s="199"/>
      <c r="RAG119" s="188"/>
      <c r="RAH119" s="209"/>
      <c r="RAI119" s="199"/>
      <c r="RAJ119" s="199"/>
      <c r="RAK119" s="188"/>
      <c r="RAL119" s="209"/>
      <c r="RAM119" s="199"/>
      <c r="RAN119" s="199"/>
      <c r="RAO119" s="188"/>
      <c r="RAP119" s="209"/>
      <c r="RAQ119" s="199"/>
      <c r="RAR119" s="199"/>
      <c r="RAS119" s="188"/>
      <c r="RAT119" s="209"/>
      <c r="RAU119" s="199"/>
      <c r="RAV119" s="199"/>
      <c r="RAW119" s="188"/>
      <c r="RAX119" s="209"/>
      <c r="RAY119" s="199"/>
      <c r="RAZ119" s="199"/>
      <c r="RBA119" s="188"/>
      <c r="RBB119" s="209"/>
      <c r="RBC119" s="199"/>
      <c r="RBD119" s="199"/>
      <c r="RBE119" s="188"/>
      <c r="RBF119" s="209"/>
      <c r="RBG119" s="199"/>
      <c r="RBH119" s="199"/>
      <c r="RBI119" s="188"/>
      <c r="RBJ119" s="209"/>
      <c r="RBK119" s="199"/>
      <c r="RBL119" s="199"/>
      <c r="RBM119" s="188"/>
      <c r="RBN119" s="209"/>
      <c r="RBO119" s="199"/>
      <c r="RBP119" s="199"/>
      <c r="RBQ119" s="188"/>
      <c r="RBR119" s="209"/>
      <c r="RBS119" s="199"/>
      <c r="RBT119" s="199"/>
      <c r="RBU119" s="188"/>
      <c r="RBV119" s="209"/>
      <c r="RBW119" s="199"/>
      <c r="RBX119" s="199"/>
      <c r="RBY119" s="188"/>
      <c r="RBZ119" s="209"/>
      <c r="RCA119" s="199"/>
      <c r="RCB119" s="199"/>
      <c r="RCC119" s="188"/>
      <c r="RCD119" s="209"/>
      <c r="RCE119" s="199"/>
      <c r="RCF119" s="199"/>
      <c r="RCG119" s="188"/>
      <c r="RCH119" s="209"/>
      <c r="RCI119" s="199"/>
      <c r="RCJ119" s="199"/>
      <c r="RCK119" s="188"/>
      <c r="RCL119" s="209"/>
      <c r="RCM119" s="199"/>
      <c r="RCN119" s="199"/>
      <c r="RCO119" s="188"/>
      <c r="RCP119" s="209"/>
      <c r="RCQ119" s="199"/>
      <c r="RCR119" s="199"/>
      <c r="RCS119" s="188"/>
      <c r="RCT119" s="209"/>
      <c r="RCU119" s="199"/>
      <c r="RCV119" s="199"/>
      <c r="RCW119" s="188"/>
      <c r="RCX119" s="209"/>
      <c r="RCY119" s="199"/>
      <c r="RCZ119" s="199"/>
      <c r="RDA119" s="188"/>
      <c r="RDB119" s="209"/>
      <c r="RDC119" s="199"/>
      <c r="RDD119" s="199"/>
      <c r="RDE119" s="188"/>
      <c r="RDF119" s="209"/>
      <c r="RDG119" s="199"/>
      <c r="RDH119" s="199"/>
      <c r="RDI119" s="188"/>
      <c r="RDJ119" s="209"/>
      <c r="RDK119" s="199"/>
      <c r="RDL119" s="199"/>
      <c r="RDM119" s="188"/>
      <c r="RDN119" s="209"/>
      <c r="RDO119" s="199"/>
      <c r="RDP119" s="199"/>
      <c r="RDQ119" s="188"/>
      <c r="RDR119" s="209"/>
      <c r="RDS119" s="199"/>
      <c r="RDT119" s="199"/>
      <c r="RDU119" s="188"/>
      <c r="RDV119" s="209"/>
      <c r="RDW119" s="199"/>
      <c r="RDX119" s="199"/>
      <c r="RDY119" s="188"/>
      <c r="RDZ119" s="209"/>
      <c r="REA119" s="199"/>
      <c r="REB119" s="199"/>
      <c r="REC119" s="188"/>
      <c r="RED119" s="209"/>
      <c r="REE119" s="199"/>
      <c r="REF119" s="199"/>
      <c r="REG119" s="188"/>
      <c r="REH119" s="209"/>
      <c r="REI119" s="199"/>
      <c r="REJ119" s="199"/>
      <c r="REK119" s="188"/>
      <c r="REL119" s="209"/>
      <c r="REM119" s="199"/>
      <c r="REN119" s="199"/>
      <c r="REO119" s="188"/>
      <c r="REP119" s="209"/>
      <c r="REQ119" s="199"/>
      <c r="RER119" s="199"/>
      <c r="RES119" s="188"/>
      <c r="RET119" s="209"/>
      <c r="REU119" s="199"/>
      <c r="REV119" s="199"/>
      <c r="REW119" s="188"/>
      <c r="REX119" s="209"/>
      <c r="REY119" s="199"/>
      <c r="REZ119" s="199"/>
      <c r="RFA119" s="188"/>
      <c r="RFB119" s="209"/>
      <c r="RFC119" s="199"/>
      <c r="RFD119" s="199"/>
      <c r="RFE119" s="188"/>
      <c r="RFF119" s="209"/>
      <c r="RFG119" s="199"/>
      <c r="RFH119" s="199"/>
      <c r="RFI119" s="188"/>
      <c r="RFJ119" s="209"/>
      <c r="RFK119" s="199"/>
      <c r="RFL119" s="199"/>
      <c r="RFM119" s="188"/>
      <c r="RFN119" s="209"/>
      <c r="RFO119" s="199"/>
      <c r="RFP119" s="199"/>
      <c r="RFQ119" s="188"/>
      <c r="RFR119" s="209"/>
      <c r="RFS119" s="199"/>
      <c r="RFT119" s="199"/>
      <c r="RFU119" s="188"/>
      <c r="RFV119" s="209"/>
      <c r="RFW119" s="199"/>
      <c r="RFX119" s="199"/>
      <c r="RFY119" s="188"/>
      <c r="RFZ119" s="209"/>
      <c r="RGA119" s="199"/>
      <c r="RGB119" s="199"/>
      <c r="RGC119" s="188"/>
      <c r="RGD119" s="209"/>
      <c r="RGE119" s="199"/>
      <c r="RGF119" s="199"/>
      <c r="RGG119" s="188"/>
      <c r="RGH119" s="209"/>
      <c r="RGI119" s="199"/>
      <c r="RGJ119" s="199"/>
      <c r="RGK119" s="188"/>
      <c r="RGL119" s="209"/>
      <c r="RGM119" s="199"/>
      <c r="RGN119" s="199"/>
      <c r="RGO119" s="188"/>
      <c r="RGP119" s="209"/>
      <c r="RGQ119" s="199"/>
      <c r="RGR119" s="199"/>
      <c r="RGS119" s="188"/>
      <c r="RGT119" s="209"/>
      <c r="RGU119" s="199"/>
      <c r="RGV119" s="199"/>
      <c r="RGW119" s="188"/>
      <c r="RGX119" s="209"/>
      <c r="RGY119" s="199"/>
      <c r="RGZ119" s="199"/>
      <c r="RHA119" s="188"/>
      <c r="RHB119" s="209"/>
      <c r="RHC119" s="199"/>
      <c r="RHD119" s="199"/>
      <c r="RHE119" s="188"/>
      <c r="RHF119" s="209"/>
      <c r="RHG119" s="199"/>
      <c r="RHH119" s="199"/>
      <c r="RHI119" s="188"/>
      <c r="RHJ119" s="209"/>
      <c r="RHK119" s="199"/>
      <c r="RHL119" s="199"/>
      <c r="RHM119" s="188"/>
      <c r="RHN119" s="209"/>
      <c r="RHO119" s="199"/>
      <c r="RHP119" s="199"/>
      <c r="RHQ119" s="188"/>
      <c r="RHR119" s="209"/>
      <c r="RHS119" s="199"/>
      <c r="RHT119" s="199"/>
      <c r="RHU119" s="188"/>
      <c r="RHV119" s="209"/>
      <c r="RHW119" s="199"/>
      <c r="RHX119" s="199"/>
      <c r="RHY119" s="188"/>
      <c r="RHZ119" s="209"/>
      <c r="RIA119" s="199"/>
      <c r="RIB119" s="199"/>
      <c r="RIC119" s="188"/>
      <c r="RID119" s="209"/>
      <c r="RIE119" s="199"/>
      <c r="RIF119" s="199"/>
      <c r="RIG119" s="188"/>
      <c r="RIH119" s="209"/>
      <c r="RII119" s="199"/>
      <c r="RIJ119" s="199"/>
      <c r="RIK119" s="188"/>
      <c r="RIL119" s="209"/>
      <c r="RIM119" s="199"/>
      <c r="RIN119" s="199"/>
      <c r="RIO119" s="188"/>
      <c r="RIP119" s="209"/>
      <c r="RIQ119" s="199"/>
      <c r="RIR119" s="199"/>
      <c r="RIS119" s="188"/>
      <c r="RIT119" s="209"/>
      <c r="RIU119" s="199"/>
      <c r="RIV119" s="199"/>
      <c r="RIW119" s="188"/>
      <c r="RIX119" s="209"/>
      <c r="RIY119" s="199"/>
      <c r="RIZ119" s="199"/>
      <c r="RJA119" s="188"/>
      <c r="RJB119" s="209"/>
      <c r="RJC119" s="199"/>
      <c r="RJD119" s="199"/>
      <c r="RJE119" s="188"/>
      <c r="RJF119" s="209"/>
      <c r="RJG119" s="199"/>
      <c r="RJH119" s="199"/>
      <c r="RJI119" s="188"/>
      <c r="RJJ119" s="209"/>
      <c r="RJK119" s="199"/>
      <c r="RJL119" s="199"/>
      <c r="RJM119" s="188"/>
      <c r="RJN119" s="209"/>
      <c r="RJO119" s="199"/>
      <c r="RJP119" s="199"/>
      <c r="RJQ119" s="188"/>
      <c r="RJR119" s="209"/>
      <c r="RJS119" s="199"/>
      <c r="RJT119" s="199"/>
      <c r="RJU119" s="188"/>
      <c r="RJV119" s="209"/>
      <c r="RJW119" s="199"/>
      <c r="RJX119" s="199"/>
      <c r="RJY119" s="188"/>
      <c r="RJZ119" s="209"/>
      <c r="RKA119" s="199"/>
      <c r="RKB119" s="199"/>
      <c r="RKC119" s="188"/>
      <c r="RKD119" s="209"/>
      <c r="RKE119" s="199"/>
      <c r="RKF119" s="199"/>
      <c r="RKG119" s="188"/>
      <c r="RKH119" s="209"/>
      <c r="RKI119" s="199"/>
      <c r="RKJ119" s="199"/>
      <c r="RKK119" s="188"/>
      <c r="RKL119" s="209"/>
      <c r="RKM119" s="199"/>
      <c r="RKN119" s="199"/>
      <c r="RKO119" s="188"/>
      <c r="RKP119" s="209"/>
      <c r="RKQ119" s="199"/>
      <c r="RKR119" s="199"/>
      <c r="RKS119" s="188"/>
      <c r="RKT119" s="209"/>
      <c r="RKU119" s="199"/>
      <c r="RKV119" s="199"/>
      <c r="RKW119" s="188"/>
      <c r="RKX119" s="209"/>
      <c r="RKY119" s="199"/>
      <c r="RKZ119" s="199"/>
      <c r="RLA119" s="188"/>
      <c r="RLB119" s="209"/>
      <c r="RLC119" s="199"/>
      <c r="RLD119" s="199"/>
      <c r="RLE119" s="188"/>
      <c r="RLF119" s="209"/>
      <c r="RLG119" s="199"/>
      <c r="RLH119" s="199"/>
      <c r="RLI119" s="188"/>
      <c r="RLJ119" s="209"/>
      <c r="RLK119" s="199"/>
      <c r="RLL119" s="199"/>
      <c r="RLM119" s="188"/>
      <c r="RLN119" s="209"/>
      <c r="RLO119" s="199"/>
      <c r="RLP119" s="199"/>
      <c r="RLQ119" s="188"/>
      <c r="RLR119" s="209"/>
      <c r="RLS119" s="199"/>
      <c r="RLT119" s="199"/>
      <c r="RLU119" s="188"/>
      <c r="RLV119" s="209"/>
      <c r="RLW119" s="199"/>
      <c r="RLX119" s="199"/>
      <c r="RLY119" s="188"/>
      <c r="RLZ119" s="209"/>
      <c r="RMA119" s="199"/>
      <c r="RMB119" s="199"/>
      <c r="RMC119" s="188"/>
      <c r="RMD119" s="209"/>
      <c r="RME119" s="199"/>
      <c r="RMF119" s="199"/>
      <c r="RMG119" s="188"/>
      <c r="RMH119" s="209"/>
      <c r="RMI119" s="199"/>
      <c r="RMJ119" s="199"/>
      <c r="RMK119" s="188"/>
      <c r="RML119" s="209"/>
      <c r="RMM119" s="199"/>
      <c r="RMN119" s="199"/>
      <c r="RMO119" s="188"/>
      <c r="RMP119" s="209"/>
      <c r="RMQ119" s="199"/>
      <c r="RMR119" s="199"/>
      <c r="RMS119" s="188"/>
      <c r="RMT119" s="209"/>
      <c r="RMU119" s="199"/>
      <c r="RMV119" s="199"/>
      <c r="RMW119" s="188"/>
      <c r="RMX119" s="209"/>
      <c r="RMY119" s="199"/>
      <c r="RMZ119" s="199"/>
      <c r="RNA119" s="188"/>
      <c r="RNB119" s="209"/>
      <c r="RNC119" s="199"/>
      <c r="RND119" s="199"/>
      <c r="RNE119" s="188"/>
      <c r="RNF119" s="209"/>
      <c r="RNG119" s="199"/>
      <c r="RNH119" s="199"/>
      <c r="RNI119" s="188"/>
      <c r="RNJ119" s="209"/>
      <c r="RNK119" s="199"/>
      <c r="RNL119" s="199"/>
      <c r="RNM119" s="188"/>
      <c r="RNN119" s="209"/>
      <c r="RNO119" s="199"/>
      <c r="RNP119" s="199"/>
      <c r="RNQ119" s="188"/>
      <c r="RNR119" s="209"/>
      <c r="RNS119" s="199"/>
      <c r="RNT119" s="199"/>
      <c r="RNU119" s="188"/>
      <c r="RNV119" s="209"/>
      <c r="RNW119" s="199"/>
      <c r="RNX119" s="199"/>
      <c r="RNY119" s="188"/>
      <c r="RNZ119" s="209"/>
      <c r="ROA119" s="199"/>
      <c r="ROB119" s="199"/>
      <c r="ROC119" s="188"/>
      <c r="ROD119" s="209"/>
      <c r="ROE119" s="199"/>
      <c r="ROF119" s="199"/>
      <c r="ROG119" s="188"/>
      <c r="ROH119" s="209"/>
      <c r="ROI119" s="199"/>
      <c r="ROJ119" s="199"/>
      <c r="ROK119" s="188"/>
      <c r="ROL119" s="209"/>
      <c r="ROM119" s="199"/>
      <c r="RON119" s="199"/>
      <c r="ROO119" s="188"/>
      <c r="ROP119" s="209"/>
      <c r="ROQ119" s="199"/>
      <c r="ROR119" s="199"/>
      <c r="ROS119" s="188"/>
      <c r="ROT119" s="209"/>
      <c r="ROU119" s="199"/>
      <c r="ROV119" s="199"/>
      <c r="ROW119" s="188"/>
      <c r="ROX119" s="209"/>
      <c r="ROY119" s="199"/>
      <c r="ROZ119" s="199"/>
      <c r="RPA119" s="188"/>
      <c r="RPB119" s="209"/>
      <c r="RPC119" s="199"/>
      <c r="RPD119" s="199"/>
      <c r="RPE119" s="188"/>
      <c r="RPF119" s="209"/>
      <c r="RPG119" s="199"/>
      <c r="RPH119" s="199"/>
      <c r="RPI119" s="188"/>
      <c r="RPJ119" s="209"/>
      <c r="RPK119" s="199"/>
      <c r="RPL119" s="199"/>
      <c r="RPM119" s="188"/>
      <c r="RPN119" s="209"/>
      <c r="RPO119" s="199"/>
      <c r="RPP119" s="199"/>
      <c r="RPQ119" s="188"/>
      <c r="RPR119" s="209"/>
      <c r="RPS119" s="199"/>
      <c r="RPT119" s="199"/>
      <c r="RPU119" s="188"/>
      <c r="RPV119" s="209"/>
      <c r="RPW119" s="199"/>
      <c r="RPX119" s="199"/>
      <c r="RPY119" s="188"/>
      <c r="RPZ119" s="209"/>
      <c r="RQA119" s="199"/>
      <c r="RQB119" s="199"/>
      <c r="RQC119" s="188"/>
      <c r="RQD119" s="209"/>
      <c r="RQE119" s="199"/>
      <c r="RQF119" s="199"/>
      <c r="RQG119" s="188"/>
      <c r="RQH119" s="209"/>
      <c r="RQI119" s="199"/>
      <c r="RQJ119" s="199"/>
      <c r="RQK119" s="188"/>
      <c r="RQL119" s="209"/>
      <c r="RQM119" s="199"/>
      <c r="RQN119" s="199"/>
      <c r="RQO119" s="188"/>
      <c r="RQP119" s="209"/>
      <c r="RQQ119" s="199"/>
      <c r="RQR119" s="199"/>
      <c r="RQS119" s="188"/>
      <c r="RQT119" s="209"/>
      <c r="RQU119" s="199"/>
      <c r="RQV119" s="199"/>
      <c r="RQW119" s="188"/>
      <c r="RQX119" s="209"/>
      <c r="RQY119" s="199"/>
      <c r="RQZ119" s="199"/>
      <c r="RRA119" s="188"/>
      <c r="RRB119" s="209"/>
      <c r="RRC119" s="199"/>
      <c r="RRD119" s="199"/>
      <c r="RRE119" s="188"/>
      <c r="RRF119" s="209"/>
      <c r="RRG119" s="199"/>
      <c r="RRH119" s="199"/>
      <c r="RRI119" s="188"/>
      <c r="RRJ119" s="209"/>
      <c r="RRK119" s="199"/>
      <c r="RRL119" s="199"/>
      <c r="RRM119" s="188"/>
      <c r="RRN119" s="209"/>
      <c r="RRO119" s="199"/>
      <c r="RRP119" s="199"/>
      <c r="RRQ119" s="188"/>
      <c r="RRR119" s="209"/>
      <c r="RRS119" s="199"/>
      <c r="RRT119" s="199"/>
      <c r="RRU119" s="188"/>
      <c r="RRV119" s="209"/>
      <c r="RRW119" s="199"/>
      <c r="RRX119" s="199"/>
      <c r="RRY119" s="188"/>
      <c r="RRZ119" s="209"/>
      <c r="RSA119" s="199"/>
      <c r="RSB119" s="199"/>
      <c r="RSC119" s="188"/>
      <c r="RSD119" s="209"/>
      <c r="RSE119" s="199"/>
      <c r="RSF119" s="199"/>
      <c r="RSG119" s="188"/>
      <c r="RSH119" s="209"/>
      <c r="RSI119" s="199"/>
      <c r="RSJ119" s="199"/>
      <c r="RSK119" s="188"/>
      <c r="RSL119" s="209"/>
      <c r="RSM119" s="199"/>
      <c r="RSN119" s="199"/>
      <c r="RSO119" s="188"/>
      <c r="RSP119" s="209"/>
      <c r="RSQ119" s="199"/>
      <c r="RSR119" s="199"/>
      <c r="RSS119" s="188"/>
      <c r="RST119" s="209"/>
      <c r="RSU119" s="199"/>
      <c r="RSV119" s="199"/>
      <c r="RSW119" s="188"/>
      <c r="RSX119" s="209"/>
      <c r="RSY119" s="199"/>
      <c r="RSZ119" s="199"/>
      <c r="RTA119" s="188"/>
      <c r="RTB119" s="209"/>
      <c r="RTC119" s="199"/>
      <c r="RTD119" s="199"/>
      <c r="RTE119" s="188"/>
      <c r="RTF119" s="209"/>
      <c r="RTG119" s="199"/>
      <c r="RTH119" s="199"/>
      <c r="RTI119" s="188"/>
      <c r="RTJ119" s="209"/>
      <c r="RTK119" s="199"/>
      <c r="RTL119" s="199"/>
      <c r="RTM119" s="188"/>
      <c r="RTN119" s="209"/>
      <c r="RTO119" s="199"/>
      <c r="RTP119" s="199"/>
      <c r="RTQ119" s="188"/>
      <c r="RTR119" s="209"/>
      <c r="RTS119" s="199"/>
      <c r="RTT119" s="199"/>
      <c r="RTU119" s="188"/>
      <c r="RTV119" s="209"/>
      <c r="RTW119" s="199"/>
      <c r="RTX119" s="199"/>
      <c r="RTY119" s="188"/>
      <c r="RTZ119" s="209"/>
      <c r="RUA119" s="199"/>
      <c r="RUB119" s="199"/>
      <c r="RUC119" s="188"/>
      <c r="RUD119" s="209"/>
      <c r="RUE119" s="199"/>
      <c r="RUF119" s="199"/>
      <c r="RUG119" s="188"/>
      <c r="RUH119" s="209"/>
      <c r="RUI119" s="199"/>
      <c r="RUJ119" s="199"/>
      <c r="RUK119" s="188"/>
      <c r="RUL119" s="209"/>
      <c r="RUM119" s="199"/>
      <c r="RUN119" s="199"/>
      <c r="RUO119" s="188"/>
      <c r="RUP119" s="209"/>
      <c r="RUQ119" s="199"/>
      <c r="RUR119" s="199"/>
      <c r="RUS119" s="188"/>
      <c r="RUT119" s="209"/>
      <c r="RUU119" s="199"/>
      <c r="RUV119" s="199"/>
      <c r="RUW119" s="188"/>
      <c r="RUX119" s="209"/>
      <c r="RUY119" s="199"/>
      <c r="RUZ119" s="199"/>
      <c r="RVA119" s="188"/>
      <c r="RVB119" s="209"/>
      <c r="RVC119" s="199"/>
      <c r="RVD119" s="199"/>
      <c r="RVE119" s="188"/>
      <c r="RVF119" s="209"/>
      <c r="RVG119" s="199"/>
      <c r="RVH119" s="199"/>
      <c r="RVI119" s="188"/>
      <c r="RVJ119" s="209"/>
      <c r="RVK119" s="199"/>
      <c r="RVL119" s="199"/>
      <c r="RVM119" s="188"/>
      <c r="RVN119" s="209"/>
      <c r="RVO119" s="199"/>
      <c r="RVP119" s="199"/>
      <c r="RVQ119" s="188"/>
      <c r="RVR119" s="209"/>
      <c r="RVS119" s="199"/>
      <c r="RVT119" s="199"/>
      <c r="RVU119" s="188"/>
      <c r="RVV119" s="209"/>
      <c r="RVW119" s="199"/>
      <c r="RVX119" s="199"/>
      <c r="RVY119" s="188"/>
      <c r="RVZ119" s="209"/>
      <c r="RWA119" s="199"/>
      <c r="RWB119" s="199"/>
      <c r="RWC119" s="188"/>
      <c r="RWD119" s="209"/>
      <c r="RWE119" s="199"/>
      <c r="RWF119" s="199"/>
      <c r="RWG119" s="188"/>
      <c r="RWH119" s="209"/>
      <c r="RWI119" s="199"/>
      <c r="RWJ119" s="199"/>
      <c r="RWK119" s="188"/>
      <c r="RWL119" s="209"/>
      <c r="RWM119" s="199"/>
      <c r="RWN119" s="199"/>
      <c r="RWO119" s="188"/>
      <c r="RWP119" s="209"/>
      <c r="RWQ119" s="199"/>
      <c r="RWR119" s="199"/>
      <c r="RWS119" s="188"/>
      <c r="RWT119" s="209"/>
      <c r="RWU119" s="199"/>
      <c r="RWV119" s="199"/>
      <c r="RWW119" s="188"/>
      <c r="RWX119" s="209"/>
      <c r="RWY119" s="199"/>
      <c r="RWZ119" s="199"/>
      <c r="RXA119" s="188"/>
      <c r="RXB119" s="209"/>
      <c r="RXC119" s="199"/>
      <c r="RXD119" s="199"/>
      <c r="RXE119" s="188"/>
      <c r="RXF119" s="209"/>
      <c r="RXG119" s="199"/>
      <c r="RXH119" s="199"/>
      <c r="RXI119" s="188"/>
      <c r="RXJ119" s="209"/>
      <c r="RXK119" s="199"/>
      <c r="RXL119" s="199"/>
      <c r="RXM119" s="188"/>
      <c r="RXN119" s="209"/>
      <c r="RXO119" s="199"/>
      <c r="RXP119" s="199"/>
      <c r="RXQ119" s="188"/>
      <c r="RXR119" s="209"/>
      <c r="RXS119" s="199"/>
      <c r="RXT119" s="199"/>
      <c r="RXU119" s="188"/>
      <c r="RXV119" s="209"/>
      <c r="RXW119" s="199"/>
      <c r="RXX119" s="199"/>
      <c r="RXY119" s="188"/>
      <c r="RXZ119" s="209"/>
      <c r="RYA119" s="199"/>
      <c r="RYB119" s="199"/>
      <c r="RYC119" s="188"/>
      <c r="RYD119" s="209"/>
      <c r="RYE119" s="199"/>
      <c r="RYF119" s="199"/>
      <c r="RYG119" s="188"/>
      <c r="RYH119" s="209"/>
      <c r="RYI119" s="199"/>
      <c r="RYJ119" s="199"/>
      <c r="RYK119" s="188"/>
      <c r="RYL119" s="209"/>
      <c r="RYM119" s="199"/>
      <c r="RYN119" s="199"/>
      <c r="RYO119" s="188"/>
      <c r="RYP119" s="209"/>
      <c r="RYQ119" s="199"/>
      <c r="RYR119" s="199"/>
      <c r="RYS119" s="188"/>
      <c r="RYT119" s="209"/>
      <c r="RYU119" s="199"/>
      <c r="RYV119" s="199"/>
      <c r="RYW119" s="188"/>
      <c r="RYX119" s="209"/>
      <c r="RYY119" s="199"/>
      <c r="RYZ119" s="199"/>
      <c r="RZA119" s="188"/>
      <c r="RZB119" s="209"/>
      <c r="RZC119" s="199"/>
      <c r="RZD119" s="199"/>
      <c r="RZE119" s="188"/>
      <c r="RZF119" s="209"/>
      <c r="RZG119" s="199"/>
      <c r="RZH119" s="199"/>
      <c r="RZI119" s="188"/>
      <c r="RZJ119" s="209"/>
      <c r="RZK119" s="199"/>
      <c r="RZL119" s="199"/>
      <c r="RZM119" s="188"/>
      <c r="RZN119" s="209"/>
      <c r="RZO119" s="199"/>
      <c r="RZP119" s="199"/>
      <c r="RZQ119" s="188"/>
      <c r="RZR119" s="209"/>
      <c r="RZS119" s="199"/>
      <c r="RZT119" s="199"/>
      <c r="RZU119" s="188"/>
      <c r="RZV119" s="209"/>
      <c r="RZW119" s="199"/>
      <c r="RZX119" s="199"/>
      <c r="RZY119" s="188"/>
      <c r="RZZ119" s="209"/>
      <c r="SAA119" s="199"/>
      <c r="SAB119" s="199"/>
      <c r="SAC119" s="188"/>
      <c r="SAD119" s="209"/>
      <c r="SAE119" s="199"/>
      <c r="SAF119" s="199"/>
      <c r="SAG119" s="188"/>
      <c r="SAH119" s="209"/>
      <c r="SAI119" s="199"/>
      <c r="SAJ119" s="199"/>
      <c r="SAK119" s="188"/>
      <c r="SAL119" s="209"/>
      <c r="SAM119" s="199"/>
      <c r="SAN119" s="199"/>
      <c r="SAO119" s="188"/>
      <c r="SAP119" s="209"/>
      <c r="SAQ119" s="199"/>
      <c r="SAR119" s="199"/>
      <c r="SAS119" s="188"/>
      <c r="SAT119" s="209"/>
      <c r="SAU119" s="199"/>
      <c r="SAV119" s="199"/>
      <c r="SAW119" s="188"/>
      <c r="SAX119" s="209"/>
      <c r="SAY119" s="199"/>
      <c r="SAZ119" s="199"/>
      <c r="SBA119" s="188"/>
      <c r="SBB119" s="209"/>
      <c r="SBC119" s="199"/>
      <c r="SBD119" s="199"/>
      <c r="SBE119" s="188"/>
      <c r="SBF119" s="209"/>
      <c r="SBG119" s="199"/>
      <c r="SBH119" s="199"/>
      <c r="SBI119" s="188"/>
      <c r="SBJ119" s="209"/>
      <c r="SBK119" s="199"/>
      <c r="SBL119" s="199"/>
      <c r="SBM119" s="188"/>
      <c r="SBN119" s="209"/>
      <c r="SBO119" s="199"/>
      <c r="SBP119" s="199"/>
      <c r="SBQ119" s="188"/>
      <c r="SBR119" s="209"/>
      <c r="SBS119" s="199"/>
      <c r="SBT119" s="199"/>
      <c r="SBU119" s="188"/>
      <c r="SBV119" s="209"/>
      <c r="SBW119" s="199"/>
      <c r="SBX119" s="199"/>
      <c r="SBY119" s="188"/>
      <c r="SBZ119" s="209"/>
      <c r="SCA119" s="199"/>
      <c r="SCB119" s="199"/>
      <c r="SCC119" s="188"/>
      <c r="SCD119" s="209"/>
      <c r="SCE119" s="199"/>
      <c r="SCF119" s="199"/>
      <c r="SCG119" s="188"/>
      <c r="SCH119" s="209"/>
      <c r="SCI119" s="199"/>
      <c r="SCJ119" s="199"/>
      <c r="SCK119" s="188"/>
      <c r="SCL119" s="209"/>
      <c r="SCM119" s="199"/>
      <c r="SCN119" s="199"/>
      <c r="SCO119" s="188"/>
      <c r="SCP119" s="209"/>
      <c r="SCQ119" s="199"/>
      <c r="SCR119" s="199"/>
      <c r="SCS119" s="188"/>
      <c r="SCT119" s="209"/>
      <c r="SCU119" s="199"/>
      <c r="SCV119" s="199"/>
      <c r="SCW119" s="188"/>
      <c r="SCX119" s="209"/>
      <c r="SCY119" s="199"/>
      <c r="SCZ119" s="199"/>
      <c r="SDA119" s="188"/>
      <c r="SDB119" s="209"/>
      <c r="SDC119" s="199"/>
      <c r="SDD119" s="199"/>
      <c r="SDE119" s="188"/>
      <c r="SDF119" s="209"/>
      <c r="SDG119" s="199"/>
      <c r="SDH119" s="199"/>
      <c r="SDI119" s="188"/>
      <c r="SDJ119" s="209"/>
      <c r="SDK119" s="199"/>
      <c r="SDL119" s="199"/>
      <c r="SDM119" s="188"/>
      <c r="SDN119" s="209"/>
      <c r="SDO119" s="199"/>
      <c r="SDP119" s="199"/>
      <c r="SDQ119" s="188"/>
      <c r="SDR119" s="209"/>
      <c r="SDS119" s="199"/>
      <c r="SDT119" s="199"/>
      <c r="SDU119" s="188"/>
      <c r="SDV119" s="209"/>
      <c r="SDW119" s="199"/>
      <c r="SDX119" s="199"/>
      <c r="SDY119" s="188"/>
      <c r="SDZ119" s="209"/>
      <c r="SEA119" s="199"/>
      <c r="SEB119" s="199"/>
      <c r="SEC119" s="188"/>
      <c r="SED119" s="209"/>
      <c r="SEE119" s="199"/>
      <c r="SEF119" s="199"/>
      <c r="SEG119" s="188"/>
      <c r="SEH119" s="209"/>
      <c r="SEI119" s="199"/>
      <c r="SEJ119" s="199"/>
      <c r="SEK119" s="188"/>
      <c r="SEL119" s="209"/>
      <c r="SEM119" s="199"/>
      <c r="SEN119" s="199"/>
      <c r="SEO119" s="188"/>
      <c r="SEP119" s="209"/>
      <c r="SEQ119" s="199"/>
      <c r="SER119" s="199"/>
      <c r="SES119" s="188"/>
      <c r="SET119" s="209"/>
      <c r="SEU119" s="199"/>
      <c r="SEV119" s="199"/>
      <c r="SEW119" s="188"/>
      <c r="SEX119" s="209"/>
      <c r="SEY119" s="199"/>
      <c r="SEZ119" s="199"/>
      <c r="SFA119" s="188"/>
      <c r="SFB119" s="209"/>
      <c r="SFC119" s="199"/>
      <c r="SFD119" s="199"/>
      <c r="SFE119" s="188"/>
      <c r="SFF119" s="209"/>
      <c r="SFG119" s="199"/>
      <c r="SFH119" s="199"/>
      <c r="SFI119" s="188"/>
      <c r="SFJ119" s="209"/>
      <c r="SFK119" s="199"/>
      <c r="SFL119" s="199"/>
      <c r="SFM119" s="188"/>
      <c r="SFN119" s="209"/>
      <c r="SFO119" s="199"/>
      <c r="SFP119" s="199"/>
      <c r="SFQ119" s="188"/>
      <c r="SFR119" s="209"/>
      <c r="SFS119" s="199"/>
      <c r="SFT119" s="199"/>
      <c r="SFU119" s="188"/>
      <c r="SFV119" s="209"/>
      <c r="SFW119" s="199"/>
      <c r="SFX119" s="199"/>
      <c r="SFY119" s="188"/>
      <c r="SFZ119" s="209"/>
      <c r="SGA119" s="199"/>
      <c r="SGB119" s="199"/>
      <c r="SGC119" s="188"/>
      <c r="SGD119" s="209"/>
      <c r="SGE119" s="199"/>
      <c r="SGF119" s="199"/>
      <c r="SGG119" s="188"/>
      <c r="SGH119" s="209"/>
      <c r="SGI119" s="199"/>
      <c r="SGJ119" s="199"/>
      <c r="SGK119" s="188"/>
      <c r="SGL119" s="209"/>
      <c r="SGM119" s="199"/>
      <c r="SGN119" s="199"/>
      <c r="SGO119" s="188"/>
      <c r="SGP119" s="209"/>
      <c r="SGQ119" s="199"/>
      <c r="SGR119" s="199"/>
      <c r="SGS119" s="188"/>
      <c r="SGT119" s="209"/>
      <c r="SGU119" s="199"/>
      <c r="SGV119" s="199"/>
      <c r="SGW119" s="188"/>
      <c r="SGX119" s="209"/>
      <c r="SGY119" s="199"/>
      <c r="SGZ119" s="199"/>
      <c r="SHA119" s="188"/>
      <c r="SHB119" s="209"/>
      <c r="SHC119" s="199"/>
      <c r="SHD119" s="199"/>
      <c r="SHE119" s="188"/>
      <c r="SHF119" s="209"/>
      <c r="SHG119" s="199"/>
      <c r="SHH119" s="199"/>
      <c r="SHI119" s="188"/>
      <c r="SHJ119" s="209"/>
      <c r="SHK119" s="199"/>
      <c r="SHL119" s="199"/>
      <c r="SHM119" s="188"/>
      <c r="SHN119" s="209"/>
      <c r="SHO119" s="199"/>
      <c r="SHP119" s="199"/>
      <c r="SHQ119" s="188"/>
      <c r="SHR119" s="209"/>
      <c r="SHS119" s="199"/>
      <c r="SHT119" s="199"/>
      <c r="SHU119" s="188"/>
      <c r="SHV119" s="209"/>
      <c r="SHW119" s="199"/>
      <c r="SHX119" s="199"/>
      <c r="SHY119" s="188"/>
      <c r="SHZ119" s="209"/>
      <c r="SIA119" s="199"/>
      <c r="SIB119" s="199"/>
      <c r="SIC119" s="188"/>
      <c r="SID119" s="209"/>
      <c r="SIE119" s="199"/>
      <c r="SIF119" s="199"/>
      <c r="SIG119" s="188"/>
      <c r="SIH119" s="209"/>
      <c r="SII119" s="199"/>
      <c r="SIJ119" s="199"/>
      <c r="SIK119" s="188"/>
      <c r="SIL119" s="209"/>
      <c r="SIM119" s="199"/>
      <c r="SIN119" s="199"/>
      <c r="SIO119" s="188"/>
      <c r="SIP119" s="209"/>
      <c r="SIQ119" s="199"/>
      <c r="SIR119" s="199"/>
      <c r="SIS119" s="188"/>
      <c r="SIT119" s="209"/>
      <c r="SIU119" s="199"/>
      <c r="SIV119" s="199"/>
      <c r="SIW119" s="188"/>
      <c r="SIX119" s="209"/>
      <c r="SIY119" s="199"/>
      <c r="SIZ119" s="199"/>
      <c r="SJA119" s="188"/>
      <c r="SJB119" s="209"/>
      <c r="SJC119" s="199"/>
      <c r="SJD119" s="199"/>
      <c r="SJE119" s="188"/>
      <c r="SJF119" s="209"/>
      <c r="SJG119" s="199"/>
      <c r="SJH119" s="199"/>
      <c r="SJI119" s="188"/>
      <c r="SJJ119" s="209"/>
      <c r="SJK119" s="199"/>
      <c r="SJL119" s="199"/>
      <c r="SJM119" s="188"/>
      <c r="SJN119" s="209"/>
      <c r="SJO119" s="199"/>
      <c r="SJP119" s="199"/>
      <c r="SJQ119" s="188"/>
      <c r="SJR119" s="209"/>
      <c r="SJS119" s="199"/>
      <c r="SJT119" s="199"/>
      <c r="SJU119" s="188"/>
      <c r="SJV119" s="209"/>
      <c r="SJW119" s="199"/>
      <c r="SJX119" s="199"/>
      <c r="SJY119" s="188"/>
      <c r="SJZ119" s="209"/>
      <c r="SKA119" s="199"/>
      <c r="SKB119" s="199"/>
      <c r="SKC119" s="188"/>
      <c r="SKD119" s="209"/>
      <c r="SKE119" s="199"/>
      <c r="SKF119" s="199"/>
      <c r="SKG119" s="188"/>
      <c r="SKH119" s="209"/>
      <c r="SKI119" s="199"/>
      <c r="SKJ119" s="199"/>
      <c r="SKK119" s="188"/>
      <c r="SKL119" s="209"/>
      <c r="SKM119" s="199"/>
      <c r="SKN119" s="199"/>
      <c r="SKO119" s="188"/>
      <c r="SKP119" s="209"/>
      <c r="SKQ119" s="199"/>
      <c r="SKR119" s="199"/>
      <c r="SKS119" s="188"/>
      <c r="SKT119" s="209"/>
      <c r="SKU119" s="199"/>
      <c r="SKV119" s="199"/>
      <c r="SKW119" s="188"/>
      <c r="SKX119" s="209"/>
      <c r="SKY119" s="199"/>
      <c r="SKZ119" s="199"/>
      <c r="SLA119" s="188"/>
      <c r="SLB119" s="209"/>
      <c r="SLC119" s="199"/>
      <c r="SLD119" s="199"/>
      <c r="SLE119" s="188"/>
      <c r="SLF119" s="209"/>
      <c r="SLG119" s="199"/>
      <c r="SLH119" s="199"/>
      <c r="SLI119" s="188"/>
      <c r="SLJ119" s="209"/>
      <c r="SLK119" s="199"/>
      <c r="SLL119" s="199"/>
      <c r="SLM119" s="188"/>
      <c r="SLN119" s="209"/>
      <c r="SLO119" s="199"/>
      <c r="SLP119" s="199"/>
      <c r="SLQ119" s="188"/>
      <c r="SLR119" s="209"/>
      <c r="SLS119" s="199"/>
      <c r="SLT119" s="199"/>
      <c r="SLU119" s="188"/>
      <c r="SLV119" s="209"/>
      <c r="SLW119" s="199"/>
      <c r="SLX119" s="199"/>
      <c r="SLY119" s="188"/>
      <c r="SLZ119" s="209"/>
      <c r="SMA119" s="199"/>
      <c r="SMB119" s="199"/>
      <c r="SMC119" s="188"/>
      <c r="SMD119" s="209"/>
      <c r="SME119" s="199"/>
      <c r="SMF119" s="199"/>
      <c r="SMG119" s="188"/>
      <c r="SMH119" s="209"/>
      <c r="SMI119" s="199"/>
      <c r="SMJ119" s="199"/>
      <c r="SMK119" s="188"/>
      <c r="SML119" s="209"/>
      <c r="SMM119" s="199"/>
      <c r="SMN119" s="199"/>
      <c r="SMO119" s="188"/>
      <c r="SMP119" s="209"/>
      <c r="SMQ119" s="199"/>
      <c r="SMR119" s="199"/>
      <c r="SMS119" s="188"/>
      <c r="SMT119" s="209"/>
      <c r="SMU119" s="199"/>
      <c r="SMV119" s="199"/>
      <c r="SMW119" s="188"/>
      <c r="SMX119" s="209"/>
      <c r="SMY119" s="199"/>
      <c r="SMZ119" s="199"/>
      <c r="SNA119" s="188"/>
      <c r="SNB119" s="209"/>
      <c r="SNC119" s="199"/>
      <c r="SND119" s="199"/>
      <c r="SNE119" s="188"/>
      <c r="SNF119" s="209"/>
      <c r="SNG119" s="199"/>
      <c r="SNH119" s="199"/>
      <c r="SNI119" s="188"/>
      <c r="SNJ119" s="209"/>
      <c r="SNK119" s="199"/>
      <c r="SNL119" s="199"/>
      <c r="SNM119" s="188"/>
      <c r="SNN119" s="209"/>
      <c r="SNO119" s="199"/>
      <c r="SNP119" s="199"/>
      <c r="SNQ119" s="188"/>
      <c r="SNR119" s="209"/>
      <c r="SNS119" s="199"/>
      <c r="SNT119" s="199"/>
      <c r="SNU119" s="188"/>
      <c r="SNV119" s="209"/>
      <c r="SNW119" s="199"/>
      <c r="SNX119" s="199"/>
      <c r="SNY119" s="188"/>
      <c r="SNZ119" s="209"/>
      <c r="SOA119" s="199"/>
      <c r="SOB119" s="199"/>
      <c r="SOC119" s="188"/>
      <c r="SOD119" s="209"/>
      <c r="SOE119" s="199"/>
      <c r="SOF119" s="199"/>
      <c r="SOG119" s="188"/>
      <c r="SOH119" s="209"/>
      <c r="SOI119" s="199"/>
      <c r="SOJ119" s="199"/>
      <c r="SOK119" s="188"/>
      <c r="SOL119" s="209"/>
      <c r="SOM119" s="199"/>
      <c r="SON119" s="199"/>
      <c r="SOO119" s="188"/>
      <c r="SOP119" s="209"/>
      <c r="SOQ119" s="199"/>
      <c r="SOR119" s="199"/>
      <c r="SOS119" s="188"/>
      <c r="SOT119" s="209"/>
      <c r="SOU119" s="199"/>
      <c r="SOV119" s="199"/>
      <c r="SOW119" s="188"/>
      <c r="SOX119" s="209"/>
      <c r="SOY119" s="199"/>
      <c r="SOZ119" s="199"/>
      <c r="SPA119" s="188"/>
      <c r="SPB119" s="209"/>
      <c r="SPC119" s="199"/>
      <c r="SPD119" s="199"/>
      <c r="SPE119" s="188"/>
      <c r="SPF119" s="209"/>
      <c r="SPG119" s="199"/>
      <c r="SPH119" s="199"/>
      <c r="SPI119" s="188"/>
      <c r="SPJ119" s="209"/>
      <c r="SPK119" s="199"/>
      <c r="SPL119" s="199"/>
      <c r="SPM119" s="188"/>
      <c r="SPN119" s="209"/>
      <c r="SPO119" s="199"/>
      <c r="SPP119" s="199"/>
      <c r="SPQ119" s="188"/>
      <c r="SPR119" s="209"/>
      <c r="SPS119" s="199"/>
      <c r="SPT119" s="199"/>
      <c r="SPU119" s="188"/>
      <c r="SPV119" s="209"/>
      <c r="SPW119" s="199"/>
      <c r="SPX119" s="199"/>
      <c r="SPY119" s="188"/>
      <c r="SPZ119" s="209"/>
      <c r="SQA119" s="199"/>
      <c r="SQB119" s="199"/>
      <c r="SQC119" s="188"/>
      <c r="SQD119" s="209"/>
      <c r="SQE119" s="199"/>
      <c r="SQF119" s="199"/>
      <c r="SQG119" s="188"/>
      <c r="SQH119" s="209"/>
      <c r="SQI119" s="199"/>
      <c r="SQJ119" s="199"/>
      <c r="SQK119" s="188"/>
      <c r="SQL119" s="209"/>
      <c r="SQM119" s="199"/>
      <c r="SQN119" s="199"/>
      <c r="SQO119" s="188"/>
      <c r="SQP119" s="209"/>
      <c r="SQQ119" s="199"/>
      <c r="SQR119" s="199"/>
      <c r="SQS119" s="188"/>
      <c r="SQT119" s="209"/>
      <c r="SQU119" s="199"/>
      <c r="SQV119" s="199"/>
      <c r="SQW119" s="188"/>
      <c r="SQX119" s="209"/>
      <c r="SQY119" s="199"/>
      <c r="SQZ119" s="199"/>
      <c r="SRA119" s="188"/>
      <c r="SRB119" s="209"/>
      <c r="SRC119" s="199"/>
      <c r="SRD119" s="199"/>
      <c r="SRE119" s="188"/>
      <c r="SRF119" s="209"/>
      <c r="SRG119" s="199"/>
      <c r="SRH119" s="199"/>
      <c r="SRI119" s="188"/>
      <c r="SRJ119" s="209"/>
      <c r="SRK119" s="199"/>
      <c r="SRL119" s="199"/>
      <c r="SRM119" s="188"/>
      <c r="SRN119" s="209"/>
      <c r="SRO119" s="199"/>
      <c r="SRP119" s="199"/>
      <c r="SRQ119" s="188"/>
      <c r="SRR119" s="209"/>
      <c r="SRS119" s="199"/>
      <c r="SRT119" s="199"/>
      <c r="SRU119" s="188"/>
      <c r="SRV119" s="209"/>
      <c r="SRW119" s="199"/>
      <c r="SRX119" s="199"/>
      <c r="SRY119" s="188"/>
      <c r="SRZ119" s="209"/>
      <c r="SSA119" s="199"/>
      <c r="SSB119" s="199"/>
      <c r="SSC119" s="188"/>
      <c r="SSD119" s="209"/>
      <c r="SSE119" s="199"/>
      <c r="SSF119" s="199"/>
      <c r="SSG119" s="188"/>
      <c r="SSH119" s="209"/>
      <c r="SSI119" s="199"/>
      <c r="SSJ119" s="199"/>
      <c r="SSK119" s="188"/>
      <c r="SSL119" s="209"/>
      <c r="SSM119" s="199"/>
      <c r="SSN119" s="199"/>
      <c r="SSO119" s="188"/>
      <c r="SSP119" s="209"/>
      <c r="SSQ119" s="199"/>
      <c r="SSR119" s="199"/>
      <c r="SSS119" s="188"/>
      <c r="SST119" s="209"/>
      <c r="SSU119" s="199"/>
      <c r="SSV119" s="199"/>
      <c r="SSW119" s="188"/>
      <c r="SSX119" s="209"/>
      <c r="SSY119" s="199"/>
      <c r="SSZ119" s="199"/>
      <c r="STA119" s="188"/>
      <c r="STB119" s="209"/>
      <c r="STC119" s="199"/>
      <c r="STD119" s="199"/>
      <c r="STE119" s="188"/>
      <c r="STF119" s="209"/>
      <c r="STG119" s="199"/>
      <c r="STH119" s="199"/>
      <c r="STI119" s="188"/>
      <c r="STJ119" s="209"/>
      <c r="STK119" s="199"/>
      <c r="STL119" s="199"/>
      <c r="STM119" s="188"/>
      <c r="STN119" s="209"/>
      <c r="STO119" s="199"/>
      <c r="STP119" s="199"/>
      <c r="STQ119" s="188"/>
      <c r="STR119" s="209"/>
      <c r="STS119" s="199"/>
      <c r="STT119" s="199"/>
      <c r="STU119" s="188"/>
      <c r="STV119" s="209"/>
      <c r="STW119" s="199"/>
      <c r="STX119" s="199"/>
      <c r="STY119" s="188"/>
      <c r="STZ119" s="209"/>
      <c r="SUA119" s="199"/>
      <c r="SUB119" s="199"/>
      <c r="SUC119" s="188"/>
      <c r="SUD119" s="209"/>
      <c r="SUE119" s="199"/>
      <c r="SUF119" s="199"/>
      <c r="SUG119" s="188"/>
      <c r="SUH119" s="209"/>
      <c r="SUI119" s="199"/>
      <c r="SUJ119" s="199"/>
      <c r="SUK119" s="188"/>
      <c r="SUL119" s="209"/>
      <c r="SUM119" s="199"/>
      <c r="SUN119" s="199"/>
      <c r="SUO119" s="188"/>
      <c r="SUP119" s="209"/>
      <c r="SUQ119" s="199"/>
      <c r="SUR119" s="199"/>
      <c r="SUS119" s="188"/>
      <c r="SUT119" s="209"/>
      <c r="SUU119" s="199"/>
      <c r="SUV119" s="199"/>
      <c r="SUW119" s="188"/>
      <c r="SUX119" s="209"/>
      <c r="SUY119" s="199"/>
      <c r="SUZ119" s="199"/>
      <c r="SVA119" s="188"/>
      <c r="SVB119" s="209"/>
      <c r="SVC119" s="199"/>
      <c r="SVD119" s="199"/>
      <c r="SVE119" s="188"/>
      <c r="SVF119" s="209"/>
      <c r="SVG119" s="199"/>
      <c r="SVH119" s="199"/>
      <c r="SVI119" s="188"/>
      <c r="SVJ119" s="209"/>
      <c r="SVK119" s="199"/>
      <c r="SVL119" s="199"/>
      <c r="SVM119" s="188"/>
      <c r="SVN119" s="209"/>
      <c r="SVO119" s="199"/>
      <c r="SVP119" s="199"/>
      <c r="SVQ119" s="188"/>
      <c r="SVR119" s="209"/>
      <c r="SVS119" s="199"/>
      <c r="SVT119" s="199"/>
      <c r="SVU119" s="188"/>
      <c r="SVV119" s="209"/>
      <c r="SVW119" s="199"/>
      <c r="SVX119" s="199"/>
      <c r="SVY119" s="188"/>
      <c r="SVZ119" s="209"/>
      <c r="SWA119" s="199"/>
      <c r="SWB119" s="199"/>
      <c r="SWC119" s="188"/>
      <c r="SWD119" s="209"/>
      <c r="SWE119" s="199"/>
      <c r="SWF119" s="199"/>
      <c r="SWG119" s="188"/>
      <c r="SWH119" s="209"/>
      <c r="SWI119" s="199"/>
      <c r="SWJ119" s="199"/>
      <c r="SWK119" s="188"/>
      <c r="SWL119" s="209"/>
      <c r="SWM119" s="199"/>
      <c r="SWN119" s="199"/>
      <c r="SWO119" s="188"/>
      <c r="SWP119" s="209"/>
      <c r="SWQ119" s="199"/>
      <c r="SWR119" s="199"/>
      <c r="SWS119" s="188"/>
      <c r="SWT119" s="209"/>
      <c r="SWU119" s="199"/>
      <c r="SWV119" s="199"/>
      <c r="SWW119" s="188"/>
      <c r="SWX119" s="209"/>
      <c r="SWY119" s="199"/>
      <c r="SWZ119" s="199"/>
      <c r="SXA119" s="188"/>
      <c r="SXB119" s="209"/>
      <c r="SXC119" s="199"/>
      <c r="SXD119" s="199"/>
      <c r="SXE119" s="188"/>
      <c r="SXF119" s="209"/>
      <c r="SXG119" s="199"/>
      <c r="SXH119" s="199"/>
      <c r="SXI119" s="188"/>
      <c r="SXJ119" s="209"/>
      <c r="SXK119" s="199"/>
      <c r="SXL119" s="199"/>
      <c r="SXM119" s="188"/>
      <c r="SXN119" s="209"/>
      <c r="SXO119" s="199"/>
      <c r="SXP119" s="199"/>
      <c r="SXQ119" s="188"/>
      <c r="SXR119" s="209"/>
      <c r="SXS119" s="199"/>
      <c r="SXT119" s="199"/>
      <c r="SXU119" s="188"/>
      <c r="SXV119" s="209"/>
      <c r="SXW119" s="199"/>
      <c r="SXX119" s="199"/>
      <c r="SXY119" s="188"/>
      <c r="SXZ119" s="209"/>
      <c r="SYA119" s="199"/>
      <c r="SYB119" s="199"/>
      <c r="SYC119" s="188"/>
      <c r="SYD119" s="209"/>
      <c r="SYE119" s="199"/>
      <c r="SYF119" s="199"/>
      <c r="SYG119" s="188"/>
      <c r="SYH119" s="209"/>
      <c r="SYI119" s="199"/>
      <c r="SYJ119" s="199"/>
      <c r="SYK119" s="188"/>
      <c r="SYL119" s="209"/>
      <c r="SYM119" s="199"/>
      <c r="SYN119" s="199"/>
      <c r="SYO119" s="188"/>
      <c r="SYP119" s="209"/>
      <c r="SYQ119" s="199"/>
      <c r="SYR119" s="199"/>
      <c r="SYS119" s="188"/>
      <c r="SYT119" s="209"/>
      <c r="SYU119" s="199"/>
      <c r="SYV119" s="199"/>
      <c r="SYW119" s="188"/>
      <c r="SYX119" s="209"/>
      <c r="SYY119" s="199"/>
      <c r="SYZ119" s="199"/>
      <c r="SZA119" s="188"/>
      <c r="SZB119" s="209"/>
      <c r="SZC119" s="199"/>
      <c r="SZD119" s="199"/>
      <c r="SZE119" s="188"/>
      <c r="SZF119" s="209"/>
      <c r="SZG119" s="199"/>
      <c r="SZH119" s="199"/>
      <c r="SZI119" s="188"/>
      <c r="SZJ119" s="209"/>
      <c r="SZK119" s="199"/>
      <c r="SZL119" s="199"/>
      <c r="SZM119" s="188"/>
      <c r="SZN119" s="209"/>
      <c r="SZO119" s="199"/>
      <c r="SZP119" s="199"/>
      <c r="SZQ119" s="188"/>
      <c r="SZR119" s="209"/>
      <c r="SZS119" s="199"/>
      <c r="SZT119" s="199"/>
      <c r="SZU119" s="188"/>
      <c r="SZV119" s="209"/>
      <c r="SZW119" s="199"/>
      <c r="SZX119" s="199"/>
      <c r="SZY119" s="188"/>
      <c r="SZZ119" s="209"/>
      <c r="TAA119" s="199"/>
      <c r="TAB119" s="199"/>
      <c r="TAC119" s="188"/>
      <c r="TAD119" s="209"/>
      <c r="TAE119" s="199"/>
      <c r="TAF119" s="199"/>
      <c r="TAG119" s="188"/>
      <c r="TAH119" s="209"/>
      <c r="TAI119" s="199"/>
      <c r="TAJ119" s="199"/>
      <c r="TAK119" s="188"/>
      <c r="TAL119" s="209"/>
      <c r="TAM119" s="199"/>
      <c r="TAN119" s="199"/>
      <c r="TAO119" s="188"/>
      <c r="TAP119" s="209"/>
      <c r="TAQ119" s="199"/>
      <c r="TAR119" s="199"/>
      <c r="TAS119" s="188"/>
      <c r="TAT119" s="209"/>
      <c r="TAU119" s="199"/>
      <c r="TAV119" s="199"/>
      <c r="TAW119" s="188"/>
      <c r="TAX119" s="209"/>
      <c r="TAY119" s="199"/>
      <c r="TAZ119" s="199"/>
      <c r="TBA119" s="188"/>
      <c r="TBB119" s="209"/>
      <c r="TBC119" s="199"/>
      <c r="TBD119" s="199"/>
      <c r="TBE119" s="188"/>
      <c r="TBF119" s="209"/>
      <c r="TBG119" s="199"/>
      <c r="TBH119" s="199"/>
      <c r="TBI119" s="188"/>
      <c r="TBJ119" s="209"/>
      <c r="TBK119" s="199"/>
      <c r="TBL119" s="199"/>
      <c r="TBM119" s="188"/>
      <c r="TBN119" s="209"/>
      <c r="TBO119" s="199"/>
      <c r="TBP119" s="199"/>
      <c r="TBQ119" s="188"/>
      <c r="TBR119" s="209"/>
      <c r="TBS119" s="199"/>
      <c r="TBT119" s="199"/>
      <c r="TBU119" s="188"/>
      <c r="TBV119" s="209"/>
      <c r="TBW119" s="199"/>
      <c r="TBX119" s="199"/>
      <c r="TBY119" s="188"/>
      <c r="TBZ119" s="209"/>
      <c r="TCA119" s="199"/>
      <c r="TCB119" s="199"/>
      <c r="TCC119" s="188"/>
      <c r="TCD119" s="209"/>
      <c r="TCE119" s="199"/>
      <c r="TCF119" s="199"/>
      <c r="TCG119" s="188"/>
      <c r="TCH119" s="209"/>
      <c r="TCI119" s="199"/>
      <c r="TCJ119" s="199"/>
      <c r="TCK119" s="188"/>
      <c r="TCL119" s="209"/>
      <c r="TCM119" s="199"/>
      <c r="TCN119" s="199"/>
      <c r="TCO119" s="188"/>
      <c r="TCP119" s="209"/>
      <c r="TCQ119" s="199"/>
      <c r="TCR119" s="199"/>
      <c r="TCS119" s="188"/>
      <c r="TCT119" s="209"/>
      <c r="TCU119" s="199"/>
      <c r="TCV119" s="199"/>
      <c r="TCW119" s="188"/>
      <c r="TCX119" s="209"/>
      <c r="TCY119" s="199"/>
      <c r="TCZ119" s="199"/>
      <c r="TDA119" s="188"/>
      <c r="TDB119" s="209"/>
      <c r="TDC119" s="199"/>
      <c r="TDD119" s="199"/>
      <c r="TDE119" s="188"/>
      <c r="TDF119" s="209"/>
      <c r="TDG119" s="199"/>
      <c r="TDH119" s="199"/>
      <c r="TDI119" s="188"/>
      <c r="TDJ119" s="209"/>
      <c r="TDK119" s="199"/>
      <c r="TDL119" s="199"/>
      <c r="TDM119" s="188"/>
      <c r="TDN119" s="209"/>
      <c r="TDO119" s="199"/>
      <c r="TDP119" s="199"/>
      <c r="TDQ119" s="188"/>
      <c r="TDR119" s="209"/>
      <c r="TDS119" s="199"/>
      <c r="TDT119" s="199"/>
      <c r="TDU119" s="188"/>
      <c r="TDV119" s="209"/>
      <c r="TDW119" s="199"/>
      <c r="TDX119" s="199"/>
      <c r="TDY119" s="188"/>
      <c r="TDZ119" s="209"/>
      <c r="TEA119" s="199"/>
      <c r="TEB119" s="199"/>
      <c r="TEC119" s="188"/>
      <c r="TED119" s="209"/>
      <c r="TEE119" s="199"/>
      <c r="TEF119" s="199"/>
      <c r="TEG119" s="188"/>
      <c r="TEH119" s="209"/>
      <c r="TEI119" s="199"/>
      <c r="TEJ119" s="199"/>
      <c r="TEK119" s="188"/>
      <c r="TEL119" s="209"/>
      <c r="TEM119" s="199"/>
      <c r="TEN119" s="199"/>
      <c r="TEO119" s="188"/>
      <c r="TEP119" s="209"/>
      <c r="TEQ119" s="199"/>
      <c r="TER119" s="199"/>
      <c r="TES119" s="188"/>
      <c r="TET119" s="209"/>
      <c r="TEU119" s="199"/>
      <c r="TEV119" s="199"/>
      <c r="TEW119" s="188"/>
      <c r="TEX119" s="209"/>
      <c r="TEY119" s="199"/>
      <c r="TEZ119" s="199"/>
      <c r="TFA119" s="188"/>
      <c r="TFB119" s="209"/>
      <c r="TFC119" s="199"/>
      <c r="TFD119" s="199"/>
      <c r="TFE119" s="188"/>
      <c r="TFF119" s="209"/>
      <c r="TFG119" s="199"/>
      <c r="TFH119" s="199"/>
      <c r="TFI119" s="188"/>
      <c r="TFJ119" s="209"/>
      <c r="TFK119" s="199"/>
      <c r="TFL119" s="199"/>
      <c r="TFM119" s="188"/>
      <c r="TFN119" s="209"/>
      <c r="TFO119" s="199"/>
      <c r="TFP119" s="199"/>
      <c r="TFQ119" s="188"/>
      <c r="TFR119" s="209"/>
      <c r="TFS119" s="199"/>
      <c r="TFT119" s="199"/>
      <c r="TFU119" s="188"/>
      <c r="TFV119" s="209"/>
      <c r="TFW119" s="199"/>
      <c r="TFX119" s="199"/>
      <c r="TFY119" s="188"/>
      <c r="TFZ119" s="209"/>
      <c r="TGA119" s="199"/>
      <c r="TGB119" s="199"/>
      <c r="TGC119" s="188"/>
      <c r="TGD119" s="209"/>
      <c r="TGE119" s="199"/>
      <c r="TGF119" s="199"/>
      <c r="TGG119" s="188"/>
      <c r="TGH119" s="209"/>
      <c r="TGI119" s="199"/>
      <c r="TGJ119" s="199"/>
      <c r="TGK119" s="188"/>
      <c r="TGL119" s="209"/>
      <c r="TGM119" s="199"/>
      <c r="TGN119" s="199"/>
      <c r="TGO119" s="188"/>
      <c r="TGP119" s="209"/>
      <c r="TGQ119" s="199"/>
      <c r="TGR119" s="199"/>
      <c r="TGS119" s="188"/>
      <c r="TGT119" s="209"/>
      <c r="TGU119" s="199"/>
      <c r="TGV119" s="199"/>
      <c r="TGW119" s="188"/>
      <c r="TGX119" s="209"/>
      <c r="TGY119" s="199"/>
      <c r="TGZ119" s="199"/>
      <c r="THA119" s="188"/>
      <c r="THB119" s="209"/>
      <c r="THC119" s="199"/>
      <c r="THD119" s="199"/>
      <c r="THE119" s="188"/>
      <c r="THF119" s="209"/>
      <c r="THG119" s="199"/>
      <c r="THH119" s="199"/>
      <c r="THI119" s="188"/>
      <c r="THJ119" s="209"/>
      <c r="THK119" s="199"/>
      <c r="THL119" s="199"/>
      <c r="THM119" s="188"/>
      <c r="THN119" s="209"/>
      <c r="THO119" s="199"/>
      <c r="THP119" s="199"/>
      <c r="THQ119" s="188"/>
      <c r="THR119" s="209"/>
      <c r="THS119" s="199"/>
      <c r="THT119" s="199"/>
      <c r="THU119" s="188"/>
      <c r="THV119" s="209"/>
      <c r="THW119" s="199"/>
      <c r="THX119" s="199"/>
      <c r="THY119" s="188"/>
      <c r="THZ119" s="209"/>
      <c r="TIA119" s="199"/>
      <c r="TIB119" s="199"/>
      <c r="TIC119" s="188"/>
      <c r="TID119" s="209"/>
      <c r="TIE119" s="199"/>
      <c r="TIF119" s="199"/>
      <c r="TIG119" s="188"/>
      <c r="TIH119" s="209"/>
      <c r="TII119" s="199"/>
      <c r="TIJ119" s="199"/>
      <c r="TIK119" s="188"/>
      <c r="TIL119" s="209"/>
      <c r="TIM119" s="199"/>
      <c r="TIN119" s="199"/>
      <c r="TIO119" s="188"/>
      <c r="TIP119" s="209"/>
      <c r="TIQ119" s="199"/>
      <c r="TIR119" s="199"/>
      <c r="TIS119" s="188"/>
      <c r="TIT119" s="209"/>
      <c r="TIU119" s="199"/>
      <c r="TIV119" s="199"/>
      <c r="TIW119" s="188"/>
      <c r="TIX119" s="209"/>
      <c r="TIY119" s="199"/>
      <c r="TIZ119" s="199"/>
      <c r="TJA119" s="188"/>
      <c r="TJB119" s="209"/>
      <c r="TJC119" s="199"/>
      <c r="TJD119" s="199"/>
      <c r="TJE119" s="188"/>
      <c r="TJF119" s="209"/>
      <c r="TJG119" s="199"/>
      <c r="TJH119" s="199"/>
      <c r="TJI119" s="188"/>
      <c r="TJJ119" s="209"/>
      <c r="TJK119" s="199"/>
      <c r="TJL119" s="199"/>
      <c r="TJM119" s="188"/>
      <c r="TJN119" s="209"/>
      <c r="TJO119" s="199"/>
      <c r="TJP119" s="199"/>
      <c r="TJQ119" s="188"/>
      <c r="TJR119" s="209"/>
      <c r="TJS119" s="199"/>
      <c r="TJT119" s="199"/>
      <c r="TJU119" s="188"/>
      <c r="TJV119" s="209"/>
      <c r="TJW119" s="199"/>
      <c r="TJX119" s="199"/>
      <c r="TJY119" s="188"/>
      <c r="TJZ119" s="209"/>
      <c r="TKA119" s="199"/>
      <c r="TKB119" s="199"/>
      <c r="TKC119" s="188"/>
      <c r="TKD119" s="209"/>
      <c r="TKE119" s="199"/>
      <c r="TKF119" s="199"/>
      <c r="TKG119" s="188"/>
      <c r="TKH119" s="209"/>
      <c r="TKI119" s="199"/>
      <c r="TKJ119" s="199"/>
      <c r="TKK119" s="188"/>
      <c r="TKL119" s="209"/>
      <c r="TKM119" s="199"/>
      <c r="TKN119" s="199"/>
      <c r="TKO119" s="188"/>
      <c r="TKP119" s="209"/>
      <c r="TKQ119" s="199"/>
      <c r="TKR119" s="199"/>
      <c r="TKS119" s="188"/>
      <c r="TKT119" s="209"/>
      <c r="TKU119" s="199"/>
      <c r="TKV119" s="199"/>
      <c r="TKW119" s="188"/>
      <c r="TKX119" s="209"/>
      <c r="TKY119" s="199"/>
      <c r="TKZ119" s="199"/>
      <c r="TLA119" s="188"/>
      <c r="TLB119" s="209"/>
      <c r="TLC119" s="199"/>
      <c r="TLD119" s="199"/>
      <c r="TLE119" s="188"/>
      <c r="TLF119" s="209"/>
      <c r="TLG119" s="199"/>
      <c r="TLH119" s="199"/>
      <c r="TLI119" s="188"/>
      <c r="TLJ119" s="209"/>
      <c r="TLK119" s="199"/>
      <c r="TLL119" s="199"/>
      <c r="TLM119" s="188"/>
      <c r="TLN119" s="209"/>
      <c r="TLO119" s="199"/>
      <c r="TLP119" s="199"/>
      <c r="TLQ119" s="188"/>
      <c r="TLR119" s="209"/>
      <c r="TLS119" s="199"/>
      <c r="TLT119" s="199"/>
      <c r="TLU119" s="188"/>
      <c r="TLV119" s="209"/>
      <c r="TLW119" s="199"/>
      <c r="TLX119" s="199"/>
      <c r="TLY119" s="188"/>
      <c r="TLZ119" s="209"/>
      <c r="TMA119" s="199"/>
      <c r="TMB119" s="199"/>
      <c r="TMC119" s="188"/>
      <c r="TMD119" s="209"/>
      <c r="TME119" s="199"/>
      <c r="TMF119" s="199"/>
      <c r="TMG119" s="188"/>
      <c r="TMH119" s="209"/>
      <c r="TMI119" s="199"/>
      <c r="TMJ119" s="199"/>
      <c r="TMK119" s="188"/>
      <c r="TML119" s="209"/>
      <c r="TMM119" s="199"/>
      <c r="TMN119" s="199"/>
      <c r="TMO119" s="188"/>
      <c r="TMP119" s="209"/>
      <c r="TMQ119" s="199"/>
      <c r="TMR119" s="199"/>
      <c r="TMS119" s="188"/>
      <c r="TMT119" s="209"/>
      <c r="TMU119" s="199"/>
      <c r="TMV119" s="199"/>
      <c r="TMW119" s="188"/>
      <c r="TMX119" s="209"/>
      <c r="TMY119" s="199"/>
      <c r="TMZ119" s="199"/>
      <c r="TNA119" s="188"/>
      <c r="TNB119" s="209"/>
      <c r="TNC119" s="199"/>
      <c r="TND119" s="199"/>
      <c r="TNE119" s="188"/>
      <c r="TNF119" s="209"/>
      <c r="TNG119" s="199"/>
      <c r="TNH119" s="199"/>
      <c r="TNI119" s="188"/>
      <c r="TNJ119" s="209"/>
      <c r="TNK119" s="199"/>
      <c r="TNL119" s="199"/>
      <c r="TNM119" s="188"/>
      <c r="TNN119" s="209"/>
      <c r="TNO119" s="199"/>
      <c r="TNP119" s="199"/>
      <c r="TNQ119" s="188"/>
      <c r="TNR119" s="209"/>
      <c r="TNS119" s="199"/>
      <c r="TNT119" s="199"/>
      <c r="TNU119" s="188"/>
      <c r="TNV119" s="209"/>
      <c r="TNW119" s="199"/>
      <c r="TNX119" s="199"/>
      <c r="TNY119" s="188"/>
      <c r="TNZ119" s="209"/>
      <c r="TOA119" s="199"/>
      <c r="TOB119" s="199"/>
      <c r="TOC119" s="188"/>
      <c r="TOD119" s="209"/>
      <c r="TOE119" s="199"/>
      <c r="TOF119" s="199"/>
      <c r="TOG119" s="188"/>
      <c r="TOH119" s="209"/>
      <c r="TOI119" s="199"/>
      <c r="TOJ119" s="199"/>
      <c r="TOK119" s="188"/>
      <c r="TOL119" s="209"/>
      <c r="TOM119" s="199"/>
      <c r="TON119" s="199"/>
      <c r="TOO119" s="188"/>
      <c r="TOP119" s="209"/>
      <c r="TOQ119" s="199"/>
      <c r="TOR119" s="199"/>
      <c r="TOS119" s="188"/>
      <c r="TOT119" s="209"/>
      <c r="TOU119" s="199"/>
      <c r="TOV119" s="199"/>
      <c r="TOW119" s="188"/>
      <c r="TOX119" s="209"/>
      <c r="TOY119" s="199"/>
      <c r="TOZ119" s="199"/>
      <c r="TPA119" s="188"/>
      <c r="TPB119" s="209"/>
      <c r="TPC119" s="199"/>
      <c r="TPD119" s="199"/>
      <c r="TPE119" s="188"/>
      <c r="TPF119" s="209"/>
      <c r="TPG119" s="199"/>
      <c r="TPH119" s="199"/>
      <c r="TPI119" s="188"/>
      <c r="TPJ119" s="209"/>
      <c r="TPK119" s="199"/>
      <c r="TPL119" s="199"/>
      <c r="TPM119" s="188"/>
      <c r="TPN119" s="209"/>
      <c r="TPO119" s="199"/>
      <c r="TPP119" s="199"/>
      <c r="TPQ119" s="188"/>
      <c r="TPR119" s="209"/>
      <c r="TPS119" s="199"/>
      <c r="TPT119" s="199"/>
      <c r="TPU119" s="188"/>
      <c r="TPV119" s="209"/>
      <c r="TPW119" s="199"/>
      <c r="TPX119" s="199"/>
      <c r="TPY119" s="188"/>
      <c r="TPZ119" s="209"/>
      <c r="TQA119" s="199"/>
      <c r="TQB119" s="199"/>
      <c r="TQC119" s="188"/>
      <c r="TQD119" s="209"/>
      <c r="TQE119" s="199"/>
      <c r="TQF119" s="199"/>
      <c r="TQG119" s="188"/>
      <c r="TQH119" s="209"/>
      <c r="TQI119" s="199"/>
      <c r="TQJ119" s="199"/>
      <c r="TQK119" s="188"/>
      <c r="TQL119" s="209"/>
      <c r="TQM119" s="199"/>
      <c r="TQN119" s="199"/>
      <c r="TQO119" s="188"/>
      <c r="TQP119" s="209"/>
      <c r="TQQ119" s="199"/>
      <c r="TQR119" s="199"/>
      <c r="TQS119" s="188"/>
      <c r="TQT119" s="209"/>
      <c r="TQU119" s="199"/>
      <c r="TQV119" s="199"/>
      <c r="TQW119" s="188"/>
      <c r="TQX119" s="209"/>
      <c r="TQY119" s="199"/>
      <c r="TQZ119" s="199"/>
      <c r="TRA119" s="188"/>
      <c r="TRB119" s="209"/>
      <c r="TRC119" s="199"/>
      <c r="TRD119" s="199"/>
      <c r="TRE119" s="188"/>
      <c r="TRF119" s="209"/>
      <c r="TRG119" s="199"/>
      <c r="TRH119" s="199"/>
      <c r="TRI119" s="188"/>
      <c r="TRJ119" s="209"/>
      <c r="TRK119" s="199"/>
      <c r="TRL119" s="199"/>
      <c r="TRM119" s="188"/>
      <c r="TRN119" s="209"/>
      <c r="TRO119" s="199"/>
      <c r="TRP119" s="199"/>
      <c r="TRQ119" s="188"/>
      <c r="TRR119" s="209"/>
      <c r="TRS119" s="199"/>
      <c r="TRT119" s="199"/>
      <c r="TRU119" s="188"/>
      <c r="TRV119" s="209"/>
      <c r="TRW119" s="199"/>
      <c r="TRX119" s="199"/>
      <c r="TRY119" s="188"/>
      <c r="TRZ119" s="209"/>
      <c r="TSA119" s="199"/>
      <c r="TSB119" s="199"/>
      <c r="TSC119" s="188"/>
      <c r="TSD119" s="209"/>
      <c r="TSE119" s="199"/>
      <c r="TSF119" s="199"/>
      <c r="TSG119" s="188"/>
      <c r="TSH119" s="209"/>
      <c r="TSI119" s="199"/>
      <c r="TSJ119" s="199"/>
      <c r="TSK119" s="188"/>
      <c r="TSL119" s="209"/>
      <c r="TSM119" s="199"/>
      <c r="TSN119" s="199"/>
      <c r="TSO119" s="188"/>
      <c r="TSP119" s="209"/>
      <c r="TSQ119" s="199"/>
      <c r="TSR119" s="199"/>
      <c r="TSS119" s="188"/>
      <c r="TST119" s="209"/>
      <c r="TSU119" s="199"/>
      <c r="TSV119" s="199"/>
      <c r="TSW119" s="188"/>
      <c r="TSX119" s="209"/>
      <c r="TSY119" s="199"/>
      <c r="TSZ119" s="199"/>
      <c r="TTA119" s="188"/>
      <c r="TTB119" s="209"/>
      <c r="TTC119" s="199"/>
      <c r="TTD119" s="199"/>
      <c r="TTE119" s="188"/>
      <c r="TTF119" s="209"/>
      <c r="TTG119" s="199"/>
      <c r="TTH119" s="199"/>
      <c r="TTI119" s="188"/>
      <c r="TTJ119" s="209"/>
      <c r="TTK119" s="199"/>
      <c r="TTL119" s="199"/>
      <c r="TTM119" s="188"/>
      <c r="TTN119" s="209"/>
      <c r="TTO119" s="199"/>
      <c r="TTP119" s="199"/>
      <c r="TTQ119" s="188"/>
      <c r="TTR119" s="209"/>
      <c r="TTS119" s="199"/>
      <c r="TTT119" s="199"/>
      <c r="TTU119" s="188"/>
      <c r="TTV119" s="209"/>
      <c r="TTW119" s="199"/>
      <c r="TTX119" s="199"/>
      <c r="TTY119" s="188"/>
      <c r="TTZ119" s="209"/>
      <c r="TUA119" s="199"/>
      <c r="TUB119" s="199"/>
      <c r="TUC119" s="188"/>
      <c r="TUD119" s="209"/>
      <c r="TUE119" s="199"/>
      <c r="TUF119" s="199"/>
      <c r="TUG119" s="188"/>
      <c r="TUH119" s="209"/>
      <c r="TUI119" s="199"/>
      <c r="TUJ119" s="199"/>
      <c r="TUK119" s="188"/>
      <c r="TUL119" s="209"/>
      <c r="TUM119" s="199"/>
      <c r="TUN119" s="199"/>
      <c r="TUO119" s="188"/>
      <c r="TUP119" s="209"/>
      <c r="TUQ119" s="199"/>
      <c r="TUR119" s="199"/>
      <c r="TUS119" s="188"/>
      <c r="TUT119" s="209"/>
      <c r="TUU119" s="199"/>
      <c r="TUV119" s="199"/>
      <c r="TUW119" s="188"/>
      <c r="TUX119" s="209"/>
      <c r="TUY119" s="199"/>
      <c r="TUZ119" s="199"/>
      <c r="TVA119" s="188"/>
      <c r="TVB119" s="209"/>
      <c r="TVC119" s="199"/>
      <c r="TVD119" s="199"/>
      <c r="TVE119" s="188"/>
      <c r="TVF119" s="209"/>
      <c r="TVG119" s="199"/>
      <c r="TVH119" s="199"/>
      <c r="TVI119" s="188"/>
      <c r="TVJ119" s="209"/>
      <c r="TVK119" s="199"/>
      <c r="TVL119" s="199"/>
      <c r="TVM119" s="188"/>
      <c r="TVN119" s="209"/>
      <c r="TVO119" s="199"/>
      <c r="TVP119" s="199"/>
      <c r="TVQ119" s="188"/>
      <c r="TVR119" s="209"/>
      <c r="TVS119" s="199"/>
      <c r="TVT119" s="199"/>
      <c r="TVU119" s="188"/>
      <c r="TVV119" s="209"/>
      <c r="TVW119" s="199"/>
      <c r="TVX119" s="199"/>
      <c r="TVY119" s="188"/>
      <c r="TVZ119" s="209"/>
      <c r="TWA119" s="199"/>
      <c r="TWB119" s="199"/>
      <c r="TWC119" s="188"/>
      <c r="TWD119" s="209"/>
      <c r="TWE119" s="199"/>
      <c r="TWF119" s="199"/>
      <c r="TWG119" s="188"/>
      <c r="TWH119" s="209"/>
      <c r="TWI119" s="199"/>
      <c r="TWJ119" s="199"/>
      <c r="TWK119" s="188"/>
      <c r="TWL119" s="209"/>
      <c r="TWM119" s="199"/>
      <c r="TWN119" s="199"/>
      <c r="TWO119" s="188"/>
      <c r="TWP119" s="209"/>
      <c r="TWQ119" s="199"/>
      <c r="TWR119" s="199"/>
      <c r="TWS119" s="188"/>
      <c r="TWT119" s="209"/>
      <c r="TWU119" s="199"/>
      <c r="TWV119" s="199"/>
      <c r="TWW119" s="188"/>
      <c r="TWX119" s="209"/>
      <c r="TWY119" s="199"/>
      <c r="TWZ119" s="199"/>
      <c r="TXA119" s="188"/>
      <c r="TXB119" s="209"/>
      <c r="TXC119" s="199"/>
      <c r="TXD119" s="199"/>
      <c r="TXE119" s="188"/>
      <c r="TXF119" s="209"/>
      <c r="TXG119" s="199"/>
      <c r="TXH119" s="199"/>
      <c r="TXI119" s="188"/>
      <c r="TXJ119" s="209"/>
      <c r="TXK119" s="199"/>
      <c r="TXL119" s="199"/>
      <c r="TXM119" s="188"/>
      <c r="TXN119" s="209"/>
      <c r="TXO119" s="199"/>
      <c r="TXP119" s="199"/>
      <c r="TXQ119" s="188"/>
      <c r="TXR119" s="209"/>
      <c r="TXS119" s="199"/>
      <c r="TXT119" s="199"/>
      <c r="TXU119" s="188"/>
      <c r="TXV119" s="209"/>
      <c r="TXW119" s="199"/>
      <c r="TXX119" s="199"/>
      <c r="TXY119" s="188"/>
      <c r="TXZ119" s="209"/>
      <c r="TYA119" s="199"/>
      <c r="TYB119" s="199"/>
      <c r="TYC119" s="188"/>
      <c r="TYD119" s="209"/>
      <c r="TYE119" s="199"/>
      <c r="TYF119" s="199"/>
      <c r="TYG119" s="188"/>
      <c r="TYH119" s="209"/>
      <c r="TYI119" s="199"/>
      <c r="TYJ119" s="199"/>
      <c r="TYK119" s="188"/>
      <c r="TYL119" s="209"/>
      <c r="TYM119" s="199"/>
      <c r="TYN119" s="199"/>
      <c r="TYO119" s="188"/>
      <c r="TYP119" s="209"/>
      <c r="TYQ119" s="199"/>
      <c r="TYR119" s="199"/>
      <c r="TYS119" s="188"/>
      <c r="TYT119" s="209"/>
      <c r="TYU119" s="199"/>
      <c r="TYV119" s="199"/>
      <c r="TYW119" s="188"/>
      <c r="TYX119" s="209"/>
      <c r="TYY119" s="199"/>
      <c r="TYZ119" s="199"/>
      <c r="TZA119" s="188"/>
      <c r="TZB119" s="209"/>
      <c r="TZC119" s="199"/>
      <c r="TZD119" s="199"/>
      <c r="TZE119" s="188"/>
      <c r="TZF119" s="209"/>
      <c r="TZG119" s="199"/>
      <c r="TZH119" s="199"/>
      <c r="TZI119" s="188"/>
      <c r="TZJ119" s="209"/>
      <c r="TZK119" s="199"/>
      <c r="TZL119" s="199"/>
      <c r="TZM119" s="188"/>
      <c r="TZN119" s="209"/>
      <c r="TZO119" s="199"/>
      <c r="TZP119" s="199"/>
      <c r="TZQ119" s="188"/>
      <c r="TZR119" s="209"/>
      <c r="TZS119" s="199"/>
      <c r="TZT119" s="199"/>
      <c r="TZU119" s="188"/>
      <c r="TZV119" s="209"/>
      <c r="TZW119" s="199"/>
      <c r="TZX119" s="199"/>
      <c r="TZY119" s="188"/>
      <c r="TZZ119" s="209"/>
      <c r="UAA119" s="199"/>
      <c r="UAB119" s="199"/>
      <c r="UAC119" s="188"/>
      <c r="UAD119" s="209"/>
      <c r="UAE119" s="199"/>
      <c r="UAF119" s="199"/>
      <c r="UAG119" s="188"/>
      <c r="UAH119" s="209"/>
      <c r="UAI119" s="199"/>
      <c r="UAJ119" s="199"/>
      <c r="UAK119" s="188"/>
      <c r="UAL119" s="209"/>
      <c r="UAM119" s="199"/>
      <c r="UAN119" s="199"/>
      <c r="UAO119" s="188"/>
      <c r="UAP119" s="209"/>
      <c r="UAQ119" s="199"/>
      <c r="UAR119" s="199"/>
      <c r="UAS119" s="188"/>
      <c r="UAT119" s="209"/>
      <c r="UAU119" s="199"/>
      <c r="UAV119" s="199"/>
      <c r="UAW119" s="188"/>
      <c r="UAX119" s="209"/>
      <c r="UAY119" s="199"/>
      <c r="UAZ119" s="199"/>
      <c r="UBA119" s="188"/>
      <c r="UBB119" s="209"/>
      <c r="UBC119" s="199"/>
      <c r="UBD119" s="199"/>
      <c r="UBE119" s="188"/>
      <c r="UBF119" s="209"/>
      <c r="UBG119" s="199"/>
      <c r="UBH119" s="199"/>
      <c r="UBI119" s="188"/>
      <c r="UBJ119" s="209"/>
      <c r="UBK119" s="199"/>
      <c r="UBL119" s="199"/>
      <c r="UBM119" s="188"/>
      <c r="UBN119" s="209"/>
      <c r="UBO119" s="199"/>
      <c r="UBP119" s="199"/>
      <c r="UBQ119" s="188"/>
      <c r="UBR119" s="209"/>
      <c r="UBS119" s="199"/>
      <c r="UBT119" s="199"/>
      <c r="UBU119" s="188"/>
      <c r="UBV119" s="209"/>
      <c r="UBW119" s="199"/>
      <c r="UBX119" s="199"/>
      <c r="UBY119" s="188"/>
      <c r="UBZ119" s="209"/>
      <c r="UCA119" s="199"/>
      <c r="UCB119" s="199"/>
      <c r="UCC119" s="188"/>
      <c r="UCD119" s="209"/>
      <c r="UCE119" s="199"/>
      <c r="UCF119" s="199"/>
      <c r="UCG119" s="188"/>
      <c r="UCH119" s="209"/>
      <c r="UCI119" s="199"/>
      <c r="UCJ119" s="199"/>
      <c r="UCK119" s="188"/>
      <c r="UCL119" s="209"/>
      <c r="UCM119" s="199"/>
      <c r="UCN119" s="199"/>
      <c r="UCO119" s="188"/>
      <c r="UCP119" s="209"/>
      <c r="UCQ119" s="199"/>
      <c r="UCR119" s="199"/>
      <c r="UCS119" s="188"/>
      <c r="UCT119" s="209"/>
      <c r="UCU119" s="199"/>
      <c r="UCV119" s="199"/>
      <c r="UCW119" s="188"/>
      <c r="UCX119" s="209"/>
      <c r="UCY119" s="199"/>
      <c r="UCZ119" s="199"/>
      <c r="UDA119" s="188"/>
      <c r="UDB119" s="209"/>
      <c r="UDC119" s="199"/>
      <c r="UDD119" s="199"/>
      <c r="UDE119" s="188"/>
      <c r="UDF119" s="209"/>
      <c r="UDG119" s="199"/>
      <c r="UDH119" s="199"/>
      <c r="UDI119" s="188"/>
      <c r="UDJ119" s="209"/>
      <c r="UDK119" s="199"/>
      <c r="UDL119" s="199"/>
      <c r="UDM119" s="188"/>
      <c r="UDN119" s="209"/>
      <c r="UDO119" s="199"/>
      <c r="UDP119" s="199"/>
      <c r="UDQ119" s="188"/>
      <c r="UDR119" s="209"/>
      <c r="UDS119" s="199"/>
      <c r="UDT119" s="199"/>
      <c r="UDU119" s="188"/>
      <c r="UDV119" s="209"/>
      <c r="UDW119" s="199"/>
      <c r="UDX119" s="199"/>
      <c r="UDY119" s="188"/>
      <c r="UDZ119" s="209"/>
      <c r="UEA119" s="199"/>
      <c r="UEB119" s="199"/>
      <c r="UEC119" s="188"/>
      <c r="UED119" s="209"/>
      <c r="UEE119" s="199"/>
      <c r="UEF119" s="199"/>
      <c r="UEG119" s="188"/>
      <c r="UEH119" s="209"/>
      <c r="UEI119" s="199"/>
      <c r="UEJ119" s="199"/>
      <c r="UEK119" s="188"/>
      <c r="UEL119" s="209"/>
      <c r="UEM119" s="199"/>
      <c r="UEN119" s="199"/>
      <c r="UEO119" s="188"/>
      <c r="UEP119" s="209"/>
      <c r="UEQ119" s="199"/>
      <c r="UER119" s="199"/>
      <c r="UES119" s="188"/>
      <c r="UET119" s="209"/>
      <c r="UEU119" s="199"/>
      <c r="UEV119" s="199"/>
      <c r="UEW119" s="188"/>
      <c r="UEX119" s="209"/>
      <c r="UEY119" s="199"/>
      <c r="UEZ119" s="199"/>
      <c r="UFA119" s="188"/>
      <c r="UFB119" s="209"/>
      <c r="UFC119" s="199"/>
      <c r="UFD119" s="199"/>
      <c r="UFE119" s="188"/>
      <c r="UFF119" s="209"/>
      <c r="UFG119" s="199"/>
      <c r="UFH119" s="199"/>
      <c r="UFI119" s="188"/>
      <c r="UFJ119" s="209"/>
      <c r="UFK119" s="199"/>
      <c r="UFL119" s="199"/>
      <c r="UFM119" s="188"/>
      <c r="UFN119" s="209"/>
      <c r="UFO119" s="199"/>
      <c r="UFP119" s="199"/>
      <c r="UFQ119" s="188"/>
      <c r="UFR119" s="209"/>
      <c r="UFS119" s="199"/>
      <c r="UFT119" s="199"/>
      <c r="UFU119" s="188"/>
      <c r="UFV119" s="209"/>
      <c r="UFW119" s="199"/>
      <c r="UFX119" s="199"/>
      <c r="UFY119" s="188"/>
      <c r="UFZ119" s="209"/>
      <c r="UGA119" s="199"/>
      <c r="UGB119" s="199"/>
      <c r="UGC119" s="188"/>
      <c r="UGD119" s="209"/>
      <c r="UGE119" s="199"/>
      <c r="UGF119" s="199"/>
      <c r="UGG119" s="188"/>
      <c r="UGH119" s="209"/>
      <c r="UGI119" s="199"/>
      <c r="UGJ119" s="199"/>
      <c r="UGK119" s="188"/>
      <c r="UGL119" s="209"/>
      <c r="UGM119" s="199"/>
      <c r="UGN119" s="199"/>
      <c r="UGO119" s="188"/>
      <c r="UGP119" s="209"/>
      <c r="UGQ119" s="199"/>
      <c r="UGR119" s="199"/>
      <c r="UGS119" s="188"/>
      <c r="UGT119" s="209"/>
      <c r="UGU119" s="199"/>
      <c r="UGV119" s="199"/>
      <c r="UGW119" s="188"/>
      <c r="UGX119" s="209"/>
      <c r="UGY119" s="199"/>
      <c r="UGZ119" s="199"/>
      <c r="UHA119" s="188"/>
      <c r="UHB119" s="209"/>
      <c r="UHC119" s="199"/>
      <c r="UHD119" s="199"/>
      <c r="UHE119" s="188"/>
      <c r="UHF119" s="209"/>
      <c r="UHG119" s="199"/>
      <c r="UHH119" s="199"/>
      <c r="UHI119" s="188"/>
      <c r="UHJ119" s="209"/>
      <c r="UHK119" s="199"/>
      <c r="UHL119" s="199"/>
      <c r="UHM119" s="188"/>
      <c r="UHN119" s="209"/>
      <c r="UHO119" s="199"/>
      <c r="UHP119" s="199"/>
      <c r="UHQ119" s="188"/>
      <c r="UHR119" s="209"/>
      <c r="UHS119" s="199"/>
      <c r="UHT119" s="199"/>
      <c r="UHU119" s="188"/>
      <c r="UHV119" s="209"/>
      <c r="UHW119" s="199"/>
      <c r="UHX119" s="199"/>
      <c r="UHY119" s="188"/>
      <c r="UHZ119" s="209"/>
      <c r="UIA119" s="199"/>
      <c r="UIB119" s="199"/>
      <c r="UIC119" s="188"/>
      <c r="UID119" s="209"/>
      <c r="UIE119" s="199"/>
      <c r="UIF119" s="199"/>
      <c r="UIG119" s="188"/>
      <c r="UIH119" s="209"/>
      <c r="UII119" s="199"/>
      <c r="UIJ119" s="199"/>
      <c r="UIK119" s="188"/>
      <c r="UIL119" s="209"/>
      <c r="UIM119" s="199"/>
      <c r="UIN119" s="199"/>
      <c r="UIO119" s="188"/>
      <c r="UIP119" s="209"/>
      <c r="UIQ119" s="199"/>
      <c r="UIR119" s="199"/>
      <c r="UIS119" s="188"/>
      <c r="UIT119" s="209"/>
      <c r="UIU119" s="199"/>
      <c r="UIV119" s="199"/>
      <c r="UIW119" s="188"/>
      <c r="UIX119" s="209"/>
      <c r="UIY119" s="199"/>
      <c r="UIZ119" s="199"/>
      <c r="UJA119" s="188"/>
      <c r="UJB119" s="209"/>
      <c r="UJC119" s="199"/>
      <c r="UJD119" s="199"/>
      <c r="UJE119" s="188"/>
      <c r="UJF119" s="209"/>
      <c r="UJG119" s="199"/>
      <c r="UJH119" s="199"/>
      <c r="UJI119" s="188"/>
      <c r="UJJ119" s="209"/>
      <c r="UJK119" s="199"/>
      <c r="UJL119" s="199"/>
      <c r="UJM119" s="188"/>
      <c r="UJN119" s="209"/>
      <c r="UJO119" s="199"/>
      <c r="UJP119" s="199"/>
      <c r="UJQ119" s="188"/>
      <c r="UJR119" s="209"/>
      <c r="UJS119" s="199"/>
      <c r="UJT119" s="199"/>
      <c r="UJU119" s="188"/>
      <c r="UJV119" s="209"/>
      <c r="UJW119" s="199"/>
      <c r="UJX119" s="199"/>
      <c r="UJY119" s="188"/>
      <c r="UJZ119" s="209"/>
      <c r="UKA119" s="199"/>
      <c r="UKB119" s="199"/>
      <c r="UKC119" s="188"/>
      <c r="UKD119" s="209"/>
      <c r="UKE119" s="199"/>
      <c r="UKF119" s="199"/>
      <c r="UKG119" s="188"/>
      <c r="UKH119" s="209"/>
      <c r="UKI119" s="199"/>
      <c r="UKJ119" s="199"/>
      <c r="UKK119" s="188"/>
      <c r="UKL119" s="209"/>
      <c r="UKM119" s="199"/>
      <c r="UKN119" s="199"/>
      <c r="UKO119" s="188"/>
      <c r="UKP119" s="209"/>
      <c r="UKQ119" s="199"/>
      <c r="UKR119" s="199"/>
      <c r="UKS119" s="188"/>
      <c r="UKT119" s="209"/>
      <c r="UKU119" s="199"/>
      <c r="UKV119" s="199"/>
      <c r="UKW119" s="188"/>
      <c r="UKX119" s="209"/>
      <c r="UKY119" s="199"/>
      <c r="UKZ119" s="199"/>
      <c r="ULA119" s="188"/>
      <c r="ULB119" s="209"/>
      <c r="ULC119" s="199"/>
      <c r="ULD119" s="199"/>
      <c r="ULE119" s="188"/>
      <c r="ULF119" s="209"/>
      <c r="ULG119" s="199"/>
      <c r="ULH119" s="199"/>
      <c r="ULI119" s="188"/>
      <c r="ULJ119" s="209"/>
      <c r="ULK119" s="199"/>
      <c r="ULL119" s="199"/>
      <c r="ULM119" s="188"/>
      <c r="ULN119" s="209"/>
      <c r="ULO119" s="199"/>
      <c r="ULP119" s="199"/>
      <c r="ULQ119" s="188"/>
      <c r="ULR119" s="209"/>
      <c r="ULS119" s="199"/>
      <c r="ULT119" s="199"/>
      <c r="ULU119" s="188"/>
      <c r="ULV119" s="209"/>
      <c r="ULW119" s="199"/>
      <c r="ULX119" s="199"/>
      <c r="ULY119" s="188"/>
      <c r="ULZ119" s="209"/>
      <c r="UMA119" s="199"/>
      <c r="UMB119" s="199"/>
      <c r="UMC119" s="188"/>
      <c r="UMD119" s="209"/>
      <c r="UME119" s="199"/>
      <c r="UMF119" s="199"/>
      <c r="UMG119" s="188"/>
      <c r="UMH119" s="209"/>
      <c r="UMI119" s="199"/>
      <c r="UMJ119" s="199"/>
      <c r="UMK119" s="188"/>
      <c r="UML119" s="209"/>
      <c r="UMM119" s="199"/>
      <c r="UMN119" s="199"/>
      <c r="UMO119" s="188"/>
      <c r="UMP119" s="209"/>
      <c r="UMQ119" s="199"/>
      <c r="UMR119" s="199"/>
      <c r="UMS119" s="188"/>
      <c r="UMT119" s="209"/>
      <c r="UMU119" s="199"/>
      <c r="UMV119" s="199"/>
      <c r="UMW119" s="188"/>
      <c r="UMX119" s="209"/>
      <c r="UMY119" s="199"/>
      <c r="UMZ119" s="199"/>
      <c r="UNA119" s="188"/>
      <c r="UNB119" s="209"/>
      <c r="UNC119" s="199"/>
      <c r="UND119" s="199"/>
      <c r="UNE119" s="188"/>
      <c r="UNF119" s="209"/>
      <c r="UNG119" s="199"/>
      <c r="UNH119" s="199"/>
      <c r="UNI119" s="188"/>
      <c r="UNJ119" s="209"/>
      <c r="UNK119" s="199"/>
      <c r="UNL119" s="199"/>
      <c r="UNM119" s="188"/>
      <c r="UNN119" s="209"/>
      <c r="UNO119" s="199"/>
      <c r="UNP119" s="199"/>
      <c r="UNQ119" s="188"/>
      <c r="UNR119" s="209"/>
      <c r="UNS119" s="199"/>
      <c r="UNT119" s="199"/>
      <c r="UNU119" s="188"/>
      <c r="UNV119" s="209"/>
      <c r="UNW119" s="199"/>
      <c r="UNX119" s="199"/>
      <c r="UNY119" s="188"/>
      <c r="UNZ119" s="209"/>
      <c r="UOA119" s="199"/>
      <c r="UOB119" s="199"/>
      <c r="UOC119" s="188"/>
      <c r="UOD119" s="209"/>
      <c r="UOE119" s="199"/>
      <c r="UOF119" s="199"/>
      <c r="UOG119" s="188"/>
      <c r="UOH119" s="209"/>
      <c r="UOI119" s="199"/>
      <c r="UOJ119" s="199"/>
      <c r="UOK119" s="188"/>
      <c r="UOL119" s="209"/>
      <c r="UOM119" s="199"/>
      <c r="UON119" s="199"/>
      <c r="UOO119" s="188"/>
      <c r="UOP119" s="209"/>
      <c r="UOQ119" s="199"/>
      <c r="UOR119" s="199"/>
      <c r="UOS119" s="188"/>
      <c r="UOT119" s="209"/>
      <c r="UOU119" s="199"/>
      <c r="UOV119" s="199"/>
      <c r="UOW119" s="188"/>
      <c r="UOX119" s="209"/>
      <c r="UOY119" s="199"/>
      <c r="UOZ119" s="199"/>
      <c r="UPA119" s="188"/>
      <c r="UPB119" s="209"/>
      <c r="UPC119" s="199"/>
      <c r="UPD119" s="199"/>
      <c r="UPE119" s="188"/>
      <c r="UPF119" s="209"/>
      <c r="UPG119" s="199"/>
      <c r="UPH119" s="199"/>
      <c r="UPI119" s="188"/>
      <c r="UPJ119" s="209"/>
      <c r="UPK119" s="199"/>
      <c r="UPL119" s="199"/>
      <c r="UPM119" s="188"/>
      <c r="UPN119" s="209"/>
      <c r="UPO119" s="199"/>
      <c r="UPP119" s="199"/>
      <c r="UPQ119" s="188"/>
      <c r="UPR119" s="209"/>
      <c r="UPS119" s="199"/>
      <c r="UPT119" s="199"/>
      <c r="UPU119" s="188"/>
      <c r="UPV119" s="209"/>
      <c r="UPW119" s="199"/>
      <c r="UPX119" s="199"/>
      <c r="UPY119" s="188"/>
      <c r="UPZ119" s="209"/>
      <c r="UQA119" s="199"/>
      <c r="UQB119" s="199"/>
      <c r="UQC119" s="188"/>
      <c r="UQD119" s="209"/>
      <c r="UQE119" s="199"/>
      <c r="UQF119" s="199"/>
      <c r="UQG119" s="188"/>
      <c r="UQH119" s="209"/>
      <c r="UQI119" s="199"/>
      <c r="UQJ119" s="199"/>
      <c r="UQK119" s="188"/>
      <c r="UQL119" s="209"/>
      <c r="UQM119" s="199"/>
      <c r="UQN119" s="199"/>
      <c r="UQO119" s="188"/>
      <c r="UQP119" s="209"/>
      <c r="UQQ119" s="199"/>
      <c r="UQR119" s="199"/>
      <c r="UQS119" s="188"/>
      <c r="UQT119" s="209"/>
      <c r="UQU119" s="199"/>
      <c r="UQV119" s="199"/>
      <c r="UQW119" s="188"/>
      <c r="UQX119" s="209"/>
      <c r="UQY119" s="199"/>
      <c r="UQZ119" s="199"/>
      <c r="URA119" s="188"/>
      <c r="URB119" s="209"/>
      <c r="URC119" s="199"/>
      <c r="URD119" s="199"/>
      <c r="URE119" s="188"/>
      <c r="URF119" s="209"/>
      <c r="URG119" s="199"/>
      <c r="URH119" s="199"/>
      <c r="URI119" s="188"/>
      <c r="URJ119" s="209"/>
      <c r="URK119" s="199"/>
      <c r="URL119" s="199"/>
      <c r="URM119" s="188"/>
      <c r="URN119" s="209"/>
      <c r="URO119" s="199"/>
      <c r="URP119" s="199"/>
      <c r="URQ119" s="188"/>
      <c r="URR119" s="209"/>
      <c r="URS119" s="199"/>
      <c r="URT119" s="199"/>
      <c r="URU119" s="188"/>
      <c r="URV119" s="209"/>
      <c r="URW119" s="199"/>
      <c r="URX119" s="199"/>
      <c r="URY119" s="188"/>
      <c r="URZ119" s="209"/>
      <c r="USA119" s="199"/>
      <c r="USB119" s="199"/>
      <c r="USC119" s="188"/>
      <c r="USD119" s="209"/>
      <c r="USE119" s="199"/>
      <c r="USF119" s="199"/>
      <c r="USG119" s="188"/>
      <c r="USH119" s="209"/>
      <c r="USI119" s="199"/>
      <c r="USJ119" s="199"/>
      <c r="USK119" s="188"/>
      <c r="USL119" s="209"/>
      <c r="USM119" s="199"/>
      <c r="USN119" s="199"/>
      <c r="USO119" s="188"/>
      <c r="USP119" s="209"/>
      <c r="USQ119" s="199"/>
      <c r="USR119" s="199"/>
      <c r="USS119" s="188"/>
      <c r="UST119" s="209"/>
      <c r="USU119" s="199"/>
      <c r="USV119" s="199"/>
      <c r="USW119" s="188"/>
      <c r="USX119" s="209"/>
      <c r="USY119" s="199"/>
      <c r="USZ119" s="199"/>
      <c r="UTA119" s="188"/>
      <c r="UTB119" s="209"/>
      <c r="UTC119" s="199"/>
      <c r="UTD119" s="199"/>
      <c r="UTE119" s="188"/>
      <c r="UTF119" s="209"/>
      <c r="UTG119" s="199"/>
      <c r="UTH119" s="199"/>
      <c r="UTI119" s="188"/>
      <c r="UTJ119" s="209"/>
      <c r="UTK119" s="199"/>
      <c r="UTL119" s="199"/>
      <c r="UTM119" s="188"/>
      <c r="UTN119" s="209"/>
      <c r="UTO119" s="199"/>
      <c r="UTP119" s="199"/>
      <c r="UTQ119" s="188"/>
      <c r="UTR119" s="209"/>
      <c r="UTS119" s="199"/>
      <c r="UTT119" s="199"/>
      <c r="UTU119" s="188"/>
      <c r="UTV119" s="209"/>
      <c r="UTW119" s="199"/>
      <c r="UTX119" s="199"/>
      <c r="UTY119" s="188"/>
      <c r="UTZ119" s="209"/>
      <c r="UUA119" s="199"/>
      <c r="UUB119" s="199"/>
      <c r="UUC119" s="188"/>
      <c r="UUD119" s="209"/>
      <c r="UUE119" s="199"/>
      <c r="UUF119" s="199"/>
      <c r="UUG119" s="188"/>
      <c r="UUH119" s="209"/>
      <c r="UUI119" s="199"/>
      <c r="UUJ119" s="199"/>
      <c r="UUK119" s="188"/>
      <c r="UUL119" s="209"/>
      <c r="UUM119" s="199"/>
      <c r="UUN119" s="199"/>
      <c r="UUO119" s="188"/>
      <c r="UUP119" s="209"/>
      <c r="UUQ119" s="199"/>
      <c r="UUR119" s="199"/>
      <c r="UUS119" s="188"/>
      <c r="UUT119" s="209"/>
      <c r="UUU119" s="199"/>
      <c r="UUV119" s="199"/>
      <c r="UUW119" s="188"/>
      <c r="UUX119" s="209"/>
      <c r="UUY119" s="199"/>
      <c r="UUZ119" s="199"/>
      <c r="UVA119" s="188"/>
      <c r="UVB119" s="209"/>
      <c r="UVC119" s="199"/>
      <c r="UVD119" s="199"/>
      <c r="UVE119" s="188"/>
      <c r="UVF119" s="209"/>
      <c r="UVG119" s="199"/>
      <c r="UVH119" s="199"/>
      <c r="UVI119" s="188"/>
      <c r="UVJ119" s="209"/>
      <c r="UVK119" s="199"/>
      <c r="UVL119" s="199"/>
      <c r="UVM119" s="188"/>
      <c r="UVN119" s="209"/>
      <c r="UVO119" s="199"/>
      <c r="UVP119" s="199"/>
      <c r="UVQ119" s="188"/>
      <c r="UVR119" s="209"/>
      <c r="UVS119" s="199"/>
      <c r="UVT119" s="199"/>
      <c r="UVU119" s="188"/>
      <c r="UVV119" s="209"/>
      <c r="UVW119" s="199"/>
      <c r="UVX119" s="199"/>
      <c r="UVY119" s="188"/>
      <c r="UVZ119" s="209"/>
      <c r="UWA119" s="199"/>
      <c r="UWB119" s="199"/>
      <c r="UWC119" s="188"/>
      <c r="UWD119" s="209"/>
      <c r="UWE119" s="199"/>
      <c r="UWF119" s="199"/>
      <c r="UWG119" s="188"/>
      <c r="UWH119" s="209"/>
      <c r="UWI119" s="199"/>
      <c r="UWJ119" s="199"/>
      <c r="UWK119" s="188"/>
      <c r="UWL119" s="209"/>
      <c r="UWM119" s="199"/>
      <c r="UWN119" s="199"/>
      <c r="UWO119" s="188"/>
      <c r="UWP119" s="209"/>
      <c r="UWQ119" s="199"/>
      <c r="UWR119" s="199"/>
      <c r="UWS119" s="188"/>
      <c r="UWT119" s="209"/>
      <c r="UWU119" s="199"/>
      <c r="UWV119" s="199"/>
      <c r="UWW119" s="188"/>
      <c r="UWX119" s="209"/>
      <c r="UWY119" s="199"/>
      <c r="UWZ119" s="199"/>
      <c r="UXA119" s="188"/>
      <c r="UXB119" s="209"/>
      <c r="UXC119" s="199"/>
      <c r="UXD119" s="199"/>
      <c r="UXE119" s="188"/>
      <c r="UXF119" s="209"/>
      <c r="UXG119" s="199"/>
      <c r="UXH119" s="199"/>
      <c r="UXI119" s="188"/>
      <c r="UXJ119" s="209"/>
      <c r="UXK119" s="199"/>
      <c r="UXL119" s="199"/>
      <c r="UXM119" s="188"/>
      <c r="UXN119" s="209"/>
      <c r="UXO119" s="199"/>
      <c r="UXP119" s="199"/>
      <c r="UXQ119" s="188"/>
      <c r="UXR119" s="209"/>
      <c r="UXS119" s="199"/>
      <c r="UXT119" s="199"/>
      <c r="UXU119" s="188"/>
      <c r="UXV119" s="209"/>
      <c r="UXW119" s="199"/>
      <c r="UXX119" s="199"/>
      <c r="UXY119" s="188"/>
      <c r="UXZ119" s="209"/>
      <c r="UYA119" s="199"/>
      <c r="UYB119" s="199"/>
      <c r="UYC119" s="188"/>
      <c r="UYD119" s="209"/>
      <c r="UYE119" s="199"/>
      <c r="UYF119" s="199"/>
      <c r="UYG119" s="188"/>
      <c r="UYH119" s="209"/>
      <c r="UYI119" s="199"/>
      <c r="UYJ119" s="199"/>
      <c r="UYK119" s="188"/>
      <c r="UYL119" s="209"/>
      <c r="UYM119" s="199"/>
      <c r="UYN119" s="199"/>
      <c r="UYO119" s="188"/>
      <c r="UYP119" s="209"/>
      <c r="UYQ119" s="199"/>
      <c r="UYR119" s="199"/>
      <c r="UYS119" s="188"/>
      <c r="UYT119" s="209"/>
      <c r="UYU119" s="199"/>
      <c r="UYV119" s="199"/>
      <c r="UYW119" s="188"/>
      <c r="UYX119" s="209"/>
      <c r="UYY119" s="199"/>
      <c r="UYZ119" s="199"/>
      <c r="UZA119" s="188"/>
      <c r="UZB119" s="209"/>
      <c r="UZC119" s="199"/>
      <c r="UZD119" s="199"/>
      <c r="UZE119" s="188"/>
      <c r="UZF119" s="209"/>
      <c r="UZG119" s="199"/>
      <c r="UZH119" s="199"/>
      <c r="UZI119" s="188"/>
      <c r="UZJ119" s="209"/>
      <c r="UZK119" s="199"/>
      <c r="UZL119" s="199"/>
      <c r="UZM119" s="188"/>
      <c r="UZN119" s="209"/>
      <c r="UZO119" s="199"/>
      <c r="UZP119" s="199"/>
      <c r="UZQ119" s="188"/>
      <c r="UZR119" s="209"/>
      <c r="UZS119" s="199"/>
      <c r="UZT119" s="199"/>
      <c r="UZU119" s="188"/>
      <c r="UZV119" s="209"/>
      <c r="UZW119" s="199"/>
      <c r="UZX119" s="199"/>
      <c r="UZY119" s="188"/>
      <c r="UZZ119" s="209"/>
      <c r="VAA119" s="199"/>
      <c r="VAB119" s="199"/>
      <c r="VAC119" s="188"/>
      <c r="VAD119" s="209"/>
      <c r="VAE119" s="199"/>
      <c r="VAF119" s="199"/>
      <c r="VAG119" s="188"/>
      <c r="VAH119" s="209"/>
      <c r="VAI119" s="199"/>
      <c r="VAJ119" s="199"/>
      <c r="VAK119" s="188"/>
      <c r="VAL119" s="209"/>
      <c r="VAM119" s="199"/>
      <c r="VAN119" s="199"/>
      <c r="VAO119" s="188"/>
      <c r="VAP119" s="209"/>
      <c r="VAQ119" s="199"/>
      <c r="VAR119" s="199"/>
      <c r="VAS119" s="188"/>
      <c r="VAT119" s="209"/>
      <c r="VAU119" s="199"/>
      <c r="VAV119" s="199"/>
      <c r="VAW119" s="188"/>
      <c r="VAX119" s="209"/>
      <c r="VAY119" s="199"/>
      <c r="VAZ119" s="199"/>
      <c r="VBA119" s="188"/>
      <c r="VBB119" s="209"/>
      <c r="VBC119" s="199"/>
      <c r="VBD119" s="199"/>
      <c r="VBE119" s="188"/>
      <c r="VBF119" s="209"/>
      <c r="VBG119" s="199"/>
      <c r="VBH119" s="199"/>
      <c r="VBI119" s="188"/>
      <c r="VBJ119" s="209"/>
      <c r="VBK119" s="199"/>
      <c r="VBL119" s="199"/>
      <c r="VBM119" s="188"/>
      <c r="VBN119" s="209"/>
      <c r="VBO119" s="199"/>
      <c r="VBP119" s="199"/>
      <c r="VBQ119" s="188"/>
      <c r="VBR119" s="209"/>
      <c r="VBS119" s="199"/>
      <c r="VBT119" s="199"/>
      <c r="VBU119" s="188"/>
      <c r="VBV119" s="209"/>
      <c r="VBW119" s="199"/>
      <c r="VBX119" s="199"/>
      <c r="VBY119" s="188"/>
      <c r="VBZ119" s="209"/>
      <c r="VCA119" s="199"/>
      <c r="VCB119" s="199"/>
      <c r="VCC119" s="188"/>
      <c r="VCD119" s="209"/>
      <c r="VCE119" s="199"/>
      <c r="VCF119" s="199"/>
      <c r="VCG119" s="188"/>
      <c r="VCH119" s="209"/>
      <c r="VCI119" s="199"/>
      <c r="VCJ119" s="199"/>
      <c r="VCK119" s="188"/>
      <c r="VCL119" s="209"/>
      <c r="VCM119" s="199"/>
      <c r="VCN119" s="199"/>
      <c r="VCO119" s="188"/>
      <c r="VCP119" s="209"/>
      <c r="VCQ119" s="199"/>
      <c r="VCR119" s="199"/>
      <c r="VCS119" s="188"/>
      <c r="VCT119" s="209"/>
      <c r="VCU119" s="199"/>
      <c r="VCV119" s="199"/>
      <c r="VCW119" s="188"/>
      <c r="VCX119" s="209"/>
      <c r="VCY119" s="199"/>
      <c r="VCZ119" s="199"/>
      <c r="VDA119" s="188"/>
      <c r="VDB119" s="209"/>
      <c r="VDC119" s="199"/>
      <c r="VDD119" s="199"/>
      <c r="VDE119" s="188"/>
      <c r="VDF119" s="209"/>
      <c r="VDG119" s="199"/>
      <c r="VDH119" s="199"/>
      <c r="VDI119" s="188"/>
      <c r="VDJ119" s="209"/>
      <c r="VDK119" s="199"/>
      <c r="VDL119" s="199"/>
      <c r="VDM119" s="188"/>
      <c r="VDN119" s="209"/>
      <c r="VDO119" s="199"/>
      <c r="VDP119" s="199"/>
      <c r="VDQ119" s="188"/>
      <c r="VDR119" s="209"/>
      <c r="VDS119" s="199"/>
      <c r="VDT119" s="199"/>
      <c r="VDU119" s="188"/>
      <c r="VDV119" s="209"/>
      <c r="VDW119" s="199"/>
      <c r="VDX119" s="199"/>
      <c r="VDY119" s="188"/>
      <c r="VDZ119" s="209"/>
      <c r="VEA119" s="199"/>
      <c r="VEB119" s="199"/>
      <c r="VEC119" s="188"/>
      <c r="VED119" s="209"/>
      <c r="VEE119" s="199"/>
      <c r="VEF119" s="199"/>
      <c r="VEG119" s="188"/>
      <c r="VEH119" s="209"/>
      <c r="VEI119" s="199"/>
      <c r="VEJ119" s="199"/>
      <c r="VEK119" s="188"/>
      <c r="VEL119" s="209"/>
      <c r="VEM119" s="199"/>
      <c r="VEN119" s="199"/>
      <c r="VEO119" s="188"/>
      <c r="VEP119" s="209"/>
      <c r="VEQ119" s="199"/>
      <c r="VER119" s="199"/>
      <c r="VES119" s="188"/>
      <c r="VET119" s="209"/>
      <c r="VEU119" s="199"/>
      <c r="VEV119" s="199"/>
      <c r="VEW119" s="188"/>
      <c r="VEX119" s="209"/>
      <c r="VEY119" s="199"/>
      <c r="VEZ119" s="199"/>
      <c r="VFA119" s="188"/>
      <c r="VFB119" s="209"/>
      <c r="VFC119" s="199"/>
      <c r="VFD119" s="199"/>
      <c r="VFE119" s="188"/>
      <c r="VFF119" s="209"/>
      <c r="VFG119" s="199"/>
      <c r="VFH119" s="199"/>
      <c r="VFI119" s="188"/>
      <c r="VFJ119" s="209"/>
      <c r="VFK119" s="199"/>
      <c r="VFL119" s="199"/>
      <c r="VFM119" s="188"/>
      <c r="VFN119" s="209"/>
      <c r="VFO119" s="199"/>
      <c r="VFP119" s="199"/>
      <c r="VFQ119" s="188"/>
      <c r="VFR119" s="209"/>
      <c r="VFS119" s="199"/>
      <c r="VFT119" s="199"/>
      <c r="VFU119" s="188"/>
      <c r="VFV119" s="209"/>
      <c r="VFW119" s="199"/>
      <c r="VFX119" s="199"/>
      <c r="VFY119" s="188"/>
      <c r="VFZ119" s="209"/>
      <c r="VGA119" s="199"/>
      <c r="VGB119" s="199"/>
      <c r="VGC119" s="188"/>
      <c r="VGD119" s="209"/>
      <c r="VGE119" s="199"/>
      <c r="VGF119" s="199"/>
      <c r="VGG119" s="188"/>
      <c r="VGH119" s="209"/>
      <c r="VGI119" s="199"/>
      <c r="VGJ119" s="199"/>
      <c r="VGK119" s="188"/>
      <c r="VGL119" s="209"/>
      <c r="VGM119" s="199"/>
      <c r="VGN119" s="199"/>
      <c r="VGO119" s="188"/>
      <c r="VGP119" s="209"/>
      <c r="VGQ119" s="199"/>
      <c r="VGR119" s="199"/>
      <c r="VGS119" s="188"/>
      <c r="VGT119" s="209"/>
      <c r="VGU119" s="199"/>
      <c r="VGV119" s="199"/>
      <c r="VGW119" s="188"/>
      <c r="VGX119" s="209"/>
      <c r="VGY119" s="199"/>
      <c r="VGZ119" s="199"/>
      <c r="VHA119" s="188"/>
      <c r="VHB119" s="209"/>
      <c r="VHC119" s="199"/>
      <c r="VHD119" s="199"/>
      <c r="VHE119" s="188"/>
      <c r="VHF119" s="209"/>
      <c r="VHG119" s="199"/>
      <c r="VHH119" s="199"/>
      <c r="VHI119" s="188"/>
      <c r="VHJ119" s="209"/>
      <c r="VHK119" s="199"/>
      <c r="VHL119" s="199"/>
      <c r="VHM119" s="188"/>
      <c r="VHN119" s="209"/>
      <c r="VHO119" s="199"/>
      <c r="VHP119" s="199"/>
      <c r="VHQ119" s="188"/>
      <c r="VHR119" s="209"/>
      <c r="VHS119" s="199"/>
      <c r="VHT119" s="199"/>
      <c r="VHU119" s="188"/>
      <c r="VHV119" s="209"/>
      <c r="VHW119" s="199"/>
      <c r="VHX119" s="199"/>
      <c r="VHY119" s="188"/>
      <c r="VHZ119" s="209"/>
      <c r="VIA119" s="199"/>
      <c r="VIB119" s="199"/>
      <c r="VIC119" s="188"/>
      <c r="VID119" s="209"/>
      <c r="VIE119" s="199"/>
      <c r="VIF119" s="199"/>
      <c r="VIG119" s="188"/>
      <c r="VIH119" s="209"/>
      <c r="VII119" s="199"/>
      <c r="VIJ119" s="199"/>
      <c r="VIK119" s="188"/>
      <c r="VIL119" s="209"/>
      <c r="VIM119" s="199"/>
      <c r="VIN119" s="199"/>
      <c r="VIO119" s="188"/>
      <c r="VIP119" s="209"/>
      <c r="VIQ119" s="199"/>
      <c r="VIR119" s="199"/>
      <c r="VIS119" s="188"/>
      <c r="VIT119" s="209"/>
      <c r="VIU119" s="199"/>
      <c r="VIV119" s="199"/>
      <c r="VIW119" s="188"/>
      <c r="VIX119" s="209"/>
      <c r="VIY119" s="199"/>
      <c r="VIZ119" s="199"/>
      <c r="VJA119" s="188"/>
      <c r="VJB119" s="209"/>
      <c r="VJC119" s="199"/>
      <c r="VJD119" s="199"/>
      <c r="VJE119" s="188"/>
      <c r="VJF119" s="209"/>
      <c r="VJG119" s="199"/>
      <c r="VJH119" s="199"/>
      <c r="VJI119" s="188"/>
      <c r="VJJ119" s="209"/>
      <c r="VJK119" s="199"/>
      <c r="VJL119" s="199"/>
      <c r="VJM119" s="188"/>
      <c r="VJN119" s="209"/>
      <c r="VJO119" s="199"/>
      <c r="VJP119" s="199"/>
      <c r="VJQ119" s="188"/>
      <c r="VJR119" s="209"/>
      <c r="VJS119" s="199"/>
      <c r="VJT119" s="199"/>
      <c r="VJU119" s="188"/>
      <c r="VJV119" s="209"/>
      <c r="VJW119" s="199"/>
      <c r="VJX119" s="199"/>
      <c r="VJY119" s="188"/>
      <c r="VJZ119" s="209"/>
      <c r="VKA119" s="199"/>
      <c r="VKB119" s="199"/>
      <c r="VKC119" s="188"/>
      <c r="VKD119" s="209"/>
      <c r="VKE119" s="199"/>
      <c r="VKF119" s="199"/>
      <c r="VKG119" s="188"/>
      <c r="VKH119" s="209"/>
      <c r="VKI119" s="199"/>
      <c r="VKJ119" s="199"/>
      <c r="VKK119" s="188"/>
      <c r="VKL119" s="209"/>
      <c r="VKM119" s="199"/>
      <c r="VKN119" s="199"/>
      <c r="VKO119" s="188"/>
      <c r="VKP119" s="209"/>
      <c r="VKQ119" s="199"/>
      <c r="VKR119" s="199"/>
      <c r="VKS119" s="188"/>
      <c r="VKT119" s="209"/>
      <c r="VKU119" s="199"/>
      <c r="VKV119" s="199"/>
      <c r="VKW119" s="188"/>
      <c r="VKX119" s="209"/>
      <c r="VKY119" s="199"/>
      <c r="VKZ119" s="199"/>
      <c r="VLA119" s="188"/>
      <c r="VLB119" s="209"/>
      <c r="VLC119" s="199"/>
      <c r="VLD119" s="199"/>
      <c r="VLE119" s="188"/>
      <c r="VLF119" s="209"/>
      <c r="VLG119" s="199"/>
      <c r="VLH119" s="199"/>
      <c r="VLI119" s="188"/>
      <c r="VLJ119" s="209"/>
      <c r="VLK119" s="199"/>
      <c r="VLL119" s="199"/>
      <c r="VLM119" s="188"/>
      <c r="VLN119" s="209"/>
      <c r="VLO119" s="199"/>
      <c r="VLP119" s="199"/>
      <c r="VLQ119" s="188"/>
      <c r="VLR119" s="209"/>
      <c r="VLS119" s="199"/>
      <c r="VLT119" s="199"/>
      <c r="VLU119" s="188"/>
      <c r="VLV119" s="209"/>
      <c r="VLW119" s="199"/>
      <c r="VLX119" s="199"/>
      <c r="VLY119" s="188"/>
      <c r="VLZ119" s="209"/>
      <c r="VMA119" s="199"/>
      <c r="VMB119" s="199"/>
      <c r="VMC119" s="188"/>
      <c r="VMD119" s="209"/>
      <c r="VME119" s="199"/>
      <c r="VMF119" s="199"/>
      <c r="VMG119" s="188"/>
      <c r="VMH119" s="209"/>
      <c r="VMI119" s="199"/>
      <c r="VMJ119" s="199"/>
      <c r="VMK119" s="188"/>
      <c r="VML119" s="209"/>
      <c r="VMM119" s="199"/>
      <c r="VMN119" s="199"/>
      <c r="VMO119" s="188"/>
      <c r="VMP119" s="209"/>
      <c r="VMQ119" s="199"/>
      <c r="VMR119" s="199"/>
      <c r="VMS119" s="188"/>
      <c r="VMT119" s="209"/>
      <c r="VMU119" s="199"/>
      <c r="VMV119" s="199"/>
      <c r="VMW119" s="188"/>
      <c r="VMX119" s="209"/>
      <c r="VMY119" s="199"/>
      <c r="VMZ119" s="199"/>
      <c r="VNA119" s="188"/>
      <c r="VNB119" s="209"/>
      <c r="VNC119" s="199"/>
      <c r="VND119" s="199"/>
      <c r="VNE119" s="188"/>
      <c r="VNF119" s="209"/>
      <c r="VNG119" s="199"/>
      <c r="VNH119" s="199"/>
      <c r="VNI119" s="188"/>
      <c r="VNJ119" s="209"/>
      <c r="VNK119" s="199"/>
      <c r="VNL119" s="199"/>
      <c r="VNM119" s="188"/>
      <c r="VNN119" s="209"/>
      <c r="VNO119" s="199"/>
      <c r="VNP119" s="199"/>
      <c r="VNQ119" s="188"/>
      <c r="VNR119" s="209"/>
      <c r="VNS119" s="199"/>
      <c r="VNT119" s="199"/>
      <c r="VNU119" s="188"/>
      <c r="VNV119" s="209"/>
      <c r="VNW119" s="199"/>
      <c r="VNX119" s="199"/>
      <c r="VNY119" s="188"/>
      <c r="VNZ119" s="209"/>
      <c r="VOA119" s="199"/>
      <c r="VOB119" s="199"/>
      <c r="VOC119" s="188"/>
      <c r="VOD119" s="209"/>
      <c r="VOE119" s="199"/>
      <c r="VOF119" s="199"/>
      <c r="VOG119" s="188"/>
      <c r="VOH119" s="209"/>
      <c r="VOI119" s="199"/>
      <c r="VOJ119" s="199"/>
      <c r="VOK119" s="188"/>
      <c r="VOL119" s="209"/>
      <c r="VOM119" s="199"/>
      <c r="VON119" s="199"/>
      <c r="VOO119" s="188"/>
      <c r="VOP119" s="209"/>
      <c r="VOQ119" s="199"/>
      <c r="VOR119" s="199"/>
      <c r="VOS119" s="188"/>
      <c r="VOT119" s="209"/>
      <c r="VOU119" s="199"/>
      <c r="VOV119" s="199"/>
      <c r="VOW119" s="188"/>
      <c r="VOX119" s="209"/>
      <c r="VOY119" s="199"/>
      <c r="VOZ119" s="199"/>
      <c r="VPA119" s="188"/>
      <c r="VPB119" s="209"/>
      <c r="VPC119" s="199"/>
      <c r="VPD119" s="199"/>
      <c r="VPE119" s="188"/>
      <c r="VPF119" s="209"/>
      <c r="VPG119" s="199"/>
      <c r="VPH119" s="199"/>
      <c r="VPI119" s="188"/>
      <c r="VPJ119" s="209"/>
      <c r="VPK119" s="199"/>
      <c r="VPL119" s="199"/>
      <c r="VPM119" s="188"/>
      <c r="VPN119" s="209"/>
      <c r="VPO119" s="199"/>
      <c r="VPP119" s="199"/>
      <c r="VPQ119" s="188"/>
      <c r="VPR119" s="209"/>
      <c r="VPS119" s="199"/>
      <c r="VPT119" s="199"/>
      <c r="VPU119" s="188"/>
      <c r="VPV119" s="209"/>
      <c r="VPW119" s="199"/>
      <c r="VPX119" s="199"/>
      <c r="VPY119" s="188"/>
      <c r="VPZ119" s="209"/>
      <c r="VQA119" s="199"/>
      <c r="VQB119" s="199"/>
      <c r="VQC119" s="188"/>
      <c r="VQD119" s="209"/>
      <c r="VQE119" s="199"/>
      <c r="VQF119" s="199"/>
      <c r="VQG119" s="188"/>
      <c r="VQH119" s="209"/>
      <c r="VQI119" s="199"/>
      <c r="VQJ119" s="199"/>
      <c r="VQK119" s="188"/>
      <c r="VQL119" s="209"/>
      <c r="VQM119" s="199"/>
      <c r="VQN119" s="199"/>
      <c r="VQO119" s="188"/>
      <c r="VQP119" s="209"/>
      <c r="VQQ119" s="199"/>
      <c r="VQR119" s="199"/>
      <c r="VQS119" s="188"/>
      <c r="VQT119" s="209"/>
      <c r="VQU119" s="199"/>
      <c r="VQV119" s="199"/>
      <c r="VQW119" s="188"/>
      <c r="VQX119" s="209"/>
      <c r="VQY119" s="199"/>
      <c r="VQZ119" s="199"/>
      <c r="VRA119" s="188"/>
      <c r="VRB119" s="209"/>
      <c r="VRC119" s="199"/>
      <c r="VRD119" s="199"/>
      <c r="VRE119" s="188"/>
      <c r="VRF119" s="209"/>
      <c r="VRG119" s="199"/>
      <c r="VRH119" s="199"/>
      <c r="VRI119" s="188"/>
      <c r="VRJ119" s="209"/>
      <c r="VRK119" s="199"/>
      <c r="VRL119" s="199"/>
      <c r="VRM119" s="188"/>
      <c r="VRN119" s="209"/>
      <c r="VRO119" s="199"/>
      <c r="VRP119" s="199"/>
      <c r="VRQ119" s="188"/>
      <c r="VRR119" s="209"/>
      <c r="VRS119" s="199"/>
      <c r="VRT119" s="199"/>
      <c r="VRU119" s="188"/>
      <c r="VRV119" s="209"/>
      <c r="VRW119" s="199"/>
      <c r="VRX119" s="199"/>
      <c r="VRY119" s="188"/>
      <c r="VRZ119" s="209"/>
      <c r="VSA119" s="199"/>
      <c r="VSB119" s="199"/>
      <c r="VSC119" s="188"/>
      <c r="VSD119" s="209"/>
      <c r="VSE119" s="199"/>
      <c r="VSF119" s="199"/>
      <c r="VSG119" s="188"/>
      <c r="VSH119" s="209"/>
      <c r="VSI119" s="199"/>
      <c r="VSJ119" s="199"/>
      <c r="VSK119" s="188"/>
      <c r="VSL119" s="209"/>
      <c r="VSM119" s="199"/>
      <c r="VSN119" s="199"/>
      <c r="VSO119" s="188"/>
      <c r="VSP119" s="209"/>
      <c r="VSQ119" s="199"/>
      <c r="VSR119" s="199"/>
      <c r="VSS119" s="188"/>
      <c r="VST119" s="209"/>
      <c r="VSU119" s="199"/>
      <c r="VSV119" s="199"/>
      <c r="VSW119" s="188"/>
      <c r="VSX119" s="209"/>
      <c r="VSY119" s="199"/>
      <c r="VSZ119" s="199"/>
      <c r="VTA119" s="188"/>
      <c r="VTB119" s="209"/>
      <c r="VTC119" s="199"/>
      <c r="VTD119" s="199"/>
      <c r="VTE119" s="188"/>
      <c r="VTF119" s="209"/>
      <c r="VTG119" s="199"/>
      <c r="VTH119" s="199"/>
      <c r="VTI119" s="188"/>
      <c r="VTJ119" s="209"/>
      <c r="VTK119" s="199"/>
      <c r="VTL119" s="199"/>
      <c r="VTM119" s="188"/>
      <c r="VTN119" s="209"/>
      <c r="VTO119" s="199"/>
      <c r="VTP119" s="199"/>
      <c r="VTQ119" s="188"/>
      <c r="VTR119" s="209"/>
      <c r="VTS119" s="199"/>
      <c r="VTT119" s="199"/>
      <c r="VTU119" s="188"/>
      <c r="VTV119" s="209"/>
      <c r="VTW119" s="199"/>
      <c r="VTX119" s="199"/>
      <c r="VTY119" s="188"/>
      <c r="VTZ119" s="209"/>
      <c r="VUA119" s="199"/>
      <c r="VUB119" s="199"/>
      <c r="VUC119" s="188"/>
      <c r="VUD119" s="209"/>
      <c r="VUE119" s="199"/>
      <c r="VUF119" s="199"/>
      <c r="VUG119" s="188"/>
      <c r="VUH119" s="209"/>
      <c r="VUI119" s="199"/>
      <c r="VUJ119" s="199"/>
      <c r="VUK119" s="188"/>
      <c r="VUL119" s="209"/>
      <c r="VUM119" s="199"/>
      <c r="VUN119" s="199"/>
      <c r="VUO119" s="188"/>
      <c r="VUP119" s="209"/>
      <c r="VUQ119" s="199"/>
      <c r="VUR119" s="199"/>
      <c r="VUS119" s="188"/>
      <c r="VUT119" s="209"/>
      <c r="VUU119" s="199"/>
      <c r="VUV119" s="199"/>
      <c r="VUW119" s="188"/>
      <c r="VUX119" s="209"/>
      <c r="VUY119" s="199"/>
      <c r="VUZ119" s="199"/>
      <c r="VVA119" s="188"/>
      <c r="VVB119" s="209"/>
      <c r="VVC119" s="199"/>
      <c r="VVD119" s="199"/>
      <c r="VVE119" s="188"/>
      <c r="VVF119" s="209"/>
      <c r="VVG119" s="199"/>
      <c r="VVH119" s="199"/>
      <c r="VVI119" s="188"/>
      <c r="VVJ119" s="209"/>
      <c r="VVK119" s="199"/>
      <c r="VVL119" s="199"/>
      <c r="VVM119" s="188"/>
      <c r="VVN119" s="209"/>
      <c r="VVO119" s="199"/>
      <c r="VVP119" s="199"/>
      <c r="VVQ119" s="188"/>
      <c r="VVR119" s="209"/>
      <c r="VVS119" s="199"/>
      <c r="VVT119" s="199"/>
      <c r="VVU119" s="188"/>
      <c r="VVV119" s="209"/>
      <c r="VVW119" s="199"/>
      <c r="VVX119" s="199"/>
      <c r="VVY119" s="188"/>
      <c r="VVZ119" s="209"/>
      <c r="VWA119" s="199"/>
      <c r="VWB119" s="199"/>
      <c r="VWC119" s="188"/>
      <c r="VWD119" s="209"/>
      <c r="VWE119" s="199"/>
      <c r="VWF119" s="199"/>
      <c r="VWG119" s="188"/>
      <c r="VWH119" s="209"/>
      <c r="VWI119" s="199"/>
      <c r="VWJ119" s="199"/>
      <c r="VWK119" s="188"/>
      <c r="VWL119" s="209"/>
      <c r="VWM119" s="199"/>
      <c r="VWN119" s="199"/>
      <c r="VWO119" s="188"/>
      <c r="VWP119" s="209"/>
      <c r="VWQ119" s="199"/>
      <c r="VWR119" s="199"/>
      <c r="VWS119" s="188"/>
      <c r="VWT119" s="209"/>
      <c r="VWU119" s="199"/>
      <c r="VWV119" s="199"/>
      <c r="VWW119" s="188"/>
      <c r="VWX119" s="209"/>
      <c r="VWY119" s="199"/>
      <c r="VWZ119" s="199"/>
      <c r="VXA119" s="188"/>
      <c r="VXB119" s="209"/>
      <c r="VXC119" s="199"/>
      <c r="VXD119" s="199"/>
      <c r="VXE119" s="188"/>
      <c r="VXF119" s="209"/>
      <c r="VXG119" s="199"/>
      <c r="VXH119" s="199"/>
      <c r="VXI119" s="188"/>
      <c r="VXJ119" s="209"/>
      <c r="VXK119" s="199"/>
      <c r="VXL119" s="199"/>
      <c r="VXM119" s="188"/>
      <c r="VXN119" s="209"/>
      <c r="VXO119" s="199"/>
      <c r="VXP119" s="199"/>
      <c r="VXQ119" s="188"/>
      <c r="VXR119" s="209"/>
      <c r="VXS119" s="199"/>
      <c r="VXT119" s="199"/>
      <c r="VXU119" s="188"/>
      <c r="VXV119" s="209"/>
      <c r="VXW119" s="199"/>
      <c r="VXX119" s="199"/>
      <c r="VXY119" s="188"/>
      <c r="VXZ119" s="209"/>
      <c r="VYA119" s="199"/>
      <c r="VYB119" s="199"/>
      <c r="VYC119" s="188"/>
      <c r="VYD119" s="209"/>
      <c r="VYE119" s="199"/>
      <c r="VYF119" s="199"/>
      <c r="VYG119" s="188"/>
      <c r="VYH119" s="209"/>
      <c r="VYI119" s="199"/>
      <c r="VYJ119" s="199"/>
      <c r="VYK119" s="188"/>
      <c r="VYL119" s="209"/>
      <c r="VYM119" s="199"/>
      <c r="VYN119" s="199"/>
      <c r="VYO119" s="188"/>
      <c r="VYP119" s="209"/>
      <c r="VYQ119" s="199"/>
      <c r="VYR119" s="199"/>
      <c r="VYS119" s="188"/>
      <c r="VYT119" s="209"/>
      <c r="VYU119" s="199"/>
      <c r="VYV119" s="199"/>
      <c r="VYW119" s="188"/>
      <c r="VYX119" s="209"/>
      <c r="VYY119" s="199"/>
      <c r="VYZ119" s="199"/>
      <c r="VZA119" s="188"/>
      <c r="VZB119" s="209"/>
      <c r="VZC119" s="199"/>
      <c r="VZD119" s="199"/>
      <c r="VZE119" s="188"/>
      <c r="VZF119" s="209"/>
      <c r="VZG119" s="199"/>
      <c r="VZH119" s="199"/>
      <c r="VZI119" s="188"/>
      <c r="VZJ119" s="209"/>
      <c r="VZK119" s="199"/>
      <c r="VZL119" s="199"/>
      <c r="VZM119" s="188"/>
      <c r="VZN119" s="209"/>
      <c r="VZO119" s="199"/>
      <c r="VZP119" s="199"/>
      <c r="VZQ119" s="188"/>
      <c r="VZR119" s="209"/>
      <c r="VZS119" s="199"/>
      <c r="VZT119" s="199"/>
      <c r="VZU119" s="188"/>
      <c r="VZV119" s="209"/>
      <c r="VZW119" s="199"/>
      <c r="VZX119" s="199"/>
      <c r="VZY119" s="188"/>
      <c r="VZZ119" s="209"/>
      <c r="WAA119" s="199"/>
      <c r="WAB119" s="199"/>
      <c r="WAC119" s="188"/>
      <c r="WAD119" s="209"/>
      <c r="WAE119" s="199"/>
      <c r="WAF119" s="199"/>
      <c r="WAG119" s="188"/>
      <c r="WAH119" s="209"/>
      <c r="WAI119" s="199"/>
      <c r="WAJ119" s="199"/>
      <c r="WAK119" s="188"/>
      <c r="WAL119" s="209"/>
      <c r="WAM119" s="199"/>
      <c r="WAN119" s="199"/>
      <c r="WAO119" s="188"/>
      <c r="WAP119" s="209"/>
      <c r="WAQ119" s="199"/>
      <c r="WAR119" s="199"/>
      <c r="WAS119" s="188"/>
      <c r="WAT119" s="209"/>
      <c r="WAU119" s="199"/>
      <c r="WAV119" s="199"/>
      <c r="WAW119" s="188"/>
      <c r="WAX119" s="209"/>
      <c r="WAY119" s="199"/>
      <c r="WAZ119" s="199"/>
      <c r="WBA119" s="188"/>
      <c r="WBB119" s="209"/>
      <c r="WBC119" s="199"/>
      <c r="WBD119" s="199"/>
      <c r="WBE119" s="188"/>
      <c r="WBF119" s="209"/>
      <c r="WBG119" s="199"/>
      <c r="WBH119" s="199"/>
      <c r="WBI119" s="188"/>
      <c r="WBJ119" s="209"/>
      <c r="WBK119" s="199"/>
      <c r="WBL119" s="199"/>
      <c r="WBM119" s="188"/>
      <c r="WBN119" s="209"/>
      <c r="WBO119" s="199"/>
      <c r="WBP119" s="199"/>
      <c r="WBQ119" s="188"/>
      <c r="WBR119" s="209"/>
      <c r="WBS119" s="199"/>
      <c r="WBT119" s="199"/>
      <c r="WBU119" s="188"/>
      <c r="WBV119" s="209"/>
      <c r="WBW119" s="199"/>
      <c r="WBX119" s="199"/>
      <c r="WBY119" s="188"/>
      <c r="WBZ119" s="209"/>
      <c r="WCA119" s="199"/>
      <c r="WCB119" s="199"/>
      <c r="WCC119" s="188"/>
      <c r="WCD119" s="209"/>
      <c r="WCE119" s="199"/>
      <c r="WCF119" s="199"/>
      <c r="WCG119" s="188"/>
      <c r="WCH119" s="209"/>
      <c r="WCI119" s="199"/>
      <c r="WCJ119" s="199"/>
      <c r="WCK119" s="188"/>
      <c r="WCL119" s="209"/>
      <c r="WCM119" s="199"/>
      <c r="WCN119" s="199"/>
      <c r="WCO119" s="188"/>
      <c r="WCP119" s="209"/>
      <c r="WCQ119" s="199"/>
      <c r="WCR119" s="199"/>
      <c r="WCS119" s="188"/>
      <c r="WCT119" s="209"/>
      <c r="WCU119" s="199"/>
      <c r="WCV119" s="199"/>
      <c r="WCW119" s="188"/>
      <c r="WCX119" s="209"/>
      <c r="WCY119" s="199"/>
      <c r="WCZ119" s="199"/>
      <c r="WDA119" s="188"/>
      <c r="WDB119" s="209"/>
      <c r="WDC119" s="199"/>
      <c r="WDD119" s="199"/>
      <c r="WDE119" s="188"/>
      <c r="WDF119" s="209"/>
      <c r="WDG119" s="199"/>
      <c r="WDH119" s="199"/>
      <c r="WDI119" s="188"/>
      <c r="WDJ119" s="209"/>
      <c r="WDK119" s="199"/>
      <c r="WDL119" s="199"/>
      <c r="WDM119" s="188"/>
      <c r="WDN119" s="209"/>
      <c r="WDO119" s="199"/>
      <c r="WDP119" s="199"/>
      <c r="WDQ119" s="188"/>
      <c r="WDR119" s="209"/>
      <c r="WDS119" s="199"/>
      <c r="WDT119" s="199"/>
      <c r="WDU119" s="188"/>
      <c r="WDV119" s="209"/>
      <c r="WDW119" s="199"/>
      <c r="WDX119" s="199"/>
      <c r="WDY119" s="188"/>
      <c r="WDZ119" s="209"/>
      <c r="WEA119" s="199"/>
      <c r="WEB119" s="199"/>
      <c r="WEC119" s="188"/>
      <c r="WED119" s="209"/>
      <c r="WEE119" s="199"/>
      <c r="WEF119" s="199"/>
      <c r="WEG119" s="188"/>
      <c r="WEH119" s="209"/>
      <c r="WEI119" s="199"/>
      <c r="WEJ119" s="199"/>
      <c r="WEK119" s="188"/>
      <c r="WEL119" s="209"/>
      <c r="WEM119" s="199"/>
      <c r="WEN119" s="199"/>
      <c r="WEO119" s="188"/>
      <c r="WEP119" s="209"/>
      <c r="WEQ119" s="199"/>
      <c r="WER119" s="199"/>
      <c r="WES119" s="188"/>
      <c r="WET119" s="209"/>
      <c r="WEU119" s="199"/>
      <c r="WEV119" s="199"/>
      <c r="WEW119" s="188"/>
      <c r="WEX119" s="209"/>
      <c r="WEY119" s="199"/>
      <c r="WEZ119" s="199"/>
      <c r="WFA119" s="188"/>
      <c r="WFB119" s="209"/>
      <c r="WFC119" s="199"/>
      <c r="WFD119" s="199"/>
      <c r="WFE119" s="188"/>
      <c r="WFF119" s="209"/>
      <c r="WFG119" s="199"/>
      <c r="WFH119" s="199"/>
      <c r="WFI119" s="188"/>
      <c r="WFJ119" s="209"/>
      <c r="WFK119" s="199"/>
      <c r="WFL119" s="199"/>
      <c r="WFM119" s="188"/>
      <c r="WFN119" s="209"/>
      <c r="WFO119" s="199"/>
      <c r="WFP119" s="199"/>
      <c r="WFQ119" s="188"/>
      <c r="WFR119" s="209"/>
      <c r="WFS119" s="199"/>
      <c r="WFT119" s="199"/>
      <c r="WFU119" s="188"/>
      <c r="WFV119" s="209"/>
      <c r="WFW119" s="199"/>
      <c r="WFX119" s="199"/>
      <c r="WFY119" s="188"/>
      <c r="WFZ119" s="209"/>
      <c r="WGA119" s="199"/>
      <c r="WGB119" s="199"/>
      <c r="WGC119" s="188"/>
      <c r="WGD119" s="209"/>
      <c r="WGE119" s="199"/>
      <c r="WGF119" s="199"/>
      <c r="WGG119" s="188"/>
      <c r="WGH119" s="209"/>
      <c r="WGI119" s="199"/>
      <c r="WGJ119" s="199"/>
      <c r="WGK119" s="188"/>
      <c r="WGL119" s="209"/>
      <c r="WGM119" s="199"/>
      <c r="WGN119" s="199"/>
      <c r="WGO119" s="188"/>
      <c r="WGP119" s="209"/>
      <c r="WGQ119" s="199"/>
      <c r="WGR119" s="199"/>
      <c r="WGS119" s="188"/>
      <c r="WGT119" s="209"/>
      <c r="WGU119" s="199"/>
      <c r="WGV119" s="199"/>
      <c r="WGW119" s="188"/>
      <c r="WGX119" s="209"/>
      <c r="WGY119" s="199"/>
      <c r="WGZ119" s="199"/>
      <c r="WHA119" s="188"/>
      <c r="WHB119" s="209"/>
      <c r="WHC119" s="199"/>
      <c r="WHD119" s="199"/>
      <c r="WHE119" s="188"/>
      <c r="WHF119" s="209"/>
      <c r="WHG119" s="199"/>
      <c r="WHH119" s="199"/>
      <c r="WHI119" s="188"/>
      <c r="WHJ119" s="209"/>
      <c r="WHK119" s="199"/>
      <c r="WHL119" s="199"/>
      <c r="WHM119" s="188"/>
      <c r="WHN119" s="209"/>
      <c r="WHO119" s="199"/>
      <c r="WHP119" s="199"/>
      <c r="WHQ119" s="188"/>
      <c r="WHR119" s="209"/>
      <c r="WHS119" s="199"/>
      <c r="WHT119" s="199"/>
      <c r="WHU119" s="188"/>
      <c r="WHV119" s="209"/>
      <c r="WHW119" s="199"/>
      <c r="WHX119" s="199"/>
      <c r="WHY119" s="188"/>
      <c r="WHZ119" s="209"/>
      <c r="WIA119" s="199"/>
      <c r="WIB119" s="199"/>
      <c r="WIC119" s="188"/>
      <c r="WID119" s="209"/>
      <c r="WIE119" s="199"/>
      <c r="WIF119" s="199"/>
      <c r="WIG119" s="188"/>
      <c r="WIH119" s="209"/>
      <c r="WII119" s="199"/>
      <c r="WIJ119" s="199"/>
      <c r="WIK119" s="188"/>
      <c r="WIL119" s="209"/>
      <c r="WIM119" s="199"/>
      <c r="WIN119" s="199"/>
      <c r="WIO119" s="188"/>
      <c r="WIP119" s="209"/>
      <c r="WIQ119" s="199"/>
      <c r="WIR119" s="199"/>
      <c r="WIS119" s="188"/>
      <c r="WIT119" s="209"/>
      <c r="WIU119" s="199"/>
      <c r="WIV119" s="199"/>
      <c r="WIW119" s="188"/>
      <c r="WIX119" s="209"/>
      <c r="WIY119" s="199"/>
      <c r="WIZ119" s="199"/>
      <c r="WJA119" s="188"/>
      <c r="WJB119" s="209"/>
      <c r="WJC119" s="199"/>
      <c r="WJD119" s="199"/>
      <c r="WJE119" s="188"/>
      <c r="WJF119" s="209"/>
      <c r="WJG119" s="199"/>
      <c r="WJH119" s="199"/>
      <c r="WJI119" s="188"/>
      <c r="WJJ119" s="209"/>
      <c r="WJK119" s="199"/>
      <c r="WJL119" s="199"/>
      <c r="WJM119" s="188"/>
      <c r="WJN119" s="209"/>
      <c r="WJO119" s="199"/>
      <c r="WJP119" s="199"/>
      <c r="WJQ119" s="188"/>
      <c r="WJR119" s="209"/>
      <c r="WJS119" s="199"/>
      <c r="WJT119" s="199"/>
      <c r="WJU119" s="188"/>
      <c r="WJV119" s="209"/>
      <c r="WJW119" s="199"/>
      <c r="WJX119" s="199"/>
      <c r="WJY119" s="188"/>
      <c r="WJZ119" s="209"/>
      <c r="WKA119" s="199"/>
      <c r="WKB119" s="199"/>
      <c r="WKC119" s="188"/>
      <c r="WKD119" s="209"/>
      <c r="WKE119" s="199"/>
      <c r="WKF119" s="199"/>
      <c r="WKG119" s="188"/>
      <c r="WKH119" s="209"/>
      <c r="WKI119" s="199"/>
      <c r="WKJ119" s="199"/>
      <c r="WKK119" s="188"/>
      <c r="WKL119" s="209"/>
      <c r="WKM119" s="199"/>
      <c r="WKN119" s="199"/>
      <c r="WKO119" s="188"/>
      <c r="WKP119" s="209"/>
      <c r="WKQ119" s="199"/>
      <c r="WKR119" s="199"/>
      <c r="WKS119" s="188"/>
      <c r="WKT119" s="209"/>
      <c r="WKU119" s="199"/>
      <c r="WKV119" s="199"/>
      <c r="WKW119" s="188"/>
      <c r="WKX119" s="209"/>
      <c r="WKY119" s="199"/>
      <c r="WKZ119" s="199"/>
      <c r="WLA119" s="188"/>
      <c r="WLB119" s="209"/>
      <c r="WLC119" s="199"/>
      <c r="WLD119" s="199"/>
      <c r="WLE119" s="188"/>
      <c r="WLF119" s="209"/>
      <c r="WLG119" s="199"/>
      <c r="WLH119" s="199"/>
      <c r="WLI119" s="188"/>
      <c r="WLJ119" s="209"/>
      <c r="WLK119" s="199"/>
      <c r="WLL119" s="199"/>
      <c r="WLM119" s="188"/>
      <c r="WLN119" s="209"/>
      <c r="WLO119" s="199"/>
      <c r="WLP119" s="199"/>
      <c r="WLQ119" s="188"/>
      <c r="WLR119" s="209"/>
      <c r="WLS119" s="199"/>
      <c r="WLT119" s="199"/>
      <c r="WLU119" s="188"/>
      <c r="WLV119" s="209"/>
      <c r="WLW119" s="199"/>
      <c r="WLX119" s="199"/>
      <c r="WLY119" s="188"/>
      <c r="WLZ119" s="209"/>
      <c r="WMA119" s="199"/>
      <c r="WMB119" s="199"/>
      <c r="WMC119" s="188"/>
      <c r="WMD119" s="209"/>
      <c r="WME119" s="199"/>
      <c r="WMF119" s="199"/>
      <c r="WMG119" s="188"/>
      <c r="WMH119" s="209"/>
      <c r="WMI119" s="199"/>
      <c r="WMJ119" s="199"/>
      <c r="WMK119" s="188"/>
      <c r="WML119" s="209"/>
      <c r="WMM119" s="199"/>
      <c r="WMN119" s="199"/>
      <c r="WMO119" s="188"/>
      <c r="WMP119" s="209"/>
      <c r="WMQ119" s="199"/>
      <c r="WMR119" s="199"/>
      <c r="WMS119" s="188"/>
      <c r="WMT119" s="209"/>
      <c r="WMU119" s="199"/>
      <c r="WMV119" s="199"/>
      <c r="WMW119" s="188"/>
      <c r="WMX119" s="209"/>
      <c r="WMY119" s="199"/>
      <c r="WMZ119" s="199"/>
      <c r="WNA119" s="188"/>
      <c r="WNB119" s="209"/>
      <c r="WNC119" s="199"/>
      <c r="WND119" s="199"/>
      <c r="WNE119" s="188"/>
      <c r="WNF119" s="209"/>
      <c r="WNG119" s="199"/>
      <c r="WNH119" s="199"/>
      <c r="WNI119" s="188"/>
      <c r="WNJ119" s="209"/>
      <c r="WNK119" s="199"/>
      <c r="WNL119" s="199"/>
      <c r="WNM119" s="188"/>
      <c r="WNN119" s="209"/>
      <c r="WNO119" s="199"/>
      <c r="WNP119" s="199"/>
      <c r="WNQ119" s="188"/>
      <c r="WNR119" s="209"/>
      <c r="WNS119" s="199"/>
      <c r="WNT119" s="199"/>
      <c r="WNU119" s="188"/>
      <c r="WNV119" s="209"/>
      <c r="WNW119" s="199"/>
      <c r="WNX119" s="199"/>
      <c r="WNY119" s="188"/>
      <c r="WNZ119" s="209"/>
      <c r="WOA119" s="199"/>
      <c r="WOB119" s="199"/>
      <c r="WOC119" s="188"/>
      <c r="WOD119" s="209"/>
      <c r="WOE119" s="199"/>
      <c r="WOF119" s="199"/>
      <c r="WOG119" s="188"/>
      <c r="WOH119" s="209"/>
      <c r="WOI119" s="199"/>
      <c r="WOJ119" s="199"/>
      <c r="WOK119" s="188"/>
      <c r="WOL119" s="209"/>
      <c r="WOM119" s="199"/>
      <c r="WON119" s="199"/>
      <c r="WOO119" s="188"/>
      <c r="WOP119" s="209"/>
      <c r="WOQ119" s="199"/>
      <c r="WOR119" s="199"/>
      <c r="WOS119" s="188"/>
      <c r="WOT119" s="209"/>
      <c r="WOU119" s="199"/>
      <c r="WOV119" s="199"/>
      <c r="WOW119" s="188"/>
      <c r="WOX119" s="209"/>
      <c r="WOY119" s="199"/>
      <c r="WOZ119" s="199"/>
      <c r="WPA119" s="188"/>
      <c r="WPB119" s="209"/>
      <c r="WPC119" s="199"/>
      <c r="WPD119" s="199"/>
      <c r="WPE119" s="188"/>
      <c r="WPF119" s="209"/>
      <c r="WPG119" s="199"/>
      <c r="WPH119" s="199"/>
      <c r="WPI119" s="188"/>
      <c r="WPJ119" s="209"/>
      <c r="WPK119" s="199"/>
      <c r="WPL119" s="199"/>
      <c r="WPM119" s="188"/>
      <c r="WPN119" s="209"/>
      <c r="WPO119" s="199"/>
      <c r="WPP119" s="199"/>
      <c r="WPQ119" s="188"/>
      <c r="WPR119" s="209"/>
      <c r="WPS119" s="199"/>
      <c r="WPT119" s="199"/>
      <c r="WPU119" s="188"/>
      <c r="WPV119" s="209"/>
      <c r="WPW119" s="199"/>
      <c r="WPX119" s="199"/>
      <c r="WPY119" s="188"/>
      <c r="WPZ119" s="209"/>
      <c r="WQA119" s="199"/>
      <c r="WQB119" s="199"/>
      <c r="WQC119" s="188"/>
      <c r="WQD119" s="209"/>
      <c r="WQE119" s="199"/>
      <c r="WQF119" s="199"/>
      <c r="WQG119" s="188"/>
      <c r="WQH119" s="209"/>
      <c r="WQI119" s="199"/>
      <c r="WQJ119" s="199"/>
      <c r="WQK119" s="188"/>
      <c r="WQL119" s="209"/>
      <c r="WQM119" s="199"/>
      <c r="WQN119" s="199"/>
      <c r="WQO119" s="188"/>
      <c r="WQP119" s="209"/>
      <c r="WQQ119" s="199"/>
      <c r="WQR119" s="199"/>
      <c r="WQS119" s="188"/>
      <c r="WQT119" s="209"/>
      <c r="WQU119" s="199"/>
      <c r="WQV119" s="199"/>
      <c r="WQW119" s="188"/>
      <c r="WQX119" s="209"/>
      <c r="WQY119" s="199"/>
      <c r="WQZ119" s="199"/>
      <c r="WRA119" s="188"/>
      <c r="WRB119" s="209"/>
      <c r="WRC119" s="199"/>
      <c r="WRD119" s="199"/>
      <c r="WRE119" s="188"/>
      <c r="WRF119" s="209"/>
      <c r="WRG119" s="199"/>
      <c r="WRH119" s="199"/>
      <c r="WRI119" s="188"/>
      <c r="WRJ119" s="209"/>
      <c r="WRK119" s="199"/>
      <c r="WRL119" s="199"/>
      <c r="WRM119" s="188"/>
      <c r="WRN119" s="209"/>
      <c r="WRO119" s="199"/>
      <c r="WRP119" s="199"/>
      <c r="WRQ119" s="188"/>
      <c r="WRR119" s="209"/>
      <c r="WRS119" s="199"/>
      <c r="WRT119" s="199"/>
      <c r="WRU119" s="188"/>
      <c r="WRV119" s="209"/>
      <c r="WRW119" s="199"/>
      <c r="WRX119" s="199"/>
      <c r="WRY119" s="188"/>
      <c r="WRZ119" s="209"/>
      <c r="WSA119" s="199"/>
      <c r="WSB119" s="199"/>
      <c r="WSC119" s="188"/>
      <c r="WSD119" s="209"/>
      <c r="WSE119" s="199"/>
      <c r="WSF119" s="199"/>
      <c r="WSG119" s="188"/>
      <c r="WSH119" s="209"/>
      <c r="WSI119" s="199"/>
      <c r="WSJ119" s="199"/>
      <c r="WSK119" s="188"/>
      <c r="WSL119" s="209"/>
      <c r="WSM119" s="199"/>
      <c r="WSN119" s="199"/>
      <c r="WSO119" s="188"/>
      <c r="WSP119" s="209"/>
      <c r="WSQ119" s="199"/>
      <c r="WSR119" s="199"/>
      <c r="WSS119" s="188"/>
      <c r="WST119" s="209"/>
      <c r="WSU119" s="199"/>
      <c r="WSV119" s="199"/>
      <c r="WSW119" s="188"/>
      <c r="WSX119" s="209"/>
      <c r="WSY119" s="199"/>
      <c r="WSZ119" s="199"/>
      <c r="WTA119" s="188"/>
      <c r="WTB119" s="209"/>
      <c r="WTC119" s="199"/>
      <c r="WTD119" s="199"/>
      <c r="WTE119" s="188"/>
      <c r="WTF119" s="209"/>
      <c r="WTG119" s="199"/>
      <c r="WTH119" s="199"/>
      <c r="WTI119" s="188"/>
      <c r="WTJ119" s="209"/>
      <c r="WTK119" s="199"/>
      <c r="WTL119" s="199"/>
      <c r="WTM119" s="188"/>
      <c r="WTN119" s="209"/>
      <c r="WTO119" s="199"/>
      <c r="WTP119" s="199"/>
      <c r="WTQ119" s="188"/>
      <c r="WTR119" s="209"/>
      <c r="WTS119" s="199"/>
      <c r="WTT119" s="199"/>
      <c r="WTU119" s="188"/>
      <c r="WTV119" s="209"/>
      <c r="WTW119" s="199"/>
      <c r="WTX119" s="199"/>
      <c r="WTY119" s="188"/>
      <c r="WTZ119" s="209"/>
      <c r="WUA119" s="199"/>
      <c r="WUB119" s="199"/>
      <c r="WUC119" s="188"/>
      <c r="WUD119" s="209"/>
      <c r="WUE119" s="199"/>
      <c r="WUF119" s="199"/>
      <c r="WUG119" s="188"/>
      <c r="WUH119" s="209"/>
      <c r="WUI119" s="199"/>
      <c r="WUJ119" s="199"/>
      <c r="WUK119" s="188"/>
      <c r="WUL119" s="209"/>
      <c r="WUM119" s="199"/>
      <c r="WUN119" s="199"/>
      <c r="WUO119" s="188"/>
      <c r="WUP119" s="209"/>
      <c r="WUQ119" s="199"/>
      <c r="WUR119" s="199"/>
      <c r="WUS119" s="188"/>
      <c r="WUT119" s="209"/>
      <c r="WUU119" s="199"/>
      <c r="WUV119" s="199"/>
      <c r="WUW119" s="188"/>
      <c r="WUX119" s="209"/>
      <c r="WUY119" s="199"/>
      <c r="WUZ119" s="199"/>
      <c r="WVA119" s="188"/>
      <c r="WVB119" s="209"/>
      <c r="WVC119" s="199"/>
      <c r="WVD119" s="199"/>
      <c r="WVE119" s="188"/>
      <c r="WVF119" s="209"/>
      <c r="WVG119" s="199"/>
      <c r="WVH119" s="199"/>
      <c r="WVI119" s="188"/>
      <c r="WVJ119" s="209"/>
      <c r="WVK119" s="199"/>
      <c r="WVL119" s="199"/>
      <c r="WVM119" s="188"/>
      <c r="WVN119" s="209"/>
      <c r="WVO119" s="199"/>
      <c r="WVP119" s="199"/>
      <c r="WVQ119" s="188"/>
      <c r="WVR119" s="209"/>
      <c r="WVS119" s="199"/>
      <c r="WVT119" s="199"/>
      <c r="WVU119" s="188"/>
      <c r="WVV119" s="209"/>
      <c r="WVW119" s="199"/>
      <c r="WVX119" s="199"/>
      <c r="WVY119" s="188"/>
      <c r="WVZ119" s="209"/>
      <c r="WWA119" s="199"/>
      <c r="WWB119" s="199"/>
      <c r="WWC119" s="188"/>
      <c r="WWD119" s="209"/>
      <c r="WWE119" s="199"/>
      <c r="WWF119" s="199"/>
      <c r="WWG119" s="188"/>
      <c r="WWH119" s="209"/>
      <c r="WWI119" s="199"/>
      <c r="WWJ119" s="199"/>
      <c r="WWK119" s="188"/>
      <c r="WWL119" s="209"/>
      <c r="WWM119" s="199"/>
      <c r="WWN119" s="199"/>
      <c r="WWO119" s="188"/>
      <c r="WWP119" s="209"/>
      <c r="WWQ119" s="199"/>
      <c r="WWR119" s="199"/>
      <c r="WWS119" s="188"/>
      <c r="WWT119" s="209"/>
      <c r="WWU119" s="199"/>
      <c r="WWV119" s="199"/>
      <c r="WWW119" s="188"/>
      <c r="WWX119" s="209"/>
      <c r="WWY119" s="199"/>
      <c r="WWZ119" s="199"/>
      <c r="WXA119" s="188"/>
      <c r="WXB119" s="209"/>
      <c r="WXC119" s="199"/>
      <c r="WXD119" s="199"/>
      <c r="WXE119" s="188"/>
      <c r="WXF119" s="209"/>
      <c r="WXG119" s="199"/>
      <c r="WXH119" s="199"/>
      <c r="WXI119" s="188"/>
      <c r="WXJ119" s="209"/>
      <c r="WXK119" s="199"/>
      <c r="WXL119" s="199"/>
      <c r="WXM119" s="188"/>
      <c r="WXN119" s="209"/>
      <c r="WXO119" s="199"/>
      <c r="WXP119" s="199"/>
      <c r="WXQ119" s="188"/>
      <c r="WXR119" s="209"/>
      <c r="WXS119" s="199"/>
      <c r="WXT119" s="199"/>
      <c r="WXU119" s="188"/>
      <c r="WXV119" s="209"/>
      <c r="WXW119" s="199"/>
      <c r="WXX119" s="199"/>
      <c r="WXY119" s="188"/>
      <c r="WXZ119" s="209"/>
      <c r="WYA119" s="199"/>
      <c r="WYB119" s="199"/>
      <c r="WYC119" s="188"/>
      <c r="WYD119" s="209"/>
      <c r="WYE119" s="199"/>
      <c r="WYF119" s="199"/>
      <c r="WYG119" s="188"/>
      <c r="WYH119" s="209"/>
      <c r="WYI119" s="199"/>
      <c r="WYJ119" s="199"/>
      <c r="WYK119" s="188"/>
      <c r="WYL119" s="209"/>
      <c r="WYM119" s="199"/>
      <c r="WYN119" s="199"/>
      <c r="WYO119" s="188"/>
      <c r="WYP119" s="209"/>
      <c r="WYQ119" s="199"/>
      <c r="WYR119" s="199"/>
      <c r="WYS119" s="188"/>
      <c r="WYT119" s="209"/>
      <c r="WYU119" s="199"/>
      <c r="WYV119" s="199"/>
      <c r="WYW119" s="188"/>
      <c r="WYX119" s="209"/>
      <c r="WYY119" s="199"/>
      <c r="WYZ119" s="199"/>
      <c r="WZA119" s="188"/>
      <c r="WZB119" s="209"/>
      <c r="WZC119" s="199"/>
      <c r="WZD119" s="199"/>
      <c r="WZE119" s="188"/>
      <c r="WZF119" s="209"/>
      <c r="WZG119" s="199"/>
      <c r="WZH119" s="199"/>
      <c r="WZI119" s="188"/>
      <c r="WZJ119" s="209"/>
      <c r="WZK119" s="199"/>
      <c r="WZL119" s="199"/>
      <c r="WZM119" s="188"/>
      <c r="WZN119" s="209"/>
      <c r="WZO119" s="199"/>
      <c r="WZP119" s="199"/>
      <c r="WZQ119" s="188"/>
      <c r="WZR119" s="209"/>
      <c r="WZS119" s="199"/>
      <c r="WZT119" s="199"/>
      <c r="WZU119" s="188"/>
      <c r="WZV119" s="209"/>
      <c r="WZW119" s="199"/>
      <c r="WZX119" s="199"/>
      <c r="WZY119" s="188"/>
      <c r="WZZ119" s="209"/>
      <c r="XAA119" s="199"/>
      <c r="XAB119" s="199"/>
      <c r="XAC119" s="188"/>
      <c r="XAD119" s="209"/>
      <c r="XAE119" s="199"/>
      <c r="XAF119" s="199"/>
      <c r="XAG119" s="188"/>
      <c r="XAH119" s="209"/>
      <c r="XAI119" s="199"/>
      <c r="XAJ119" s="199"/>
      <c r="XAK119" s="188"/>
      <c r="XAL119" s="209"/>
      <c r="XAM119" s="199"/>
      <c r="XAN119" s="199"/>
      <c r="XAO119" s="188"/>
      <c r="XAP119" s="209"/>
      <c r="XAQ119" s="199"/>
      <c r="XAR119" s="199"/>
      <c r="XAS119" s="188"/>
      <c r="XAT119" s="209"/>
      <c r="XAU119" s="199"/>
      <c r="XAV119" s="199"/>
      <c r="XAW119" s="188"/>
      <c r="XAX119" s="209"/>
      <c r="XAY119" s="199"/>
      <c r="XAZ119" s="199"/>
      <c r="XBA119" s="188"/>
      <c r="XBB119" s="209"/>
      <c r="XBC119" s="199"/>
      <c r="XBD119" s="199"/>
      <c r="XBE119" s="188"/>
      <c r="XBF119" s="209"/>
      <c r="XBG119" s="199"/>
      <c r="XBH119" s="199"/>
      <c r="XBI119" s="188"/>
      <c r="XBJ119" s="209"/>
      <c r="XBK119" s="199"/>
      <c r="XBL119" s="199"/>
      <c r="XBM119" s="188"/>
      <c r="XBN119" s="209"/>
      <c r="XBO119" s="199"/>
      <c r="XBP119" s="199"/>
      <c r="XBQ119" s="188"/>
      <c r="XBR119" s="209"/>
      <c r="XBS119" s="199"/>
      <c r="XBT119" s="199"/>
      <c r="XBU119" s="188"/>
      <c r="XBV119" s="209"/>
      <c r="XBW119" s="199"/>
      <c r="XBX119" s="199"/>
      <c r="XBY119" s="188"/>
      <c r="XBZ119" s="209"/>
      <c r="XCA119" s="199"/>
      <c r="XCB119" s="199"/>
      <c r="XCC119" s="188"/>
      <c r="XCD119" s="209"/>
      <c r="XCE119" s="199"/>
      <c r="XCF119" s="199"/>
      <c r="XCG119" s="188"/>
      <c r="XCH119" s="209"/>
      <c r="XCI119" s="199"/>
      <c r="XCJ119" s="199"/>
      <c r="XCK119" s="188"/>
      <c r="XCL119" s="209"/>
      <c r="XCM119" s="199"/>
      <c r="XCN119" s="199"/>
      <c r="XCO119" s="188"/>
      <c r="XCP119" s="209"/>
      <c r="XCQ119" s="199"/>
      <c r="XCR119" s="199"/>
      <c r="XCS119" s="188"/>
      <c r="XCT119" s="209"/>
      <c r="XCU119" s="199"/>
      <c r="XCV119" s="199"/>
      <c r="XCW119" s="188"/>
      <c r="XCX119" s="209"/>
      <c r="XCY119" s="199"/>
      <c r="XCZ119" s="199"/>
      <c r="XDA119" s="188"/>
      <c r="XDB119" s="209"/>
      <c r="XDC119" s="199"/>
      <c r="XDD119" s="199"/>
      <c r="XDE119" s="188"/>
      <c r="XDF119" s="209"/>
      <c r="XDG119" s="199"/>
      <c r="XDH119" s="199"/>
      <c r="XDI119" s="188"/>
      <c r="XDJ119" s="209"/>
      <c r="XDK119" s="199"/>
      <c r="XDL119" s="199"/>
      <c r="XDM119" s="188"/>
      <c r="XDN119" s="209"/>
      <c r="XDO119" s="199"/>
      <c r="XDP119" s="199"/>
      <c r="XDQ119" s="188"/>
      <c r="XDR119" s="209"/>
      <c r="XDS119" s="199"/>
      <c r="XDT119" s="199"/>
      <c r="XDU119" s="188"/>
      <c r="XDV119" s="209"/>
      <c r="XDW119" s="199"/>
      <c r="XDX119" s="199"/>
      <c r="XDY119" s="188"/>
      <c r="XDZ119" s="209"/>
      <c r="XEA119" s="199"/>
      <c r="XEB119" s="199"/>
      <c r="XEC119" s="188"/>
      <c r="XED119" s="209"/>
      <c r="XEE119" s="199"/>
      <c r="XEF119" s="199"/>
      <c r="XEG119" s="188"/>
      <c r="XEH119" s="209"/>
      <c r="XEI119" s="199"/>
      <c r="XEJ119" s="199"/>
      <c r="XEK119" s="188"/>
      <c r="XEL119" s="209"/>
      <c r="XEM119" s="199"/>
      <c r="XEN119" s="199"/>
      <c r="XEO119" s="188"/>
      <c r="XEP119" s="209"/>
      <c r="XEQ119" s="199"/>
      <c r="XER119" s="199"/>
      <c r="XES119" s="188"/>
      <c r="XET119" s="209"/>
      <c r="XEU119" s="199"/>
      <c r="XEV119" s="199"/>
      <c r="XEW119" s="188"/>
      <c r="XEX119" s="209"/>
      <c r="XEY119" s="199"/>
      <c r="XEZ119" s="199"/>
      <c r="XFA119" s="188"/>
      <c r="XFB119" s="209"/>
      <c r="XFC119" s="199"/>
      <c r="XFD119" s="199"/>
    </row>
    <row r="121" spans="1:16384" x14ac:dyDescent="0.2">
      <c r="A121" s="648"/>
      <c r="B121" s="649" t="s">
        <v>188</v>
      </c>
      <c r="C121" s="650"/>
      <c r="D121" s="650"/>
      <c r="E121" s="650"/>
      <c r="F121" s="650"/>
      <c r="G121" s="650"/>
      <c r="H121" s="650"/>
      <c r="I121" s="650"/>
      <c r="J121" s="650"/>
      <c r="K121" s="650"/>
      <c r="L121" s="832" t="s">
        <v>189</v>
      </c>
      <c r="M121" s="833"/>
      <c r="N121" s="833"/>
      <c r="O121" s="833"/>
      <c r="P121" s="833"/>
      <c r="Q121" s="833"/>
      <c r="R121" s="833"/>
      <c r="S121" s="833"/>
      <c r="T121" s="833"/>
      <c r="U121" s="834"/>
    </row>
    <row r="122" spans="1:16384" ht="14.25" x14ac:dyDescent="0.2">
      <c r="A122" s="212" t="s">
        <v>203</v>
      </c>
      <c r="B122" s="211" t="s">
        <v>190</v>
      </c>
      <c r="C122" s="211" t="s">
        <v>913</v>
      </c>
      <c r="D122" s="211" t="s">
        <v>167</v>
      </c>
      <c r="E122" s="53" t="s">
        <v>170</v>
      </c>
      <c r="F122" s="53" t="s">
        <v>183</v>
      </c>
      <c r="G122" s="53" t="s">
        <v>184</v>
      </c>
      <c r="H122" s="53" t="s">
        <v>171</v>
      </c>
      <c r="I122" s="550" t="s">
        <v>914</v>
      </c>
      <c r="J122" s="211" t="s">
        <v>191</v>
      </c>
      <c r="K122" s="550" t="s">
        <v>66</v>
      </c>
      <c r="L122" s="211" t="s">
        <v>190</v>
      </c>
      <c r="M122" s="211" t="s">
        <v>913</v>
      </c>
      <c r="N122" s="211" t="s">
        <v>167</v>
      </c>
      <c r="O122" s="53" t="s">
        <v>170</v>
      </c>
      <c r="P122" s="53" t="s">
        <v>183</v>
      </c>
      <c r="Q122" s="53" t="s">
        <v>184</v>
      </c>
      <c r="R122" s="53" t="s">
        <v>171</v>
      </c>
      <c r="S122" s="550" t="s">
        <v>914</v>
      </c>
      <c r="T122" s="211" t="s">
        <v>191</v>
      </c>
      <c r="U122" s="550" t="s">
        <v>66</v>
      </c>
    </row>
    <row r="123" spans="1:16384" x14ac:dyDescent="0.2">
      <c r="A123" s="212" t="s">
        <v>137</v>
      </c>
      <c r="B123" s="662"/>
      <c r="C123" s="662"/>
      <c r="D123" s="662"/>
      <c r="E123" s="662"/>
      <c r="F123" s="662">
        <v>119261</v>
      </c>
      <c r="G123" s="662">
        <v>108677</v>
      </c>
      <c r="H123" s="662"/>
      <c r="I123" s="662"/>
      <c r="J123" s="662">
        <v>215174</v>
      </c>
      <c r="K123" s="662">
        <f>SUM(B123:J123)</f>
        <v>443112</v>
      </c>
      <c r="L123" s="665"/>
      <c r="M123" s="665"/>
      <c r="N123" s="665"/>
      <c r="O123" s="665"/>
      <c r="P123" s="665">
        <v>26670.959890139224</v>
      </c>
      <c r="Q123" s="665">
        <v>25667.012568132926</v>
      </c>
      <c r="R123" s="665"/>
      <c r="S123" s="665"/>
      <c r="T123" s="665">
        <v>4.5179093964397863</v>
      </c>
      <c r="U123" s="665">
        <f>SUM(L123:T123)</f>
        <v>52342.490367668594</v>
      </c>
    </row>
    <row r="124" spans="1:16384" x14ac:dyDescent="0.2">
      <c r="A124" s="212" t="s">
        <v>138</v>
      </c>
      <c r="B124" s="662">
        <v>1435255</v>
      </c>
      <c r="C124" s="662"/>
      <c r="D124" s="662">
        <v>69</v>
      </c>
      <c r="E124" s="662"/>
      <c r="F124" s="662">
        <v>5441766</v>
      </c>
      <c r="G124" s="662">
        <v>5290808</v>
      </c>
      <c r="H124" s="662">
        <v>40623</v>
      </c>
      <c r="I124" s="662"/>
      <c r="J124" s="662"/>
      <c r="K124" s="662">
        <f t="shared" ref="K124:K127" si="1">SUM(B124:J124)</f>
        <v>12208521</v>
      </c>
      <c r="L124" s="665">
        <v>28587.417175877767</v>
      </c>
      <c r="M124" s="665"/>
      <c r="N124" s="665">
        <v>9.6414437759667546</v>
      </c>
      <c r="O124" s="665"/>
      <c r="P124" s="665">
        <v>226605.72242632555</v>
      </c>
      <c r="Q124" s="665">
        <v>161387.3238718723</v>
      </c>
      <c r="R124" s="665">
        <v>2305.93472765665</v>
      </c>
      <c r="S124" s="665"/>
      <c r="T124" s="665"/>
      <c r="U124" s="665">
        <f t="shared" ref="U124:U127" si="2">SUM(L124:T124)</f>
        <v>418896.03964550828</v>
      </c>
    </row>
    <row r="125" spans="1:16384" x14ac:dyDescent="0.2">
      <c r="A125" s="212" t="s">
        <v>139</v>
      </c>
      <c r="B125" s="662">
        <v>1354467</v>
      </c>
      <c r="C125" s="662">
        <v>519684</v>
      </c>
      <c r="D125" s="662">
        <v>46870</v>
      </c>
      <c r="E125" s="662">
        <v>1404271</v>
      </c>
      <c r="F125" s="662">
        <v>30655082</v>
      </c>
      <c r="G125" s="662">
        <v>28279580</v>
      </c>
      <c r="H125" s="662">
        <v>82213</v>
      </c>
      <c r="I125" s="662">
        <v>594577</v>
      </c>
      <c r="J125" s="662"/>
      <c r="K125" s="662">
        <f t="shared" si="1"/>
        <v>62936744</v>
      </c>
      <c r="L125" s="665">
        <v>12677.87877912257</v>
      </c>
      <c r="M125" s="665">
        <v>1034.3476861594243</v>
      </c>
      <c r="N125" s="665">
        <v>4.7612828286364515</v>
      </c>
      <c r="O125" s="665">
        <v>360.1694158846496</v>
      </c>
      <c r="P125" s="665">
        <v>105483.55370658902</v>
      </c>
      <c r="Q125" s="665">
        <v>181606.69871431036</v>
      </c>
      <c r="R125" s="665">
        <v>1522.9033406581721</v>
      </c>
      <c r="S125" s="665">
        <v>1557.4356445381404</v>
      </c>
      <c r="T125" s="665"/>
      <c r="U125" s="665">
        <f t="shared" si="2"/>
        <v>304247.74857009097</v>
      </c>
    </row>
    <row r="126" spans="1:16384" x14ac:dyDescent="0.2">
      <c r="A126" s="212" t="s">
        <v>140</v>
      </c>
      <c r="B126" s="662"/>
      <c r="C126" s="662">
        <v>524125</v>
      </c>
      <c r="D126" s="662"/>
      <c r="E126" s="662"/>
      <c r="F126" s="662">
        <v>129831</v>
      </c>
      <c r="G126" s="662">
        <v>90788</v>
      </c>
      <c r="H126" s="662"/>
      <c r="I126" s="664"/>
      <c r="J126" s="664"/>
      <c r="K126" s="662">
        <f t="shared" si="1"/>
        <v>744744</v>
      </c>
      <c r="L126" s="665"/>
      <c r="M126" s="665">
        <v>334.60677365679197</v>
      </c>
      <c r="N126" s="665"/>
      <c r="O126" s="665"/>
      <c r="P126" s="702">
        <v>67.858122633770023</v>
      </c>
      <c r="Q126" s="665">
        <v>5467.3237905613969</v>
      </c>
      <c r="R126" s="665"/>
      <c r="S126" s="665"/>
      <c r="T126" s="665"/>
      <c r="U126" s="665">
        <f t="shared" si="2"/>
        <v>5869.788686851959</v>
      </c>
    </row>
    <row r="127" spans="1:16384" ht="14.25" x14ac:dyDescent="0.2">
      <c r="A127" s="211" t="s">
        <v>204</v>
      </c>
      <c r="B127" s="662"/>
      <c r="C127" s="662"/>
      <c r="D127" s="662"/>
      <c r="E127" s="662"/>
      <c r="F127" s="662"/>
      <c r="G127" s="662"/>
      <c r="H127" s="662"/>
      <c r="I127" s="664"/>
      <c r="J127" s="662">
        <v>1429</v>
      </c>
      <c r="K127" s="662">
        <f t="shared" si="1"/>
        <v>1429</v>
      </c>
      <c r="L127" s="665"/>
      <c r="M127" s="665"/>
      <c r="N127" s="665"/>
      <c r="O127" s="665"/>
      <c r="P127" s="702"/>
      <c r="Q127" s="665"/>
      <c r="R127" s="665"/>
      <c r="S127" s="665"/>
      <c r="T127" s="665">
        <v>4.7153215017169625</v>
      </c>
      <c r="U127" s="665">
        <f t="shared" si="2"/>
        <v>4.7153215017169625</v>
      </c>
    </row>
    <row r="128" spans="1:16384" x14ac:dyDescent="0.2">
      <c r="A128" s="671" t="s">
        <v>915</v>
      </c>
      <c r="B128" s="213">
        <f>SUM(B123:B127)</f>
        <v>2789722</v>
      </c>
      <c r="C128" s="213">
        <f t="shared" ref="C128:G128" si="3">SUM(C123:C127)</f>
        <v>1043809</v>
      </c>
      <c r="D128" s="213">
        <f t="shared" si="3"/>
        <v>46939</v>
      </c>
      <c r="E128" s="213">
        <f t="shared" si="3"/>
        <v>1404271</v>
      </c>
      <c r="F128" s="213">
        <f t="shared" si="3"/>
        <v>36345940</v>
      </c>
      <c r="G128" s="213">
        <f t="shared" si="3"/>
        <v>33769853</v>
      </c>
      <c r="H128" s="213">
        <f>SUM(H123:H127)</f>
        <v>122836</v>
      </c>
      <c r="I128" s="75">
        <f t="shared" ref="I128:U128" si="4">SUM(I123:I127)</f>
        <v>594577</v>
      </c>
      <c r="J128" s="705">
        <f t="shared" si="4"/>
        <v>216603</v>
      </c>
      <c r="K128" s="705">
        <f t="shared" si="4"/>
        <v>76334550</v>
      </c>
      <c r="L128" s="703">
        <f t="shared" si="4"/>
        <v>41265.295955000336</v>
      </c>
      <c r="M128" s="703">
        <f t="shared" si="4"/>
        <v>1368.9544598162163</v>
      </c>
      <c r="N128" s="703">
        <f t="shared" si="4"/>
        <v>14.402726604603206</v>
      </c>
      <c r="O128" s="703">
        <f t="shared" si="4"/>
        <v>360.1694158846496</v>
      </c>
      <c r="P128" s="703">
        <f t="shared" si="4"/>
        <v>358828.09414568759</v>
      </c>
      <c r="Q128" s="703">
        <f t="shared" si="4"/>
        <v>374128.35894487699</v>
      </c>
      <c r="R128" s="703">
        <f t="shared" si="4"/>
        <v>3828.8380683148221</v>
      </c>
      <c r="S128" s="703">
        <f t="shared" si="4"/>
        <v>1557.4356445381404</v>
      </c>
      <c r="T128" s="703">
        <f t="shared" si="4"/>
        <v>9.2332308981567479</v>
      </c>
      <c r="U128" s="703">
        <f t="shared" si="4"/>
        <v>781360.78259162151</v>
      </c>
    </row>
    <row r="129" spans="1:15" x14ac:dyDescent="0.2">
      <c r="A129" s="222" t="s">
        <v>198</v>
      </c>
      <c r="B129" s="224"/>
      <c r="C129" s="224"/>
      <c r="D129" s="224"/>
      <c r="E129" s="224"/>
      <c r="F129" s="224"/>
      <c r="G129" s="224"/>
      <c r="H129" s="224"/>
      <c r="I129" s="225"/>
      <c r="J129" s="225"/>
      <c r="K129" s="225"/>
      <c r="L129" s="225"/>
      <c r="M129" s="225"/>
      <c r="N129" s="225"/>
      <c r="O129" s="225"/>
    </row>
    <row r="130" spans="1:15" ht="14.25" x14ac:dyDescent="0.2">
      <c r="A130" s="223" t="s">
        <v>202</v>
      </c>
    </row>
    <row r="131" spans="1:15" ht="14.25" x14ac:dyDescent="0.2">
      <c r="A131" s="223" t="s">
        <v>205</v>
      </c>
      <c r="G131" s="175" t="s">
        <v>87</v>
      </c>
    </row>
    <row r="132" spans="1:15" x14ac:dyDescent="0.2">
      <c r="A132"/>
    </row>
    <row r="135" spans="1:15" x14ac:dyDescent="0.2">
      <c r="N135" s="175" t="s">
        <v>87</v>
      </c>
    </row>
    <row r="152" spans="1:5" ht="18" x14ac:dyDescent="0.25">
      <c r="A152" s="226" t="s">
        <v>206</v>
      </c>
    </row>
    <row r="153" spans="1:5" ht="31.5" customHeight="1" x14ac:dyDescent="0.2">
      <c r="A153" s="490" t="s">
        <v>917</v>
      </c>
    </row>
    <row r="154" spans="1:5" ht="38.25" x14ac:dyDescent="0.2">
      <c r="A154" s="648" t="s">
        <v>179</v>
      </c>
      <c r="B154" s="648" t="s">
        <v>192</v>
      </c>
      <c r="C154" s="216" t="s">
        <v>193</v>
      </c>
      <c r="D154" s="217" t="s">
        <v>194</v>
      </c>
      <c r="E154" s="201" t="s">
        <v>207</v>
      </c>
    </row>
    <row r="155" spans="1:5" x14ac:dyDescent="0.2">
      <c r="A155" s="219" t="s">
        <v>190</v>
      </c>
      <c r="B155" s="76">
        <v>2</v>
      </c>
      <c r="C155" s="185">
        <f>B177</f>
        <v>7049</v>
      </c>
      <c r="D155" s="74">
        <f>F177</f>
        <v>38.126969968900028</v>
      </c>
      <c r="E155" s="213">
        <f>J177</f>
        <v>650</v>
      </c>
    </row>
    <row r="156" spans="1:5" x14ac:dyDescent="0.2">
      <c r="A156" s="76" t="s">
        <v>183</v>
      </c>
      <c r="B156" s="76">
        <v>52</v>
      </c>
      <c r="C156" s="185">
        <f>C177</f>
        <v>20737910</v>
      </c>
      <c r="D156" s="74">
        <f>G177</f>
        <v>47173.335225505652</v>
      </c>
      <c r="E156" s="213">
        <f>K177</f>
        <v>290552</v>
      </c>
    </row>
    <row r="157" spans="1:5" x14ac:dyDescent="0.2">
      <c r="A157" s="76" t="s">
        <v>184</v>
      </c>
      <c r="B157" s="76">
        <v>40</v>
      </c>
      <c r="C157" s="185">
        <f>D177</f>
        <v>20426165</v>
      </c>
      <c r="D157" s="74">
        <f>H177</f>
        <v>70044.197493853921</v>
      </c>
      <c r="E157" s="213">
        <f>L177</f>
        <v>264720</v>
      </c>
    </row>
    <row r="158" spans="1:5" x14ac:dyDescent="0.2">
      <c r="A158" s="53" t="s">
        <v>197</v>
      </c>
      <c r="B158" s="76">
        <f>SUM(B155:B157)</f>
        <v>94</v>
      </c>
      <c r="C158" s="185">
        <f>SUM(C155:C157)</f>
        <v>41171124</v>
      </c>
      <c r="D158" s="74">
        <f>SUM(D155:D157)</f>
        <v>117255.65968932847</v>
      </c>
      <c r="E158" s="220">
        <f>SUM(E155:E157)</f>
        <v>555922</v>
      </c>
    </row>
    <row r="159" spans="1:5" ht="24" customHeight="1" x14ac:dyDescent="0.2"/>
    <row r="160" spans="1:5" x14ac:dyDescent="0.2">
      <c r="A160" s="222" t="s">
        <v>198</v>
      </c>
    </row>
    <row r="161" spans="1:15" x14ac:dyDescent="0.2">
      <c r="C161" s="190"/>
    </row>
    <row r="167" spans="1:15" ht="27.75" customHeight="1" x14ac:dyDescent="0.2">
      <c r="A167" s="195" t="s">
        <v>208</v>
      </c>
    </row>
    <row r="168" spans="1:15" x14ac:dyDescent="0.2">
      <c r="A168" s="212"/>
      <c r="B168" s="837" t="s">
        <v>188</v>
      </c>
      <c r="C168" s="841"/>
      <c r="D168" s="841"/>
      <c r="E168" s="842"/>
      <c r="F168" s="832" t="s">
        <v>189</v>
      </c>
      <c r="G168" s="841"/>
      <c r="H168" s="841"/>
      <c r="I168" s="842"/>
      <c r="J168" s="843" t="s">
        <v>209</v>
      </c>
      <c r="K168" s="841"/>
      <c r="L168" s="841"/>
      <c r="M168" s="842"/>
      <c r="N168" s="227"/>
      <c r="O168" s="227"/>
    </row>
    <row r="169" spans="1:15" x14ac:dyDescent="0.2">
      <c r="A169" s="228"/>
      <c r="B169" s="211" t="s">
        <v>190</v>
      </c>
      <c r="C169" s="53" t="s">
        <v>210</v>
      </c>
      <c r="D169" s="53" t="s">
        <v>211</v>
      </c>
      <c r="E169" s="211" t="s">
        <v>66</v>
      </c>
      <c r="F169" s="211" t="s">
        <v>190</v>
      </c>
      <c r="G169" s="53" t="s">
        <v>210</v>
      </c>
      <c r="H169" s="53" t="s">
        <v>211</v>
      </c>
      <c r="I169" s="211" t="s">
        <v>66</v>
      </c>
      <c r="J169" s="211" t="s">
        <v>190</v>
      </c>
      <c r="K169" s="53" t="s">
        <v>183</v>
      </c>
      <c r="L169" s="53" t="s">
        <v>184</v>
      </c>
      <c r="M169" s="211" t="s">
        <v>66</v>
      </c>
    </row>
    <row r="170" spans="1:15" x14ac:dyDescent="0.2">
      <c r="A170" s="229" t="s">
        <v>123</v>
      </c>
      <c r="B170" s="662">
        <v>3661</v>
      </c>
      <c r="C170" s="662">
        <v>8587865</v>
      </c>
      <c r="D170" s="662">
        <v>7199391</v>
      </c>
      <c r="E170" s="662">
        <f>SUM(B170:D170)</f>
        <v>15790917</v>
      </c>
      <c r="F170" s="666">
        <v>7.0603956757113302</v>
      </c>
      <c r="G170" s="666">
        <v>5636.1653548637396</v>
      </c>
      <c r="H170" s="666">
        <v>8275.0035729166102</v>
      </c>
      <c r="I170" s="666">
        <f>SUM(F170:H170)</f>
        <v>13918.22932345606</v>
      </c>
      <c r="J170" s="672">
        <v>286</v>
      </c>
      <c r="K170" s="672">
        <v>248807</v>
      </c>
      <c r="L170" s="672">
        <v>223085</v>
      </c>
      <c r="M170" s="672">
        <f>SUM(J170:L170)</f>
        <v>472178</v>
      </c>
    </row>
    <row r="171" spans="1:15" x14ac:dyDescent="0.2">
      <c r="A171" s="229" t="s">
        <v>124</v>
      </c>
      <c r="B171" s="662">
        <v>571</v>
      </c>
      <c r="C171" s="662">
        <v>2174954</v>
      </c>
      <c r="D171" s="662">
        <v>1653501</v>
      </c>
      <c r="E171" s="662">
        <f t="shared" ref="E171:E176" si="5">SUM(B171:D171)</f>
        <v>3829026</v>
      </c>
      <c r="F171" s="666">
        <v>0.73150502704083897</v>
      </c>
      <c r="G171" s="666">
        <v>2370.0684925988298</v>
      </c>
      <c r="H171" s="666">
        <v>2209.01149569172</v>
      </c>
      <c r="I171" s="666">
        <f t="shared" ref="I171:I176" si="6">SUM(F171:H171)</f>
        <v>4579.8114933175912</v>
      </c>
      <c r="J171" s="672">
        <v>178</v>
      </c>
      <c r="K171" s="672">
        <v>22073</v>
      </c>
      <c r="L171" s="672">
        <v>20856</v>
      </c>
      <c r="M171" s="672">
        <f t="shared" ref="M171:M176" si="7">SUM(J171:L171)</f>
        <v>43107</v>
      </c>
    </row>
    <row r="172" spans="1:15" x14ac:dyDescent="0.2">
      <c r="A172" s="229" t="s">
        <v>125</v>
      </c>
      <c r="B172" s="662">
        <v>9</v>
      </c>
      <c r="C172" s="662">
        <v>177392</v>
      </c>
      <c r="D172" s="662">
        <v>216416</v>
      </c>
      <c r="E172" s="662">
        <f t="shared" si="5"/>
        <v>393817</v>
      </c>
      <c r="F172" s="666">
        <v>2.57444940507411E-3</v>
      </c>
      <c r="G172" s="666">
        <v>260.91136326175098</v>
      </c>
      <c r="H172" s="666">
        <v>321.38982596807102</v>
      </c>
      <c r="I172" s="666">
        <f t="shared" si="6"/>
        <v>582.30376367922713</v>
      </c>
      <c r="J172" s="672">
        <v>4</v>
      </c>
      <c r="K172" s="672">
        <v>1490</v>
      </c>
      <c r="L172" s="672">
        <v>1111</v>
      </c>
      <c r="M172" s="672">
        <f t="shared" si="7"/>
        <v>2605</v>
      </c>
    </row>
    <row r="173" spans="1:15" x14ac:dyDescent="0.2">
      <c r="A173" s="229" t="s">
        <v>126</v>
      </c>
      <c r="B173" s="662">
        <v>2443</v>
      </c>
      <c r="C173" s="662">
        <v>7939868</v>
      </c>
      <c r="D173" s="662">
        <v>10669251</v>
      </c>
      <c r="E173" s="662">
        <f t="shared" si="5"/>
        <v>18611562</v>
      </c>
      <c r="F173" s="666">
        <v>20.538041713647502</v>
      </c>
      <c r="G173" s="666">
        <v>37489.252249925303</v>
      </c>
      <c r="H173" s="666">
        <v>57360.228623198302</v>
      </c>
      <c r="I173" s="666">
        <f t="shared" si="6"/>
        <v>94870.018914837245</v>
      </c>
      <c r="J173" s="672">
        <v>24</v>
      </c>
      <c r="K173" s="672">
        <v>1429</v>
      </c>
      <c r="L173" s="672">
        <v>1044</v>
      </c>
      <c r="M173" s="672">
        <f t="shared" si="7"/>
        <v>2497</v>
      </c>
    </row>
    <row r="174" spans="1:15" x14ac:dyDescent="0.2">
      <c r="A174" s="229" t="s">
        <v>127</v>
      </c>
      <c r="B174" s="662"/>
      <c r="C174" s="662">
        <v>128519</v>
      </c>
      <c r="D174" s="662">
        <v>39808</v>
      </c>
      <c r="E174" s="662">
        <f t="shared" si="5"/>
        <v>168327</v>
      </c>
      <c r="F174" s="666"/>
      <c r="G174" s="666">
        <v>34.0756885446608</v>
      </c>
      <c r="H174" s="666">
        <v>32.159415774978598</v>
      </c>
      <c r="I174" s="666">
        <f t="shared" si="6"/>
        <v>66.23510431963939</v>
      </c>
      <c r="J174" s="672"/>
      <c r="K174" s="672">
        <v>180</v>
      </c>
      <c r="L174" s="672">
        <v>152</v>
      </c>
      <c r="M174" s="672">
        <f t="shared" si="7"/>
        <v>332</v>
      </c>
    </row>
    <row r="175" spans="1:15" x14ac:dyDescent="0.2">
      <c r="A175" s="229" t="s">
        <v>128</v>
      </c>
      <c r="B175" s="662">
        <v>59</v>
      </c>
      <c r="C175" s="662">
        <v>1142592</v>
      </c>
      <c r="D175" s="662">
        <v>297949</v>
      </c>
      <c r="E175" s="662">
        <f t="shared" si="5"/>
        <v>1440600</v>
      </c>
      <c r="F175" s="666">
        <v>5.9728977195918498</v>
      </c>
      <c r="G175" s="666">
        <v>1033.86378689855</v>
      </c>
      <c r="H175" s="666">
        <v>1501.8756831185799</v>
      </c>
      <c r="I175" s="666">
        <f t="shared" si="6"/>
        <v>2541.7123677367217</v>
      </c>
      <c r="J175" s="672">
        <v>44</v>
      </c>
      <c r="K175" s="672">
        <v>6829</v>
      </c>
      <c r="L175" s="672">
        <v>5987</v>
      </c>
      <c r="M175" s="672">
        <f t="shared" si="7"/>
        <v>12860</v>
      </c>
    </row>
    <row r="176" spans="1:15" x14ac:dyDescent="0.2">
      <c r="A176" s="229" t="s">
        <v>129</v>
      </c>
      <c r="B176" s="662">
        <v>306</v>
      </c>
      <c r="C176" s="662">
        <v>586720</v>
      </c>
      <c r="D176" s="662">
        <v>349849</v>
      </c>
      <c r="E176" s="662">
        <f t="shared" si="5"/>
        <v>936875</v>
      </c>
      <c r="F176" s="666">
        <v>3.8215553835034299</v>
      </c>
      <c r="G176" s="666">
        <v>348.998289412818</v>
      </c>
      <c r="H176" s="666">
        <v>344.528877185657</v>
      </c>
      <c r="I176" s="666">
        <f t="shared" si="6"/>
        <v>697.34872198197843</v>
      </c>
      <c r="J176" s="672">
        <v>114</v>
      </c>
      <c r="K176" s="672">
        <v>9744</v>
      </c>
      <c r="L176" s="672">
        <v>12485</v>
      </c>
      <c r="M176" s="672">
        <f t="shared" si="7"/>
        <v>22343</v>
      </c>
    </row>
    <row r="177" spans="1:13" x14ac:dyDescent="0.2">
      <c r="A177" s="673" t="s">
        <v>915</v>
      </c>
      <c r="B177" s="662">
        <f>SUM(B170:B176)</f>
        <v>7049</v>
      </c>
      <c r="C177" s="662">
        <f t="shared" ref="C177:M177" si="8">SUM(C170:C176)</f>
        <v>20737910</v>
      </c>
      <c r="D177" s="662">
        <f t="shared" si="8"/>
        <v>20426165</v>
      </c>
      <c r="E177" s="662">
        <f t="shared" si="8"/>
        <v>41171124</v>
      </c>
      <c r="F177" s="666">
        <f t="shared" si="8"/>
        <v>38.126969968900028</v>
      </c>
      <c r="G177" s="666">
        <f t="shared" si="8"/>
        <v>47173.335225505652</v>
      </c>
      <c r="H177" s="666">
        <f t="shared" si="8"/>
        <v>70044.197493853921</v>
      </c>
      <c r="I177" s="666">
        <f t="shared" si="8"/>
        <v>117255.65968932847</v>
      </c>
      <c r="J177" s="672">
        <f t="shared" si="8"/>
        <v>650</v>
      </c>
      <c r="K177" s="672">
        <f t="shared" si="8"/>
        <v>290552</v>
      </c>
      <c r="L177" s="672">
        <f t="shared" si="8"/>
        <v>264720</v>
      </c>
      <c r="M177" s="672">
        <f t="shared" si="8"/>
        <v>555922</v>
      </c>
    </row>
    <row r="178" spans="1:13" x14ac:dyDescent="0.2">
      <c r="A178" s="222" t="s">
        <v>198</v>
      </c>
      <c r="B178" s="674"/>
      <c r="C178" s="674"/>
      <c r="D178" s="674"/>
      <c r="E178" s="674"/>
      <c r="F178" s="675"/>
      <c r="G178" s="675"/>
      <c r="H178" s="675"/>
      <c r="I178" s="675"/>
      <c r="J178" s="676"/>
      <c r="K178" s="676"/>
      <c r="L178" s="676"/>
      <c r="M178" s="676"/>
    </row>
    <row r="179" spans="1:13" x14ac:dyDescent="0.2">
      <c r="A179" s="223" t="s">
        <v>212</v>
      </c>
    </row>
    <row r="180" spans="1:13" x14ac:dyDescent="0.2">
      <c r="A180" s="223" t="s">
        <v>213</v>
      </c>
    </row>
    <row r="181" spans="1:13" x14ac:dyDescent="0.2">
      <c r="A181" s="223"/>
    </row>
    <row r="182" spans="1:13" x14ac:dyDescent="0.2">
      <c r="A182" s="223"/>
    </row>
    <row r="183" spans="1:13" x14ac:dyDescent="0.2">
      <c r="A183" s="223"/>
    </row>
    <row r="184" spans="1:13" x14ac:dyDescent="0.2">
      <c r="A184" s="223"/>
    </row>
    <row r="185" spans="1:13" x14ac:dyDescent="0.2">
      <c r="A185" s="223"/>
    </row>
    <row r="186" spans="1:13" x14ac:dyDescent="0.2">
      <c r="A186" s="223"/>
    </row>
    <row r="187" spans="1:13" x14ac:dyDescent="0.2">
      <c r="A187" s="223"/>
    </row>
    <row r="188" spans="1:13" x14ac:dyDescent="0.2">
      <c r="A188" s="223"/>
    </row>
    <row r="189" spans="1:13" x14ac:dyDescent="0.2">
      <c r="A189" s="223"/>
    </row>
    <row r="190" spans="1:13" x14ac:dyDescent="0.2">
      <c r="A190" s="223"/>
    </row>
    <row r="191" spans="1:13" x14ac:dyDescent="0.2">
      <c r="A191" s="223"/>
    </row>
    <row r="192" spans="1:13" x14ac:dyDescent="0.2">
      <c r="A192" s="223"/>
    </row>
    <row r="193" spans="1:9" x14ac:dyDescent="0.2">
      <c r="A193" s="223"/>
    </row>
    <row r="194" spans="1:9" x14ac:dyDescent="0.2">
      <c r="A194" s="223"/>
    </row>
    <row r="195" spans="1:9" x14ac:dyDescent="0.2">
      <c r="A195" s="223"/>
    </row>
    <row r="196" spans="1:9" x14ac:dyDescent="0.2">
      <c r="A196" s="223"/>
    </row>
    <row r="202" spans="1:9" x14ac:dyDescent="0.2">
      <c r="A202" s="223"/>
    </row>
    <row r="204" spans="1:9" ht="15" x14ac:dyDescent="0.2">
      <c r="A204" s="195" t="s">
        <v>214</v>
      </c>
      <c r="B204" s="230"/>
      <c r="C204" s="230"/>
      <c r="D204" s="230"/>
      <c r="E204" s="230"/>
    </row>
    <row r="205" spans="1:9" ht="38.25" x14ac:dyDescent="0.2">
      <c r="A205" s="231" t="s">
        <v>215</v>
      </c>
      <c r="B205" s="232" t="s">
        <v>194</v>
      </c>
      <c r="C205" s="233" t="s">
        <v>193</v>
      </c>
      <c r="D205" s="201" t="s">
        <v>207</v>
      </c>
      <c r="E205" s="234" t="s">
        <v>216</v>
      </c>
      <c r="F205" s="231" t="s">
        <v>215</v>
      </c>
      <c r="G205" s="233" t="s">
        <v>193</v>
      </c>
      <c r="H205" s="232" t="s">
        <v>194</v>
      </c>
      <c r="I205" s="201" t="s">
        <v>207</v>
      </c>
    </row>
    <row r="206" spans="1:9" ht="15" customHeight="1" x14ac:dyDescent="0.2">
      <c r="A206" s="235" t="s">
        <v>217</v>
      </c>
      <c r="B206" s="236">
        <v>102640.08164388999</v>
      </c>
      <c r="C206" s="237">
        <v>24443332</v>
      </c>
      <c r="D206" s="238">
        <v>54690</v>
      </c>
      <c r="E206" s="239">
        <v>1</v>
      </c>
      <c r="F206" s="235" t="s">
        <v>217</v>
      </c>
      <c r="G206" s="238">
        <v>24443332</v>
      </c>
      <c r="H206" s="236">
        <v>102640.08164388999</v>
      </c>
      <c r="I206" s="238">
        <v>54690</v>
      </c>
    </row>
    <row r="207" spans="1:9" ht="15" x14ac:dyDescent="0.2">
      <c r="A207" s="235" t="s">
        <v>219</v>
      </c>
      <c r="B207" s="236">
        <v>2627.22973043099</v>
      </c>
      <c r="C207" s="237">
        <v>1419936</v>
      </c>
      <c r="D207" s="238">
        <v>9079</v>
      </c>
      <c r="E207" s="239">
        <v>2</v>
      </c>
      <c r="F207" s="235" t="s">
        <v>221</v>
      </c>
      <c r="G207" s="238">
        <v>3866812</v>
      </c>
      <c r="H207" s="236">
        <v>1057.0611484078599</v>
      </c>
      <c r="I207" s="238">
        <v>42719</v>
      </c>
    </row>
    <row r="208" spans="1:9" ht="15" x14ac:dyDescent="0.2">
      <c r="A208" s="235" t="s">
        <v>228</v>
      </c>
      <c r="B208" s="236">
        <v>1418.2899899138099</v>
      </c>
      <c r="C208" s="237">
        <v>283252</v>
      </c>
      <c r="D208" s="238">
        <v>3252</v>
      </c>
      <c r="E208" s="239">
        <v>3</v>
      </c>
      <c r="F208" s="235" t="s">
        <v>218</v>
      </c>
      <c r="G208" s="238">
        <v>2062141</v>
      </c>
      <c r="H208" s="236">
        <v>1278.5927639128599</v>
      </c>
      <c r="I208" s="238">
        <v>29282</v>
      </c>
    </row>
    <row r="209" spans="1:9" ht="15" x14ac:dyDescent="0.2">
      <c r="A209" s="235" t="s">
        <v>218</v>
      </c>
      <c r="B209" s="236">
        <v>1278.5927639128599</v>
      </c>
      <c r="C209" s="237">
        <v>2062141</v>
      </c>
      <c r="D209" s="238">
        <v>29282</v>
      </c>
      <c r="E209" s="239">
        <v>4</v>
      </c>
      <c r="F209" s="235" t="s">
        <v>219</v>
      </c>
      <c r="G209" s="238">
        <v>1419936</v>
      </c>
      <c r="H209" s="236">
        <v>2627.22973043099</v>
      </c>
      <c r="I209" s="238">
        <v>9079</v>
      </c>
    </row>
    <row r="210" spans="1:9" ht="15" x14ac:dyDescent="0.2">
      <c r="A210" s="235" t="s">
        <v>221</v>
      </c>
      <c r="B210" s="236">
        <v>1057.0611484078599</v>
      </c>
      <c r="C210" s="237">
        <v>3866812</v>
      </c>
      <c r="D210" s="238">
        <v>42719</v>
      </c>
      <c r="E210" s="239">
        <v>5</v>
      </c>
      <c r="F210" s="235" t="s">
        <v>227</v>
      </c>
      <c r="G210" s="238">
        <v>787300</v>
      </c>
      <c r="H210" s="236">
        <v>458.57363288756397</v>
      </c>
      <c r="I210" s="238">
        <v>13444</v>
      </c>
    </row>
    <row r="211" spans="1:9" ht="15" x14ac:dyDescent="0.2">
      <c r="A211" s="235" t="s">
        <v>224</v>
      </c>
      <c r="B211" s="236">
        <v>951.87920192722197</v>
      </c>
      <c r="C211" s="237">
        <v>533092</v>
      </c>
      <c r="D211" s="238">
        <v>806</v>
      </c>
      <c r="E211" s="239">
        <v>6</v>
      </c>
      <c r="F211" s="235" t="s">
        <v>220</v>
      </c>
      <c r="G211" s="238">
        <v>731467</v>
      </c>
      <c r="H211" s="236">
        <v>764.90245414432104</v>
      </c>
      <c r="I211" s="238">
        <v>8832</v>
      </c>
    </row>
    <row r="212" spans="1:9" ht="15" x14ac:dyDescent="0.2">
      <c r="A212" s="235" t="s">
        <v>222</v>
      </c>
      <c r="B212" s="236">
        <v>880.07498662639398</v>
      </c>
      <c r="C212" s="237">
        <v>726397</v>
      </c>
      <c r="D212" s="238">
        <v>10270</v>
      </c>
      <c r="E212" s="239">
        <v>7</v>
      </c>
      <c r="F212" s="235" t="s">
        <v>222</v>
      </c>
      <c r="G212" s="238">
        <v>726397</v>
      </c>
      <c r="H212" s="236">
        <v>880.07498662639398</v>
      </c>
      <c r="I212" s="238">
        <v>10270</v>
      </c>
    </row>
    <row r="213" spans="1:9" ht="15" x14ac:dyDescent="0.2">
      <c r="A213" s="235" t="s">
        <v>220</v>
      </c>
      <c r="B213" s="236">
        <v>764.90245414432104</v>
      </c>
      <c r="C213" s="237">
        <v>731467</v>
      </c>
      <c r="D213" s="238">
        <v>8832</v>
      </c>
      <c r="E213" s="239">
        <v>8</v>
      </c>
      <c r="F213" s="235" t="s">
        <v>226</v>
      </c>
      <c r="G213" s="238">
        <v>588001</v>
      </c>
      <c r="H213" s="236">
        <v>145.81396570522301</v>
      </c>
      <c r="I213" s="238">
        <v>16896</v>
      </c>
    </row>
    <row r="214" spans="1:9" ht="15" x14ac:dyDescent="0.2">
      <c r="A214" s="235" t="s">
        <v>225</v>
      </c>
      <c r="B214" s="236">
        <v>626.67404129728595</v>
      </c>
      <c r="C214" s="237">
        <v>268056</v>
      </c>
      <c r="D214" s="238">
        <v>21842</v>
      </c>
      <c r="E214" s="239">
        <v>9</v>
      </c>
      <c r="F214" s="235" t="s">
        <v>224</v>
      </c>
      <c r="G214" s="238">
        <v>533092</v>
      </c>
      <c r="H214" s="236">
        <v>951.87920192722197</v>
      </c>
      <c r="I214" s="238">
        <v>806</v>
      </c>
    </row>
    <row r="215" spans="1:9" ht="15" x14ac:dyDescent="0.2">
      <c r="A215" s="235" t="s">
        <v>272</v>
      </c>
      <c r="B215" s="236">
        <v>603.12570232991095</v>
      </c>
      <c r="C215" s="237">
        <v>278231</v>
      </c>
      <c r="D215" s="238">
        <v>11320</v>
      </c>
      <c r="E215" s="239">
        <v>10</v>
      </c>
      <c r="F215" s="235" t="s">
        <v>274</v>
      </c>
      <c r="G215" s="238">
        <v>370589</v>
      </c>
      <c r="H215" s="236">
        <v>104.230279859155</v>
      </c>
      <c r="I215" s="238">
        <v>9737</v>
      </c>
    </row>
    <row r="217" spans="1:9" x14ac:dyDescent="0.2">
      <c r="A217" s="222" t="s">
        <v>198</v>
      </c>
    </row>
    <row r="219" spans="1:9" ht="15" customHeight="1" x14ac:dyDescent="0.2">
      <c r="A219" s="218"/>
      <c r="B219" s="645"/>
      <c r="C219" s="646"/>
      <c r="D219" s="646"/>
      <c r="E219" s="240"/>
    </row>
    <row r="220" spans="1:9" ht="15" customHeight="1" x14ac:dyDescent="0.2">
      <c r="A220" s="844" t="s">
        <v>229</v>
      </c>
      <c r="B220" s="844"/>
      <c r="C220" s="844"/>
      <c r="D220" s="844"/>
      <c r="E220" s="844"/>
    </row>
    <row r="221" spans="1:9" x14ac:dyDescent="0.2">
      <c r="A221" s="205"/>
      <c r="B221" s="241" t="s">
        <v>918</v>
      </c>
      <c r="C221" s="241" t="s">
        <v>919</v>
      </c>
      <c r="D221" s="205" t="s">
        <v>920</v>
      </c>
      <c r="E221" s="241" t="s">
        <v>232</v>
      </c>
    </row>
    <row r="222" spans="1:9" ht="51" x14ac:dyDescent="0.2">
      <c r="A222" s="242">
        <v>1</v>
      </c>
      <c r="B222" s="243" t="s">
        <v>233</v>
      </c>
      <c r="C222" s="94" t="s">
        <v>234</v>
      </c>
      <c r="D222" s="244">
        <v>34205.0691676801</v>
      </c>
      <c r="E222" s="245">
        <v>7337371</v>
      </c>
    </row>
    <row r="223" spans="1:9" ht="51" x14ac:dyDescent="0.2">
      <c r="A223" s="242">
        <v>2</v>
      </c>
      <c r="B223" s="243" t="s">
        <v>235</v>
      </c>
      <c r="C223" s="94" t="s">
        <v>234</v>
      </c>
      <c r="D223" s="244">
        <v>31449.428331396499</v>
      </c>
      <c r="E223" s="245">
        <v>6507488</v>
      </c>
    </row>
    <row r="224" spans="1:9" ht="51" x14ac:dyDescent="0.2">
      <c r="A224" s="242">
        <v>3</v>
      </c>
      <c r="B224" s="243" t="s">
        <v>236</v>
      </c>
      <c r="C224" s="94" t="s">
        <v>237</v>
      </c>
      <c r="D224" s="244">
        <v>25405.928138941501</v>
      </c>
      <c r="E224" s="245">
        <v>2870819</v>
      </c>
    </row>
    <row r="225" spans="1:5" ht="51" x14ac:dyDescent="0.2">
      <c r="A225" s="246">
        <v>4</v>
      </c>
      <c r="B225" s="243" t="s">
        <v>238</v>
      </c>
      <c r="C225" s="94" t="s">
        <v>239</v>
      </c>
      <c r="D225" s="244">
        <v>4475.0534184072103</v>
      </c>
      <c r="E225" s="245">
        <v>2077108</v>
      </c>
    </row>
    <row r="226" spans="1:5" ht="51" x14ac:dyDescent="0.2">
      <c r="A226" s="246">
        <v>5</v>
      </c>
      <c r="B226" s="243" t="s">
        <v>240</v>
      </c>
      <c r="C226" s="94" t="s">
        <v>239</v>
      </c>
      <c r="D226" s="244">
        <v>4075.84095228556</v>
      </c>
      <c r="E226" s="245">
        <v>2091126</v>
      </c>
    </row>
    <row r="227" spans="1:5" ht="51" x14ac:dyDescent="0.2">
      <c r="A227" s="246">
        <v>6</v>
      </c>
      <c r="B227" s="243" t="s">
        <v>921</v>
      </c>
      <c r="C227" s="94" t="s">
        <v>922</v>
      </c>
      <c r="D227" s="244">
        <v>2793.1192741775799</v>
      </c>
      <c r="E227" s="245">
        <v>947563</v>
      </c>
    </row>
    <row r="228" spans="1:5" ht="51" x14ac:dyDescent="0.2">
      <c r="A228" s="246">
        <v>7</v>
      </c>
      <c r="B228" s="243" t="s">
        <v>241</v>
      </c>
      <c r="C228" s="94" t="s">
        <v>242</v>
      </c>
      <c r="D228" s="244">
        <v>2059.3343091420802</v>
      </c>
      <c r="E228" s="245">
        <v>695951</v>
      </c>
    </row>
    <row r="229" spans="1:5" ht="36.75" customHeight="1" x14ac:dyDescent="0.2">
      <c r="A229" s="246">
        <v>8</v>
      </c>
      <c r="B229" s="243" t="s">
        <v>243</v>
      </c>
      <c r="C229" s="94" t="s">
        <v>242</v>
      </c>
      <c r="D229" s="244">
        <v>1870.68358910549</v>
      </c>
      <c r="E229" s="245">
        <v>683110</v>
      </c>
    </row>
    <row r="230" spans="1:5" ht="38.25" x14ac:dyDescent="0.2">
      <c r="A230" s="246">
        <v>9</v>
      </c>
      <c r="B230" s="243" t="s">
        <v>923</v>
      </c>
      <c r="C230" s="94" t="s">
        <v>924</v>
      </c>
      <c r="D230" s="244">
        <v>1794.28349446877</v>
      </c>
      <c r="E230" s="245">
        <v>9600</v>
      </c>
    </row>
    <row r="231" spans="1:5" ht="51" x14ac:dyDescent="0.2">
      <c r="A231" s="246">
        <v>10</v>
      </c>
      <c r="B231" s="243" t="s">
        <v>244</v>
      </c>
      <c r="C231" s="94" t="s">
        <v>245</v>
      </c>
      <c r="D231" s="244">
        <v>1372.15707594435</v>
      </c>
      <c r="E231" s="245">
        <v>265663</v>
      </c>
    </row>
    <row r="232" spans="1:5" x14ac:dyDescent="0.2">
      <c r="A232" s="247"/>
      <c r="B232" s="247"/>
      <c r="C232" s="247"/>
      <c r="D232" s="247"/>
      <c r="E232" s="248"/>
    </row>
    <row r="233" spans="1:5" x14ac:dyDescent="0.2">
      <c r="A233" s="247"/>
      <c r="B233" s="247"/>
      <c r="C233" s="247"/>
      <c r="D233" s="247"/>
      <c r="E233" s="248"/>
    </row>
    <row r="234" spans="1:5" ht="15" x14ac:dyDescent="0.2">
      <c r="A234" s="845" t="s">
        <v>248</v>
      </c>
      <c r="B234" s="845"/>
      <c r="C234" s="845"/>
      <c r="D234" s="845"/>
      <c r="E234" s="845"/>
    </row>
    <row r="235" spans="1:5" x14ac:dyDescent="0.2">
      <c r="A235" s="94"/>
      <c r="B235" s="243" t="s">
        <v>249</v>
      </c>
      <c r="C235" s="94" t="s">
        <v>919</v>
      </c>
      <c r="D235" s="243" t="s">
        <v>250</v>
      </c>
      <c r="E235" s="245" t="s">
        <v>920</v>
      </c>
    </row>
    <row r="236" spans="1:5" ht="51" x14ac:dyDescent="0.2">
      <c r="A236" s="242">
        <v>1</v>
      </c>
      <c r="B236" s="243" t="s">
        <v>233</v>
      </c>
      <c r="C236" s="94" t="s">
        <v>234</v>
      </c>
      <c r="D236" s="245">
        <v>7337371</v>
      </c>
      <c r="E236" s="244">
        <v>34205.0691676801</v>
      </c>
    </row>
    <row r="237" spans="1:5" ht="51" x14ac:dyDescent="0.2">
      <c r="A237" s="242">
        <v>2</v>
      </c>
      <c r="B237" s="243" t="s">
        <v>235</v>
      </c>
      <c r="C237" s="94" t="s">
        <v>234</v>
      </c>
      <c r="D237" s="245">
        <v>6507488</v>
      </c>
      <c r="E237" s="244">
        <v>31449.428331396499</v>
      </c>
    </row>
    <row r="238" spans="1:5" ht="51" x14ac:dyDescent="0.2">
      <c r="A238" s="242">
        <v>3</v>
      </c>
      <c r="B238" s="243" t="s">
        <v>253</v>
      </c>
      <c r="C238" s="94" t="s">
        <v>925</v>
      </c>
      <c r="D238" s="245">
        <v>4886612</v>
      </c>
      <c r="E238" s="244">
        <v>7.6914541041478497</v>
      </c>
    </row>
    <row r="239" spans="1:5" ht="51" x14ac:dyDescent="0.2">
      <c r="A239" s="246">
        <v>4</v>
      </c>
      <c r="B239" s="243" t="s">
        <v>251</v>
      </c>
      <c r="C239" s="94" t="s">
        <v>252</v>
      </c>
      <c r="D239" s="245">
        <v>3689636</v>
      </c>
      <c r="E239" s="244">
        <v>426.27666633762402</v>
      </c>
    </row>
    <row r="240" spans="1:5" ht="51" x14ac:dyDescent="0.2">
      <c r="A240" s="246">
        <v>5</v>
      </c>
      <c r="B240" s="243" t="s">
        <v>236</v>
      </c>
      <c r="C240" s="94" t="s">
        <v>237</v>
      </c>
      <c r="D240" s="245">
        <v>2870819</v>
      </c>
      <c r="E240" s="244">
        <v>25405.928138941501</v>
      </c>
    </row>
    <row r="241" spans="1:5" ht="51" x14ac:dyDescent="0.2">
      <c r="A241" s="246">
        <v>6</v>
      </c>
      <c r="B241" s="243" t="s">
        <v>240</v>
      </c>
      <c r="C241" s="94" t="s">
        <v>239</v>
      </c>
      <c r="D241" s="245">
        <v>2091126</v>
      </c>
      <c r="E241" s="244">
        <v>4075.84095228556</v>
      </c>
    </row>
    <row r="242" spans="1:5" ht="51" x14ac:dyDescent="0.2">
      <c r="A242" s="246">
        <v>7</v>
      </c>
      <c r="B242" s="243" t="s">
        <v>238</v>
      </c>
      <c r="C242" s="94" t="s">
        <v>239</v>
      </c>
      <c r="D242" s="245">
        <v>2077108</v>
      </c>
      <c r="E242" s="244">
        <v>4475.0534184072103</v>
      </c>
    </row>
    <row r="243" spans="1:5" ht="51" x14ac:dyDescent="0.2">
      <c r="A243" s="246">
        <v>8</v>
      </c>
      <c r="B243" s="243" t="s">
        <v>246</v>
      </c>
      <c r="C243" s="94" t="s">
        <v>247</v>
      </c>
      <c r="D243" s="245">
        <v>1692425</v>
      </c>
      <c r="E243" s="244">
        <v>529.50326842069603</v>
      </c>
    </row>
    <row r="244" spans="1:5" ht="51" x14ac:dyDescent="0.2">
      <c r="A244" s="246">
        <v>9</v>
      </c>
      <c r="B244" s="243" t="s">
        <v>926</v>
      </c>
      <c r="C244" s="94" t="s">
        <v>927</v>
      </c>
      <c r="D244" s="245">
        <v>1099555</v>
      </c>
      <c r="E244" s="244">
        <v>295.64606676157501</v>
      </c>
    </row>
    <row r="245" spans="1:5" ht="51" x14ac:dyDescent="0.2">
      <c r="A245" s="246">
        <v>10</v>
      </c>
      <c r="B245" s="243" t="s">
        <v>921</v>
      </c>
      <c r="C245" s="94" t="s">
        <v>922</v>
      </c>
      <c r="D245" s="245">
        <v>947563</v>
      </c>
      <c r="E245" s="244">
        <v>2793.1192741775799</v>
      </c>
    </row>
    <row r="248" spans="1:5" x14ac:dyDescent="0.2">
      <c r="A248" s="249" t="s">
        <v>254</v>
      </c>
      <c r="B248" s="218"/>
      <c r="C248" s="240"/>
    </row>
    <row r="249" spans="1:5" x14ac:dyDescent="0.2">
      <c r="A249" s="839" t="s">
        <v>255</v>
      </c>
      <c r="B249" s="840"/>
      <c r="C249" s="840"/>
    </row>
  </sheetData>
  <mergeCells count="12">
    <mergeCell ref="A249:C249"/>
    <mergeCell ref="B168:E168"/>
    <mergeCell ref="F168:I168"/>
    <mergeCell ref="J168:M168"/>
    <mergeCell ref="A220:E220"/>
    <mergeCell ref="A234:E234"/>
    <mergeCell ref="L121:U121"/>
    <mergeCell ref="A1:J1"/>
    <mergeCell ref="A42:J42"/>
    <mergeCell ref="A46:A47"/>
    <mergeCell ref="B46:I46"/>
    <mergeCell ref="K46:S46"/>
  </mergeCells>
  <printOptions horizontalCentered="1"/>
  <pageMargins left="0.75" right="0.75" top="1" bottom="1" header="0.5" footer="0.5"/>
  <pageSetup scale="75" orientation="landscape" r:id="rId1"/>
  <headerFooter alignWithMargins="0"/>
  <rowBreaks count="1" manualBreakCount="1">
    <brk id="7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V138"/>
  <sheetViews>
    <sheetView topLeftCell="A58" zoomScale="85" zoomScaleNormal="85" workbookViewId="0">
      <selection activeCell="B78" sqref="B78"/>
    </sheetView>
  </sheetViews>
  <sheetFormatPr defaultColWidth="8.85546875" defaultRowHeight="12.75" x14ac:dyDescent="0.2"/>
  <cols>
    <col min="1" max="2" width="15" style="20" customWidth="1"/>
    <col min="3" max="14" width="13.42578125" style="20" customWidth="1"/>
    <col min="15" max="15" width="13.85546875" style="294" customWidth="1"/>
    <col min="16" max="21" width="13.42578125" style="20" customWidth="1"/>
    <col min="22" max="16384" width="8.85546875" style="20"/>
  </cols>
  <sheetData>
    <row r="1" spans="1:20" ht="33.75" customHeight="1" x14ac:dyDescent="0.2">
      <c r="A1" s="850" t="s">
        <v>968</v>
      </c>
      <c r="B1" s="851"/>
      <c r="C1" s="851"/>
      <c r="D1" s="851"/>
      <c r="E1" s="851"/>
      <c r="F1" s="851"/>
      <c r="G1" s="851"/>
      <c r="H1" s="851"/>
      <c r="I1" s="851"/>
      <c r="J1" s="851"/>
      <c r="K1" s="851"/>
      <c r="L1" s="851"/>
      <c r="M1" s="851"/>
      <c r="N1" s="851"/>
      <c r="O1" s="851"/>
      <c r="P1" s="851"/>
    </row>
    <row r="2" spans="1:20" ht="84.95" customHeight="1" x14ac:dyDescent="0.2">
      <c r="A2" s="660"/>
      <c r="B2" s="660"/>
      <c r="C2" s="660"/>
      <c r="D2" s="660"/>
      <c r="E2" s="660"/>
      <c r="F2" s="660"/>
      <c r="G2" s="660"/>
      <c r="H2" s="660"/>
      <c r="I2" s="660"/>
      <c r="J2" s="660"/>
      <c r="K2" s="660"/>
      <c r="L2" s="660"/>
      <c r="M2" s="660"/>
      <c r="N2" s="660"/>
      <c r="O2" s="659"/>
      <c r="P2" s="660"/>
    </row>
    <row r="3" spans="1:20" ht="54" customHeight="1" x14ac:dyDescent="0.2">
      <c r="A3" s="851"/>
      <c r="B3" s="852"/>
      <c r="C3" s="852"/>
      <c r="D3" s="51"/>
      <c r="E3" s="51"/>
      <c r="F3" s="51"/>
      <c r="G3" s="51"/>
      <c r="H3" s="51"/>
      <c r="I3" s="51"/>
      <c r="J3" s="51"/>
      <c r="K3" s="51"/>
      <c r="L3" s="51"/>
      <c r="M3" s="255"/>
      <c r="N3" s="255"/>
      <c r="O3" s="659"/>
      <c r="P3" s="255"/>
    </row>
    <row r="4" spans="1:20" ht="57.95" customHeight="1" x14ac:dyDescent="0.2">
      <c r="A4" s="661"/>
      <c r="B4" s="661"/>
      <c r="C4" s="661"/>
      <c r="D4" s="51"/>
      <c r="E4" s="51"/>
      <c r="F4" s="51"/>
      <c r="G4" s="51"/>
      <c r="H4" s="51"/>
      <c r="I4" s="51"/>
      <c r="J4" s="51"/>
      <c r="K4" s="51"/>
      <c r="L4" s="51"/>
      <c r="M4" s="255"/>
      <c r="N4" s="255"/>
      <c r="O4" s="659"/>
      <c r="P4" s="255"/>
    </row>
    <row r="5" spans="1:20" ht="30" x14ac:dyDescent="0.2">
      <c r="A5" s="256" t="s">
        <v>257</v>
      </c>
      <c r="B5" s="51"/>
      <c r="C5" s="51"/>
      <c r="D5" s="51"/>
      <c r="E5" s="51"/>
      <c r="F5" s="51"/>
      <c r="G5" s="51"/>
      <c r="H5" s="51"/>
      <c r="I5" s="51"/>
      <c r="J5" s="51"/>
      <c r="K5" s="51"/>
      <c r="L5" s="51"/>
      <c r="M5" s="255"/>
      <c r="N5" s="255"/>
      <c r="O5" s="659"/>
      <c r="P5" s="255"/>
    </row>
    <row r="6" spans="1:20" ht="15" x14ac:dyDescent="0.2">
      <c r="A6" s="256"/>
      <c r="B6" s="51"/>
      <c r="C6" s="51"/>
      <c r="D6" s="51"/>
      <c r="E6" s="51"/>
      <c r="F6" s="51"/>
      <c r="G6" s="51"/>
      <c r="H6" s="51"/>
      <c r="I6" s="51"/>
      <c r="J6" s="51"/>
      <c r="K6" s="51"/>
      <c r="L6" s="51"/>
      <c r="M6" s="255"/>
      <c r="N6" s="255"/>
      <c r="O6" s="659"/>
      <c r="P6" s="255"/>
    </row>
    <row r="7" spans="1:20" x14ac:dyDescent="0.2">
      <c r="A7" s="257" t="s">
        <v>83</v>
      </c>
      <c r="B7" s="51"/>
      <c r="C7" s="51"/>
      <c r="D7" s="51"/>
      <c r="E7" s="51"/>
      <c r="F7" s="51"/>
      <c r="G7" s="51"/>
      <c r="H7" s="51"/>
      <c r="I7" s="51"/>
      <c r="J7" s="51"/>
      <c r="K7" s="51"/>
      <c r="L7" s="51"/>
      <c r="M7" s="255"/>
      <c r="N7" s="255"/>
      <c r="O7" s="659"/>
      <c r="P7" s="255"/>
    </row>
    <row r="8" spans="1:20" ht="25.5" x14ac:dyDescent="0.2">
      <c r="A8" s="258" t="s">
        <v>257</v>
      </c>
      <c r="B8" s="39" t="s">
        <v>55</v>
      </c>
      <c r="C8" s="39" t="s">
        <v>56</v>
      </c>
      <c r="D8" s="39" t="s">
        <v>57</v>
      </c>
      <c r="E8" s="39" t="s">
        <v>258</v>
      </c>
      <c r="F8" s="39" t="s">
        <v>59</v>
      </c>
      <c r="G8" s="39" t="s">
        <v>106</v>
      </c>
      <c r="H8" s="28" t="s">
        <v>61</v>
      </c>
      <c r="I8" s="39" t="s">
        <v>62</v>
      </c>
      <c r="J8" s="39" t="s">
        <v>767</v>
      </c>
      <c r="K8" s="39" t="s">
        <v>63</v>
      </c>
      <c r="L8" s="39" t="s">
        <v>103</v>
      </c>
      <c r="M8" s="39" t="s">
        <v>65</v>
      </c>
      <c r="N8" s="127" t="s">
        <v>66</v>
      </c>
      <c r="O8" s="659"/>
      <c r="P8" s="255"/>
      <c r="Q8" s="255"/>
      <c r="R8" s="255"/>
    </row>
    <row r="9" spans="1:20" ht="25.5" x14ac:dyDescent="0.2">
      <c r="A9" s="259" t="s">
        <v>259</v>
      </c>
      <c r="B9" s="260">
        <f>B23</f>
        <v>4102</v>
      </c>
      <c r="C9" s="260">
        <f>C23</f>
        <v>20597</v>
      </c>
      <c r="D9" s="260">
        <f>D23</f>
        <v>239164</v>
      </c>
      <c r="E9" s="260">
        <f>E23</f>
        <v>277044</v>
      </c>
      <c r="F9" s="260">
        <f>F23</f>
        <v>3112</v>
      </c>
      <c r="G9" s="260">
        <f t="shared" ref="G9:M9" si="0">G23</f>
        <v>281142</v>
      </c>
      <c r="H9" s="260">
        <f t="shared" si="0"/>
        <v>252797</v>
      </c>
      <c r="I9" s="260">
        <f t="shared" si="0"/>
        <v>25389</v>
      </c>
      <c r="J9" s="260">
        <f t="shared" si="0"/>
        <v>37578</v>
      </c>
      <c r="K9" s="260">
        <f t="shared" si="0"/>
        <v>22302</v>
      </c>
      <c r="L9" s="260">
        <f t="shared" si="0"/>
        <v>40464</v>
      </c>
      <c r="M9" s="260">
        <f t="shared" si="0"/>
        <v>627879</v>
      </c>
      <c r="N9" s="260">
        <f>SUM(B9:M9)</f>
        <v>1831570</v>
      </c>
      <c r="O9" s="853" t="s">
        <v>260</v>
      </c>
      <c r="P9" s="819"/>
      <c r="Q9" s="819"/>
      <c r="R9" s="815"/>
      <c r="S9" s="815"/>
      <c r="T9" s="815"/>
    </row>
    <row r="10" spans="1:20" ht="24.75" customHeight="1" x14ac:dyDescent="0.2">
      <c r="A10" s="257"/>
      <c r="B10" s="156"/>
      <c r="C10" s="156"/>
      <c r="D10" s="156"/>
      <c r="E10" s="156"/>
      <c r="F10" s="156"/>
      <c r="G10" s="156"/>
      <c r="H10" s="156"/>
      <c r="I10" s="156"/>
      <c r="J10" s="156"/>
      <c r="K10" s="156"/>
      <c r="L10" s="156"/>
      <c r="M10" s="156"/>
      <c r="N10" s="255"/>
      <c r="O10" s="819"/>
      <c r="P10" s="821"/>
      <c r="Q10" s="821"/>
      <c r="R10" s="815"/>
      <c r="S10" s="815"/>
    </row>
    <row r="11" spans="1:20" ht="69" customHeight="1" x14ac:dyDescent="0.2">
      <c r="A11" s="259" t="s">
        <v>259</v>
      </c>
      <c r="B11" s="237">
        <v>3992</v>
      </c>
      <c r="C11" s="237">
        <v>20597</v>
      </c>
      <c r="D11" s="237">
        <v>239160</v>
      </c>
      <c r="E11" s="237">
        <v>276602</v>
      </c>
      <c r="F11" s="237">
        <v>3112</v>
      </c>
      <c r="G11" s="237">
        <v>280251</v>
      </c>
      <c r="H11" s="237">
        <v>252796</v>
      </c>
      <c r="I11" s="237">
        <v>25317</v>
      </c>
      <c r="J11" s="237">
        <v>37558</v>
      </c>
      <c r="K11" s="237">
        <v>22289</v>
      </c>
      <c r="L11" s="237">
        <v>40435</v>
      </c>
      <c r="M11" s="237">
        <v>627850</v>
      </c>
      <c r="N11" s="260">
        <f>SUM(B11:M11)</f>
        <v>1829959</v>
      </c>
      <c r="O11" s="853" t="s">
        <v>261</v>
      </c>
      <c r="P11" s="819"/>
      <c r="Q11" s="819"/>
    </row>
    <row r="12" spans="1:20" x14ac:dyDescent="0.2">
      <c r="A12" s="257"/>
      <c r="B12" s="51"/>
      <c r="C12" s="51"/>
      <c r="D12" s="51"/>
      <c r="E12" s="51"/>
      <c r="F12" s="51"/>
      <c r="G12" s="51"/>
      <c r="H12" s="51"/>
      <c r="I12" s="51"/>
      <c r="J12" s="51"/>
      <c r="K12" s="51"/>
      <c r="L12" s="51"/>
      <c r="M12" s="51"/>
      <c r="N12" s="255"/>
      <c r="O12" s="659"/>
      <c r="P12" s="255"/>
      <c r="Q12" s="255"/>
    </row>
    <row r="13" spans="1:20" x14ac:dyDescent="0.2">
      <c r="A13" s="257"/>
      <c r="B13" s="51"/>
      <c r="C13" s="51"/>
      <c r="D13" s="51"/>
      <c r="E13" s="51"/>
      <c r="F13" s="51"/>
      <c r="G13" s="51"/>
      <c r="H13" s="51"/>
      <c r="I13" s="51"/>
      <c r="J13" s="51"/>
      <c r="K13" s="51"/>
      <c r="L13" s="51"/>
      <c r="M13" s="51"/>
      <c r="N13" s="255"/>
      <c r="O13" s="659"/>
      <c r="P13" s="255"/>
      <c r="Q13" s="255"/>
    </row>
    <row r="14" spans="1:20" x14ac:dyDescent="0.2">
      <c r="A14" s="257" t="s">
        <v>68</v>
      </c>
      <c r="B14" s="51"/>
      <c r="C14" s="51"/>
      <c r="D14" s="51"/>
      <c r="E14" s="51"/>
      <c r="F14" s="51"/>
      <c r="G14" s="51"/>
      <c r="H14" s="51"/>
      <c r="I14" s="51"/>
      <c r="J14" s="51"/>
      <c r="K14" s="51"/>
      <c r="L14" s="51"/>
      <c r="M14" s="51"/>
      <c r="N14" s="255"/>
      <c r="O14" s="659"/>
      <c r="P14" s="255"/>
      <c r="Q14" s="255"/>
    </row>
    <row r="15" spans="1:20" ht="35.450000000000003" customHeight="1" x14ac:dyDescent="0.2">
      <c r="A15" s="21" t="s">
        <v>262</v>
      </c>
      <c r="B15" s="39" t="s">
        <v>55</v>
      </c>
      <c r="C15" s="39" t="s">
        <v>56</v>
      </c>
      <c r="D15" s="39" t="s">
        <v>57</v>
      </c>
      <c r="E15" s="39" t="s">
        <v>258</v>
      </c>
      <c r="F15" s="39" t="s">
        <v>59</v>
      </c>
      <c r="G15" s="39" t="s">
        <v>106</v>
      </c>
      <c r="H15" s="28" t="s">
        <v>61</v>
      </c>
      <c r="I15" s="39" t="s">
        <v>62</v>
      </c>
      <c r="J15" s="39" t="s">
        <v>767</v>
      </c>
      <c r="K15" s="39" t="s">
        <v>63</v>
      </c>
      <c r="L15" s="39" t="s">
        <v>103</v>
      </c>
      <c r="M15" s="39" t="s">
        <v>65</v>
      </c>
      <c r="N15" s="127" t="s">
        <v>66</v>
      </c>
      <c r="O15" s="659"/>
      <c r="P15" s="255"/>
      <c r="Q15" s="255"/>
      <c r="R15" s="255"/>
    </row>
    <row r="16" spans="1:20" x14ac:dyDescent="0.2">
      <c r="A16" s="261" t="s">
        <v>123</v>
      </c>
      <c r="B16" s="160">
        <f>F30+G30+H30+I30</f>
        <v>1439</v>
      </c>
      <c r="C16" s="160">
        <f t="shared" ref="C16:F22" si="1">B30</f>
        <v>16062</v>
      </c>
      <c r="D16" s="160">
        <f t="shared" si="1"/>
        <v>174339</v>
      </c>
      <c r="E16" s="160">
        <f t="shared" si="1"/>
        <v>221808</v>
      </c>
      <c r="F16" s="160">
        <f t="shared" si="1"/>
        <v>1792</v>
      </c>
      <c r="G16" s="160">
        <f t="shared" ref="G16:G22" si="2">J30+K30+L30+M30</f>
        <v>243552</v>
      </c>
      <c r="H16" s="160">
        <f t="shared" ref="H16:H22" si="3">N30</f>
        <v>248856</v>
      </c>
      <c r="I16" s="160">
        <f t="shared" ref="I16:I22" si="4">O30+P30+Q30</f>
        <v>14870</v>
      </c>
      <c r="J16" s="160">
        <f t="shared" ref="J16:M22" si="5">R30</f>
        <v>28173</v>
      </c>
      <c r="K16" s="160">
        <f t="shared" si="5"/>
        <v>13907</v>
      </c>
      <c r="L16" s="160">
        <f t="shared" si="5"/>
        <v>23025</v>
      </c>
      <c r="M16" s="160">
        <f t="shared" si="5"/>
        <v>337603</v>
      </c>
      <c r="N16" s="160">
        <f t="shared" ref="N16:N22" si="6">SUM(B16:M16)</f>
        <v>1325426</v>
      </c>
      <c r="O16" s="659"/>
      <c r="P16" s="255"/>
      <c r="Q16" s="255"/>
      <c r="R16" s="255"/>
    </row>
    <row r="17" spans="1:22" x14ac:dyDescent="0.2">
      <c r="A17" s="261" t="s">
        <v>124</v>
      </c>
      <c r="B17" s="160">
        <f t="shared" ref="B17:B22" si="7">F31+G31+H31+I31</f>
        <v>468</v>
      </c>
      <c r="C17" s="160">
        <f t="shared" si="1"/>
        <v>1530</v>
      </c>
      <c r="D17" s="160">
        <f t="shared" si="1"/>
        <v>52328</v>
      </c>
      <c r="E17" s="160">
        <f t="shared" si="1"/>
        <v>20537</v>
      </c>
      <c r="F17" s="160">
        <f t="shared" si="1"/>
        <v>441</v>
      </c>
      <c r="G17" s="160">
        <f t="shared" si="2"/>
        <v>13269</v>
      </c>
      <c r="H17" s="160">
        <f t="shared" si="3"/>
        <v>1462</v>
      </c>
      <c r="I17" s="160">
        <f t="shared" si="4"/>
        <v>4987</v>
      </c>
      <c r="J17" s="160">
        <f t="shared" si="5"/>
        <v>2316</v>
      </c>
      <c r="K17" s="160">
        <f t="shared" si="5"/>
        <v>3007</v>
      </c>
      <c r="L17" s="160">
        <f t="shared" si="5"/>
        <v>8473</v>
      </c>
      <c r="M17" s="160">
        <f t="shared" si="5"/>
        <v>207815</v>
      </c>
      <c r="N17" s="160">
        <f t="shared" si="6"/>
        <v>316633</v>
      </c>
      <c r="O17" s="659"/>
      <c r="P17" s="255"/>
      <c r="Q17" s="255"/>
      <c r="R17" s="255"/>
    </row>
    <row r="18" spans="1:22" x14ac:dyDescent="0.2">
      <c r="A18" s="261" t="s">
        <v>125</v>
      </c>
      <c r="B18" s="160">
        <f t="shared" si="7"/>
        <v>969</v>
      </c>
      <c r="C18" s="160">
        <f t="shared" si="1"/>
        <v>1225</v>
      </c>
      <c r="D18" s="160">
        <f t="shared" si="1"/>
        <v>2221</v>
      </c>
      <c r="E18" s="160">
        <f t="shared" si="1"/>
        <v>7542</v>
      </c>
      <c r="F18" s="160">
        <f t="shared" si="1"/>
        <v>345</v>
      </c>
      <c r="G18" s="160">
        <f t="shared" si="2"/>
        <v>7815</v>
      </c>
      <c r="H18" s="160">
        <f t="shared" si="3"/>
        <v>643</v>
      </c>
      <c r="I18" s="160">
        <f t="shared" si="4"/>
        <v>2303</v>
      </c>
      <c r="J18" s="160">
        <f t="shared" si="5"/>
        <v>1419</v>
      </c>
      <c r="K18" s="160">
        <f t="shared" si="5"/>
        <v>2917</v>
      </c>
      <c r="L18" s="160">
        <f t="shared" si="5"/>
        <v>2708</v>
      </c>
      <c r="M18" s="160">
        <f t="shared" si="5"/>
        <v>15830</v>
      </c>
      <c r="N18" s="160">
        <f t="shared" si="6"/>
        <v>45937</v>
      </c>
      <c r="O18" s="659"/>
      <c r="P18" s="255"/>
      <c r="Q18" s="255"/>
      <c r="R18" s="255"/>
    </row>
    <row r="19" spans="1:22" x14ac:dyDescent="0.2">
      <c r="A19" s="261" t="s">
        <v>126</v>
      </c>
      <c r="B19" s="160">
        <f t="shared" si="7"/>
        <v>1046</v>
      </c>
      <c r="C19" s="160">
        <f t="shared" si="1"/>
        <v>307</v>
      </c>
      <c r="D19" s="160">
        <f t="shared" si="1"/>
        <v>2428</v>
      </c>
      <c r="E19" s="160">
        <f t="shared" si="1"/>
        <v>3388</v>
      </c>
      <c r="F19" s="160">
        <f t="shared" si="1"/>
        <v>218</v>
      </c>
      <c r="G19" s="160">
        <f t="shared" si="2"/>
        <v>2041</v>
      </c>
      <c r="H19" s="160">
        <f t="shared" si="3"/>
        <v>288</v>
      </c>
      <c r="I19" s="160">
        <f t="shared" si="4"/>
        <v>680</v>
      </c>
      <c r="J19" s="160">
        <f t="shared" si="5"/>
        <v>276</v>
      </c>
      <c r="K19" s="160">
        <f t="shared" si="5"/>
        <v>603</v>
      </c>
      <c r="L19" s="160">
        <f t="shared" si="5"/>
        <v>1807</v>
      </c>
      <c r="M19" s="160">
        <f t="shared" si="5"/>
        <v>3751</v>
      </c>
      <c r="N19" s="160">
        <f t="shared" si="6"/>
        <v>16833</v>
      </c>
      <c r="O19" s="659"/>
      <c r="P19" s="255"/>
      <c r="Q19" s="255"/>
      <c r="R19" s="255"/>
    </row>
    <row r="20" spans="1:22" x14ac:dyDescent="0.2">
      <c r="A20" s="261" t="s">
        <v>127</v>
      </c>
      <c r="B20" s="160">
        <f t="shared" si="7"/>
        <v>23</v>
      </c>
      <c r="C20" s="160">
        <f t="shared" si="1"/>
        <v>38</v>
      </c>
      <c r="D20" s="160">
        <f t="shared" si="1"/>
        <v>126</v>
      </c>
      <c r="E20" s="160">
        <f t="shared" si="1"/>
        <v>405</v>
      </c>
      <c r="F20" s="160">
        <f t="shared" si="1"/>
        <v>2</v>
      </c>
      <c r="G20" s="160">
        <f t="shared" si="2"/>
        <v>241</v>
      </c>
      <c r="H20" s="160">
        <f t="shared" si="3"/>
        <v>8</v>
      </c>
      <c r="I20" s="160">
        <f t="shared" si="4"/>
        <v>56</v>
      </c>
      <c r="J20" s="160">
        <f t="shared" si="5"/>
        <v>43</v>
      </c>
      <c r="K20" s="160">
        <f t="shared" si="5"/>
        <v>96</v>
      </c>
      <c r="L20" s="160">
        <f t="shared" si="5"/>
        <v>47</v>
      </c>
      <c r="M20" s="160">
        <f t="shared" si="5"/>
        <v>2463</v>
      </c>
      <c r="N20" s="160">
        <f t="shared" si="6"/>
        <v>3548</v>
      </c>
      <c r="O20" s="659"/>
      <c r="P20" s="255"/>
      <c r="Q20" s="255"/>
      <c r="R20" s="255"/>
    </row>
    <row r="21" spans="1:22" x14ac:dyDescent="0.2">
      <c r="A21" s="261" t="s">
        <v>128</v>
      </c>
      <c r="B21" s="160">
        <f t="shared" si="7"/>
        <v>11</v>
      </c>
      <c r="C21" s="160">
        <f t="shared" si="1"/>
        <v>995</v>
      </c>
      <c r="D21" s="160">
        <f t="shared" si="1"/>
        <v>5067</v>
      </c>
      <c r="E21" s="160">
        <f t="shared" si="1"/>
        <v>8793</v>
      </c>
      <c r="F21" s="160">
        <f t="shared" si="1"/>
        <v>261</v>
      </c>
      <c r="G21" s="160">
        <f t="shared" si="2"/>
        <v>5615</v>
      </c>
      <c r="H21" s="160">
        <f t="shared" si="3"/>
        <v>1076</v>
      </c>
      <c r="I21" s="160">
        <f t="shared" si="4"/>
        <v>1407</v>
      </c>
      <c r="J21" s="160">
        <f t="shared" si="5"/>
        <v>1330</v>
      </c>
      <c r="K21" s="160">
        <f t="shared" si="5"/>
        <v>1420</v>
      </c>
      <c r="L21" s="160">
        <f t="shared" si="5"/>
        <v>2724</v>
      </c>
      <c r="M21" s="160">
        <f t="shared" si="5"/>
        <v>49174</v>
      </c>
      <c r="N21" s="160">
        <f t="shared" si="6"/>
        <v>77873</v>
      </c>
      <c r="O21" s="262"/>
      <c r="P21" s="51"/>
      <c r="Q21" s="51"/>
      <c r="R21" s="51"/>
    </row>
    <row r="22" spans="1:22" x14ac:dyDescent="0.2">
      <c r="A22" s="261" t="s">
        <v>129</v>
      </c>
      <c r="B22" s="160">
        <f t="shared" si="7"/>
        <v>146</v>
      </c>
      <c r="C22" s="160">
        <f t="shared" si="1"/>
        <v>440</v>
      </c>
      <c r="D22" s="160">
        <f t="shared" si="1"/>
        <v>2655</v>
      </c>
      <c r="E22" s="160">
        <f t="shared" si="1"/>
        <v>14571</v>
      </c>
      <c r="F22" s="160">
        <f t="shared" si="1"/>
        <v>53</v>
      </c>
      <c r="G22" s="160">
        <f t="shared" si="2"/>
        <v>8609</v>
      </c>
      <c r="H22" s="160">
        <f t="shared" si="3"/>
        <v>464</v>
      </c>
      <c r="I22" s="160">
        <f t="shared" si="4"/>
        <v>1086</v>
      </c>
      <c r="J22" s="160">
        <f t="shared" si="5"/>
        <v>4021</v>
      </c>
      <c r="K22" s="160">
        <f t="shared" si="5"/>
        <v>352</v>
      </c>
      <c r="L22" s="160">
        <f t="shared" si="5"/>
        <v>1680</v>
      </c>
      <c r="M22" s="160">
        <f t="shared" si="5"/>
        <v>11243</v>
      </c>
      <c r="N22" s="160">
        <f t="shared" si="6"/>
        <v>45320</v>
      </c>
      <c r="O22" s="262"/>
      <c r="P22" s="51"/>
      <c r="Q22" s="51"/>
      <c r="R22" s="51"/>
    </row>
    <row r="23" spans="1:22" ht="25.5" x14ac:dyDescent="0.2">
      <c r="A23" s="21" t="s">
        <v>259</v>
      </c>
      <c r="B23" s="160">
        <f>SUM(B16:B22)</f>
        <v>4102</v>
      </c>
      <c r="C23" s="160">
        <f>SUM(C16:C22)</f>
        <v>20597</v>
      </c>
      <c r="D23" s="160">
        <f t="shared" ref="D23:M23" si="8">SUM(D16:D22)</f>
        <v>239164</v>
      </c>
      <c r="E23" s="160">
        <f t="shared" si="8"/>
        <v>277044</v>
      </c>
      <c r="F23" s="160">
        <f t="shared" si="8"/>
        <v>3112</v>
      </c>
      <c r="G23" s="160">
        <f t="shared" si="8"/>
        <v>281142</v>
      </c>
      <c r="H23" s="160">
        <f t="shared" si="8"/>
        <v>252797</v>
      </c>
      <c r="I23" s="160">
        <f t="shared" si="8"/>
        <v>25389</v>
      </c>
      <c r="J23" s="160">
        <f t="shared" si="8"/>
        <v>37578</v>
      </c>
      <c r="K23" s="160">
        <f t="shared" si="8"/>
        <v>22302</v>
      </c>
      <c r="L23" s="160">
        <f t="shared" si="8"/>
        <v>40464</v>
      </c>
      <c r="M23" s="160">
        <f t="shared" si="8"/>
        <v>627879</v>
      </c>
      <c r="N23" s="160">
        <f>SUM(N16:N22)</f>
        <v>1831570</v>
      </c>
      <c r="O23" s="263"/>
      <c r="P23" s="51"/>
      <c r="Q23" s="51"/>
      <c r="R23" s="51"/>
    </row>
    <row r="24" spans="1:22" x14ac:dyDescent="0.2">
      <c r="A24" s="257"/>
      <c r="B24" s="51"/>
      <c r="C24" s="51"/>
      <c r="D24" s="51"/>
      <c r="E24" s="51"/>
      <c r="F24" s="51"/>
      <c r="G24" s="51"/>
      <c r="H24" s="51"/>
      <c r="I24" s="51"/>
      <c r="J24" s="51"/>
      <c r="K24" s="51"/>
      <c r="L24" s="51"/>
      <c r="M24" s="51"/>
      <c r="N24" s="51"/>
      <c r="O24" s="262"/>
      <c r="P24" s="51"/>
    </row>
    <row r="25" spans="1:22" x14ac:dyDescent="0.2">
      <c r="A25" s="257"/>
      <c r="B25" s="51"/>
      <c r="C25" s="51"/>
      <c r="D25" s="51"/>
      <c r="E25" s="51"/>
      <c r="F25" s="51"/>
      <c r="G25" s="51"/>
      <c r="H25" s="51"/>
      <c r="I25" s="51"/>
      <c r="J25" s="51"/>
      <c r="K25" s="51"/>
      <c r="L25" s="51"/>
      <c r="M25" s="51"/>
      <c r="N25" s="51"/>
      <c r="O25" s="262"/>
      <c r="P25" s="51"/>
    </row>
    <row r="26" spans="1:22" x14ac:dyDescent="0.2">
      <c r="A26" s="257"/>
      <c r="B26" s="51"/>
      <c r="C26" s="51"/>
      <c r="D26" s="51"/>
      <c r="E26" s="51"/>
      <c r="F26" s="51"/>
      <c r="G26" s="51"/>
      <c r="H26" s="51"/>
      <c r="I26" s="51"/>
      <c r="J26" s="51"/>
      <c r="K26" s="51"/>
      <c r="L26" s="51"/>
      <c r="M26" s="51"/>
      <c r="N26" s="51"/>
      <c r="O26" s="262"/>
      <c r="P26" s="51"/>
    </row>
    <row r="27" spans="1:22" x14ac:dyDescent="0.2">
      <c r="A27" s="257"/>
      <c r="B27" s="51"/>
      <c r="C27" s="51"/>
      <c r="D27" s="51"/>
      <c r="E27" s="51"/>
      <c r="F27" s="51"/>
      <c r="G27" s="51"/>
      <c r="H27" s="51"/>
      <c r="I27" s="51"/>
      <c r="J27" s="51"/>
      <c r="K27" s="51"/>
      <c r="L27" s="51"/>
      <c r="M27" s="51"/>
      <c r="N27" s="51"/>
      <c r="O27" s="262"/>
      <c r="P27" s="51"/>
    </row>
    <row r="28" spans="1:22" x14ac:dyDescent="0.2">
      <c r="A28" s="257" t="s">
        <v>76</v>
      </c>
      <c r="B28" s="51"/>
      <c r="C28" s="51"/>
      <c r="D28" s="51"/>
      <c r="E28" s="51"/>
      <c r="F28" s="51"/>
      <c r="G28" s="51"/>
      <c r="H28" s="51"/>
      <c r="I28" s="51"/>
      <c r="J28" s="51"/>
      <c r="K28" s="51"/>
      <c r="L28" s="51"/>
      <c r="M28" s="51"/>
      <c r="N28" s="51"/>
      <c r="O28" s="262"/>
      <c r="P28" s="51"/>
    </row>
    <row r="29" spans="1:22" ht="40.9" customHeight="1" x14ac:dyDescent="0.2">
      <c r="A29" s="21" t="s">
        <v>262</v>
      </c>
      <c r="B29" s="127" t="s">
        <v>56</v>
      </c>
      <c r="C29" s="28" t="s">
        <v>57</v>
      </c>
      <c r="D29" s="127" t="s">
        <v>58</v>
      </c>
      <c r="E29" s="127" t="s">
        <v>59</v>
      </c>
      <c r="F29" s="127" t="s">
        <v>108</v>
      </c>
      <c r="G29" s="127" t="s">
        <v>109</v>
      </c>
      <c r="H29" s="127" t="s">
        <v>110</v>
      </c>
      <c r="I29" s="127" t="s">
        <v>263</v>
      </c>
      <c r="J29" s="127" t="s">
        <v>60</v>
      </c>
      <c r="K29" s="127" t="s">
        <v>112</v>
      </c>
      <c r="L29" s="127" t="s">
        <v>113</v>
      </c>
      <c r="M29" s="28" t="s">
        <v>114</v>
      </c>
      <c r="N29" s="127" t="s">
        <v>61</v>
      </c>
      <c r="O29" s="127" t="s">
        <v>62</v>
      </c>
      <c r="P29" s="127" t="s">
        <v>115</v>
      </c>
      <c r="Q29" s="127" t="s">
        <v>99</v>
      </c>
      <c r="R29" s="39" t="s">
        <v>767</v>
      </c>
      <c r="S29" s="127" t="s">
        <v>63</v>
      </c>
      <c r="T29" s="127" t="s">
        <v>82</v>
      </c>
      <c r="U29" s="39" t="s">
        <v>65</v>
      </c>
      <c r="V29" s="127" t="s">
        <v>66</v>
      </c>
    </row>
    <row r="30" spans="1:22" x14ac:dyDescent="0.2">
      <c r="A30" s="261" t="s">
        <v>123</v>
      </c>
      <c r="B30" s="160">
        <v>16062</v>
      </c>
      <c r="C30" s="160">
        <v>174339</v>
      </c>
      <c r="D30" s="160">
        <v>221808</v>
      </c>
      <c r="E30" s="160">
        <v>1792</v>
      </c>
      <c r="F30" s="160">
        <v>8</v>
      </c>
      <c r="G30" s="160">
        <v>354</v>
      </c>
      <c r="H30" s="160">
        <v>422</v>
      </c>
      <c r="I30" s="160">
        <v>655</v>
      </c>
      <c r="J30" s="160">
        <v>193472</v>
      </c>
      <c r="K30" s="160">
        <v>11574</v>
      </c>
      <c r="L30" s="160">
        <v>35955</v>
      </c>
      <c r="M30" s="160">
        <v>2551</v>
      </c>
      <c r="N30" s="160">
        <v>248856</v>
      </c>
      <c r="O30" s="494">
        <v>4163</v>
      </c>
      <c r="P30" s="160">
        <v>368</v>
      </c>
      <c r="Q30" s="160">
        <v>10339</v>
      </c>
      <c r="R30" s="160">
        <v>28173</v>
      </c>
      <c r="S30" s="160">
        <v>13907</v>
      </c>
      <c r="T30" s="160">
        <v>23025</v>
      </c>
      <c r="U30" s="160">
        <v>337603</v>
      </c>
      <c r="V30" s="160">
        <f>SUM(B30:U30)</f>
        <v>1325426</v>
      </c>
    </row>
    <row r="31" spans="1:22" x14ac:dyDescent="0.2">
      <c r="A31" s="261" t="s">
        <v>124</v>
      </c>
      <c r="B31" s="160">
        <v>1530</v>
      </c>
      <c r="C31" s="160">
        <v>52328</v>
      </c>
      <c r="D31" s="160">
        <v>20537</v>
      </c>
      <c r="E31" s="160">
        <v>441</v>
      </c>
      <c r="F31" s="160">
        <v>34</v>
      </c>
      <c r="G31" s="160">
        <v>382</v>
      </c>
      <c r="H31" s="160">
        <v>19</v>
      </c>
      <c r="I31" s="160">
        <v>33</v>
      </c>
      <c r="J31" s="160">
        <v>11279</v>
      </c>
      <c r="K31" s="160">
        <v>222</v>
      </c>
      <c r="L31" s="160">
        <v>1687</v>
      </c>
      <c r="M31" s="160">
        <v>81</v>
      </c>
      <c r="N31" s="160">
        <v>1462</v>
      </c>
      <c r="O31" s="494">
        <v>1202</v>
      </c>
      <c r="P31" s="160">
        <v>208</v>
      </c>
      <c r="Q31" s="160">
        <v>3577</v>
      </c>
      <c r="R31" s="160">
        <v>2316</v>
      </c>
      <c r="S31" s="160">
        <v>3007</v>
      </c>
      <c r="T31" s="160">
        <v>8473</v>
      </c>
      <c r="U31" s="160">
        <v>207815</v>
      </c>
      <c r="V31" s="160">
        <f t="shared" ref="V31:V36" si="9">SUM(B31:U31)</f>
        <v>316633</v>
      </c>
    </row>
    <row r="32" spans="1:22" x14ac:dyDescent="0.2">
      <c r="A32" s="261" t="s">
        <v>130</v>
      </c>
      <c r="B32" s="160">
        <v>1225</v>
      </c>
      <c r="C32" s="160">
        <v>2221</v>
      </c>
      <c r="D32" s="160">
        <v>7542</v>
      </c>
      <c r="E32" s="160">
        <v>345</v>
      </c>
      <c r="F32" s="160">
        <v>165</v>
      </c>
      <c r="G32" s="160">
        <v>197</v>
      </c>
      <c r="H32" s="160">
        <v>231</v>
      </c>
      <c r="I32" s="160">
        <v>376</v>
      </c>
      <c r="J32" s="160">
        <v>3879</v>
      </c>
      <c r="K32" s="160">
        <v>713</v>
      </c>
      <c r="L32" s="160">
        <v>3082</v>
      </c>
      <c r="M32" s="160">
        <v>141</v>
      </c>
      <c r="N32" s="160">
        <v>643</v>
      </c>
      <c r="O32" s="494">
        <v>1180</v>
      </c>
      <c r="P32" s="160">
        <v>134</v>
      </c>
      <c r="Q32" s="160">
        <v>989</v>
      </c>
      <c r="R32" s="160">
        <v>1419</v>
      </c>
      <c r="S32" s="160">
        <v>2917</v>
      </c>
      <c r="T32" s="160">
        <v>2708</v>
      </c>
      <c r="U32" s="160">
        <v>15830</v>
      </c>
      <c r="V32" s="160">
        <f t="shared" si="9"/>
        <v>45937</v>
      </c>
    </row>
    <row r="33" spans="1:22" x14ac:dyDescent="0.2">
      <c r="A33" s="261" t="s">
        <v>131</v>
      </c>
      <c r="B33" s="160">
        <v>307</v>
      </c>
      <c r="C33" s="160">
        <v>2428</v>
      </c>
      <c r="D33" s="160">
        <v>3388</v>
      </c>
      <c r="E33" s="160">
        <v>218</v>
      </c>
      <c r="F33" s="160">
        <v>540</v>
      </c>
      <c r="G33" s="160">
        <v>163</v>
      </c>
      <c r="H33" s="160">
        <v>146</v>
      </c>
      <c r="I33" s="160">
        <v>197</v>
      </c>
      <c r="J33" s="160">
        <v>1030</v>
      </c>
      <c r="K33" s="160">
        <v>111</v>
      </c>
      <c r="L33" s="160">
        <v>856</v>
      </c>
      <c r="M33" s="160">
        <v>44</v>
      </c>
      <c r="N33" s="160">
        <v>288</v>
      </c>
      <c r="O33" s="494">
        <v>297</v>
      </c>
      <c r="P33" s="160">
        <v>60</v>
      </c>
      <c r="Q33" s="160">
        <v>323</v>
      </c>
      <c r="R33" s="160">
        <v>276</v>
      </c>
      <c r="S33" s="160">
        <v>603</v>
      </c>
      <c r="T33" s="160">
        <v>1807</v>
      </c>
      <c r="U33" s="160">
        <v>3751</v>
      </c>
      <c r="V33" s="160">
        <f t="shared" si="9"/>
        <v>16833</v>
      </c>
    </row>
    <row r="34" spans="1:22" x14ac:dyDescent="0.2">
      <c r="A34" s="261" t="s">
        <v>132</v>
      </c>
      <c r="B34" s="160">
        <v>38</v>
      </c>
      <c r="C34" s="160">
        <v>126</v>
      </c>
      <c r="D34" s="160">
        <v>405</v>
      </c>
      <c r="E34" s="160">
        <v>2</v>
      </c>
      <c r="F34" s="160">
        <v>0</v>
      </c>
      <c r="G34" s="160">
        <v>2</v>
      </c>
      <c r="H34" s="160">
        <v>0</v>
      </c>
      <c r="I34" s="160">
        <v>21</v>
      </c>
      <c r="J34" s="160">
        <v>103</v>
      </c>
      <c r="K34" s="160">
        <v>132</v>
      </c>
      <c r="L34" s="160">
        <v>4</v>
      </c>
      <c r="M34" s="160">
        <v>2</v>
      </c>
      <c r="N34" s="160">
        <v>8</v>
      </c>
      <c r="O34" s="494">
        <v>26</v>
      </c>
      <c r="P34" s="160">
        <v>3</v>
      </c>
      <c r="Q34" s="160">
        <v>27</v>
      </c>
      <c r="R34" s="160">
        <v>43</v>
      </c>
      <c r="S34" s="160">
        <v>96</v>
      </c>
      <c r="T34" s="160">
        <v>47</v>
      </c>
      <c r="U34" s="160">
        <v>2463</v>
      </c>
      <c r="V34" s="160">
        <f t="shared" si="9"/>
        <v>3548</v>
      </c>
    </row>
    <row r="35" spans="1:22" x14ac:dyDescent="0.2">
      <c r="A35" s="261" t="s">
        <v>128</v>
      </c>
      <c r="B35" s="160">
        <v>995</v>
      </c>
      <c r="C35" s="160">
        <v>5067</v>
      </c>
      <c r="D35" s="160">
        <v>8793</v>
      </c>
      <c r="E35" s="160">
        <v>261</v>
      </c>
      <c r="F35" s="160">
        <v>0</v>
      </c>
      <c r="G35" s="160">
        <v>8</v>
      </c>
      <c r="H35" s="160">
        <v>0</v>
      </c>
      <c r="I35" s="160">
        <v>3</v>
      </c>
      <c r="J35" s="160">
        <v>4915</v>
      </c>
      <c r="K35" s="160">
        <v>261</v>
      </c>
      <c r="L35" s="160">
        <v>315</v>
      </c>
      <c r="M35" s="160">
        <v>124</v>
      </c>
      <c r="N35" s="160">
        <v>1076</v>
      </c>
      <c r="O35" s="494">
        <v>164</v>
      </c>
      <c r="P35" s="160">
        <v>120</v>
      </c>
      <c r="Q35" s="160">
        <v>1123</v>
      </c>
      <c r="R35" s="160">
        <v>1330</v>
      </c>
      <c r="S35" s="160">
        <v>1420</v>
      </c>
      <c r="T35" s="160">
        <v>2724</v>
      </c>
      <c r="U35" s="160">
        <v>49174</v>
      </c>
      <c r="V35" s="160">
        <f t="shared" si="9"/>
        <v>77873</v>
      </c>
    </row>
    <row r="36" spans="1:22" x14ac:dyDescent="0.2">
      <c r="A36" s="261" t="s">
        <v>129</v>
      </c>
      <c r="B36" s="160">
        <v>440</v>
      </c>
      <c r="C36" s="160">
        <v>2655</v>
      </c>
      <c r="D36" s="160">
        <v>14571</v>
      </c>
      <c r="E36" s="160">
        <v>53</v>
      </c>
      <c r="F36" s="160">
        <v>0</v>
      </c>
      <c r="G36" s="160">
        <v>29</v>
      </c>
      <c r="H36" s="160">
        <v>62</v>
      </c>
      <c r="I36" s="160">
        <v>55</v>
      </c>
      <c r="J36" s="160">
        <v>4621</v>
      </c>
      <c r="K36" s="160">
        <v>0</v>
      </c>
      <c r="L36" s="160">
        <v>3820</v>
      </c>
      <c r="M36" s="160">
        <v>168</v>
      </c>
      <c r="N36" s="160">
        <v>464</v>
      </c>
      <c r="O36" s="494">
        <v>621</v>
      </c>
      <c r="P36" s="160">
        <v>49</v>
      </c>
      <c r="Q36" s="160">
        <v>416</v>
      </c>
      <c r="R36" s="160">
        <v>4021</v>
      </c>
      <c r="S36" s="160">
        <v>352</v>
      </c>
      <c r="T36" s="160">
        <v>1680</v>
      </c>
      <c r="U36" s="160">
        <v>11243</v>
      </c>
      <c r="V36" s="160">
        <f t="shared" si="9"/>
        <v>45320</v>
      </c>
    </row>
    <row r="37" spans="1:22" ht="27.75" customHeight="1" x14ac:dyDescent="0.2">
      <c r="A37" s="21" t="s">
        <v>259</v>
      </c>
      <c r="B37" s="160">
        <f>SUM(B30:B36)</f>
        <v>20597</v>
      </c>
      <c r="C37" s="160">
        <f t="shared" ref="C37:V37" si="10">SUM(C30:C36)</f>
        <v>239164</v>
      </c>
      <c r="D37" s="160">
        <f t="shared" si="10"/>
        <v>277044</v>
      </c>
      <c r="E37" s="160">
        <f t="shared" si="10"/>
        <v>3112</v>
      </c>
      <c r="F37" s="160">
        <f t="shared" si="10"/>
        <v>747</v>
      </c>
      <c r="G37" s="160">
        <f t="shared" si="10"/>
        <v>1135</v>
      </c>
      <c r="H37" s="160">
        <f t="shared" si="10"/>
        <v>880</v>
      </c>
      <c r="I37" s="160">
        <f t="shared" si="10"/>
        <v>1340</v>
      </c>
      <c r="J37" s="160">
        <f t="shared" si="10"/>
        <v>219299</v>
      </c>
      <c r="K37" s="160">
        <f t="shared" si="10"/>
        <v>13013</v>
      </c>
      <c r="L37" s="160">
        <f t="shared" si="10"/>
        <v>45719</v>
      </c>
      <c r="M37" s="160">
        <f t="shared" si="10"/>
        <v>3111</v>
      </c>
      <c r="N37" s="160">
        <f t="shared" si="10"/>
        <v>252797</v>
      </c>
      <c r="O37" s="271">
        <f t="shared" si="10"/>
        <v>7653</v>
      </c>
      <c r="P37" s="160">
        <f t="shared" si="10"/>
        <v>942</v>
      </c>
      <c r="Q37" s="160">
        <f t="shared" si="10"/>
        <v>16794</v>
      </c>
      <c r="R37" s="160">
        <f t="shared" si="10"/>
        <v>37578</v>
      </c>
      <c r="S37" s="160">
        <f t="shared" si="10"/>
        <v>22302</v>
      </c>
      <c r="T37" s="160">
        <f t="shared" si="10"/>
        <v>40464</v>
      </c>
      <c r="U37" s="160">
        <f t="shared" si="10"/>
        <v>627879</v>
      </c>
      <c r="V37" s="160">
        <f t="shared" si="10"/>
        <v>1831570</v>
      </c>
    </row>
    <row r="38" spans="1:22" ht="27.75" customHeight="1" x14ac:dyDescent="0.2">
      <c r="A38" s="151"/>
      <c r="B38" s="163"/>
      <c r="C38" s="163"/>
      <c r="D38" s="163"/>
      <c r="E38" s="163"/>
      <c r="F38" s="163"/>
      <c r="G38" s="264"/>
      <c r="H38" s="163"/>
      <c r="I38" s="163"/>
      <c r="J38" s="163"/>
      <c r="K38" s="163"/>
      <c r="L38" s="163"/>
      <c r="M38" s="163"/>
      <c r="N38" s="163"/>
      <c r="O38" s="265"/>
      <c r="P38" s="163"/>
    </row>
    <row r="39" spans="1:22" ht="27.75" customHeight="1" x14ac:dyDescent="0.2">
      <c r="A39" s="151"/>
      <c r="B39" s="163"/>
      <c r="C39" s="163"/>
      <c r="D39" s="163"/>
      <c r="E39" s="163"/>
      <c r="F39" s="163"/>
      <c r="G39" s="163"/>
      <c r="H39" s="163"/>
      <c r="I39" s="163"/>
      <c r="J39" s="163"/>
      <c r="K39" s="163"/>
      <c r="L39" s="163"/>
      <c r="M39" s="163"/>
      <c r="N39" s="163"/>
      <c r="O39" s="265"/>
      <c r="P39" s="163"/>
    </row>
    <row r="40" spans="1:22" ht="27.75" customHeight="1" x14ac:dyDescent="0.2">
      <c r="A40" s="151"/>
      <c r="B40" s="163"/>
      <c r="C40" s="163"/>
      <c r="D40" s="163"/>
      <c r="E40" s="163"/>
      <c r="F40" s="163"/>
      <c r="G40" s="163"/>
      <c r="H40" s="163"/>
      <c r="I40" s="163"/>
      <c r="J40" s="163"/>
      <c r="K40" s="163"/>
      <c r="L40" s="163"/>
      <c r="M40" s="163"/>
      <c r="N40" s="163"/>
      <c r="O40" s="265"/>
      <c r="P40" s="163"/>
    </row>
    <row r="41" spans="1:22" ht="27.75" customHeight="1" x14ac:dyDescent="0.2">
      <c r="A41" s="151"/>
      <c r="B41" s="163"/>
      <c r="C41" s="163"/>
      <c r="D41" s="163"/>
      <c r="E41" s="163"/>
      <c r="F41" s="163"/>
      <c r="G41" s="163"/>
      <c r="H41" s="163"/>
      <c r="I41" s="163"/>
      <c r="J41" s="163"/>
      <c r="K41" s="163"/>
      <c r="L41" s="163"/>
      <c r="M41" s="163"/>
      <c r="N41" s="163"/>
      <c r="O41" s="265"/>
      <c r="P41" s="163"/>
    </row>
    <row r="42" spans="1:22" ht="99" customHeight="1" x14ac:dyDescent="0.2">
      <c r="A42" s="151"/>
      <c r="B42" s="163"/>
      <c r="C42" s="163"/>
      <c r="D42" s="163"/>
      <c r="E42" s="163"/>
      <c r="F42" s="163"/>
      <c r="G42" s="163"/>
      <c r="H42" s="163"/>
      <c r="I42" s="163"/>
      <c r="J42" s="163"/>
      <c r="K42" s="163"/>
      <c r="L42" s="163"/>
      <c r="M42" s="163"/>
      <c r="N42" s="163"/>
      <c r="O42" s="265"/>
      <c r="P42" s="163"/>
    </row>
    <row r="43" spans="1:22" ht="27.75" customHeight="1" x14ac:dyDescent="0.2">
      <c r="A43" s="151"/>
      <c r="B43" s="163"/>
      <c r="C43" s="163"/>
      <c r="D43" s="163"/>
      <c r="E43" s="163"/>
      <c r="F43" s="163"/>
      <c r="G43" s="163"/>
      <c r="H43" s="163"/>
      <c r="I43" s="163"/>
      <c r="J43" s="163"/>
      <c r="K43" s="163"/>
      <c r="L43" s="163"/>
      <c r="M43" s="163"/>
      <c r="N43" s="163"/>
      <c r="O43" s="265"/>
      <c r="P43" s="163"/>
    </row>
    <row r="44" spans="1:22" ht="12.75" customHeight="1" x14ac:dyDescent="0.2">
      <c r="A44" s="851"/>
      <c r="B44" s="851"/>
      <c r="C44" s="851"/>
      <c r="D44" s="851"/>
      <c r="E44" s="851"/>
      <c r="F44" s="109"/>
      <c r="G44" s="109"/>
      <c r="H44" s="109"/>
      <c r="I44" s="109"/>
      <c r="J44" s="109"/>
      <c r="K44" s="109"/>
      <c r="L44" s="109"/>
      <c r="M44" s="109"/>
      <c r="N44" s="109"/>
      <c r="O44" s="266"/>
      <c r="P44" s="109"/>
    </row>
    <row r="45" spans="1:22" x14ac:dyDescent="0.2">
      <c r="A45" s="151"/>
      <c r="B45" s="109"/>
      <c r="C45" s="109"/>
      <c r="D45" s="109"/>
      <c r="E45" s="109"/>
      <c r="F45" s="109"/>
      <c r="G45" s="109"/>
      <c r="H45" s="109"/>
      <c r="I45" s="109"/>
      <c r="J45" s="109"/>
      <c r="K45" s="109"/>
      <c r="L45" s="109"/>
      <c r="M45" s="109"/>
      <c r="N45" s="109"/>
      <c r="O45" s="266"/>
      <c r="P45" s="109"/>
    </row>
    <row r="46" spans="1:22" ht="30" x14ac:dyDescent="0.2">
      <c r="A46" s="267" t="s">
        <v>264</v>
      </c>
      <c r="B46" s="690"/>
      <c r="C46" s="156"/>
      <c r="D46" s="156"/>
      <c r="E46" s="156"/>
      <c r="F46" s="156"/>
      <c r="G46" s="156"/>
      <c r="H46" s="156"/>
      <c r="I46" s="156"/>
      <c r="J46" s="156"/>
      <c r="K46" s="156"/>
      <c r="L46" s="156"/>
      <c r="M46" s="51"/>
      <c r="N46" s="156"/>
      <c r="O46" s="659"/>
      <c r="P46" s="255"/>
    </row>
    <row r="47" spans="1:22" ht="15" x14ac:dyDescent="0.2">
      <c r="A47" s="267"/>
      <c r="B47" s="156"/>
      <c r="C47" s="156"/>
      <c r="D47" s="156"/>
      <c r="E47" s="156"/>
      <c r="F47" s="156"/>
      <c r="G47" s="156"/>
      <c r="H47" s="156"/>
      <c r="I47" s="156"/>
      <c r="J47" s="156"/>
      <c r="K47" s="156"/>
      <c r="L47" s="156"/>
      <c r="M47" s="51"/>
      <c r="N47" s="156"/>
      <c r="O47" s="659"/>
      <c r="P47" s="255"/>
    </row>
    <row r="48" spans="1:22" x14ac:dyDescent="0.2">
      <c r="A48" s="151" t="s">
        <v>83</v>
      </c>
      <c r="B48" s="156"/>
      <c r="C48" s="156"/>
      <c r="D48" s="156"/>
      <c r="E48" s="156"/>
      <c r="F48" s="156"/>
      <c r="G48" s="156"/>
      <c r="H48" s="156"/>
      <c r="I48" s="156"/>
      <c r="J48" s="156"/>
      <c r="K48" s="156"/>
      <c r="L48" s="156"/>
      <c r="M48" s="51"/>
      <c r="N48" s="156"/>
      <c r="O48" s="659"/>
      <c r="P48" s="255"/>
    </row>
    <row r="49" spans="1:18" ht="36" customHeight="1" x14ac:dyDescent="0.2">
      <c r="A49" s="261" t="s">
        <v>265</v>
      </c>
      <c r="B49" s="39" t="s">
        <v>55</v>
      </c>
      <c r="C49" s="39" t="s">
        <v>56</v>
      </c>
      <c r="D49" s="39" t="s">
        <v>57</v>
      </c>
      <c r="E49" s="39" t="s">
        <v>258</v>
      </c>
      <c r="F49" s="39" t="s">
        <v>59</v>
      </c>
      <c r="G49" s="39" t="s">
        <v>106</v>
      </c>
      <c r="H49" s="28" t="s">
        <v>61</v>
      </c>
      <c r="I49" s="39" t="s">
        <v>62</v>
      </c>
      <c r="J49" s="39" t="s">
        <v>767</v>
      </c>
      <c r="K49" s="39" t="s">
        <v>63</v>
      </c>
      <c r="L49" s="39" t="s">
        <v>103</v>
      </c>
      <c r="M49" s="39" t="s">
        <v>65</v>
      </c>
      <c r="N49" s="127" t="s">
        <v>66</v>
      </c>
      <c r="O49" s="262"/>
      <c r="P49" s="51"/>
      <c r="Q49" s="255"/>
      <c r="R49" s="255"/>
    </row>
    <row r="50" spans="1:18" ht="25.5" customHeight="1" x14ac:dyDescent="0.2">
      <c r="A50" s="268" t="s">
        <v>266</v>
      </c>
      <c r="B50" s="160">
        <f>B64</f>
        <v>1862</v>
      </c>
      <c r="C50" s="160">
        <f>C64</f>
        <v>7015</v>
      </c>
      <c r="D50" s="160">
        <f>D64</f>
        <v>47509</v>
      </c>
      <c r="E50" s="160">
        <f>E64</f>
        <v>77681</v>
      </c>
      <c r="F50" s="160">
        <f>F64</f>
        <v>543</v>
      </c>
      <c r="G50" s="160">
        <f t="shared" ref="G50:M50" si="11">G64</f>
        <v>63862</v>
      </c>
      <c r="H50" s="160">
        <f t="shared" si="11"/>
        <v>50239</v>
      </c>
      <c r="I50" s="160">
        <f t="shared" si="11"/>
        <v>7114</v>
      </c>
      <c r="J50" s="160">
        <f t="shared" si="11"/>
        <v>10239</v>
      </c>
      <c r="K50" s="160">
        <f t="shared" si="11"/>
        <v>4649</v>
      </c>
      <c r="L50" s="160">
        <f t="shared" si="11"/>
        <v>10079</v>
      </c>
      <c r="M50" s="160">
        <f t="shared" si="11"/>
        <v>82717</v>
      </c>
      <c r="N50" s="495">
        <f>N64</f>
        <v>363509</v>
      </c>
      <c r="O50" s="269"/>
      <c r="P50" s="12"/>
      <c r="Q50" s="255"/>
      <c r="R50" s="255"/>
    </row>
    <row r="51" spans="1:18" x14ac:dyDescent="0.2">
      <c r="A51" s="136"/>
      <c r="B51" s="12"/>
      <c r="C51" s="12"/>
      <c r="D51" s="12"/>
      <c r="E51" s="12"/>
      <c r="F51" s="12"/>
      <c r="G51" s="12"/>
      <c r="H51" s="12"/>
      <c r="I51" s="12"/>
      <c r="J51" s="12"/>
      <c r="K51" s="12"/>
      <c r="L51" s="12"/>
      <c r="M51" s="12"/>
      <c r="N51" s="12"/>
      <c r="O51" s="269"/>
      <c r="P51" s="255"/>
      <c r="Q51" s="255"/>
    </row>
    <row r="52" spans="1:18" x14ac:dyDescent="0.2">
      <c r="A52" s="136"/>
      <c r="B52" s="12"/>
      <c r="C52" s="12"/>
      <c r="D52" s="12"/>
      <c r="E52" s="12"/>
      <c r="F52" s="12"/>
      <c r="G52" s="12"/>
      <c r="H52" s="12"/>
      <c r="I52" s="12"/>
      <c r="J52" s="12"/>
      <c r="K52" s="12"/>
      <c r="L52" s="12"/>
      <c r="M52" s="12"/>
      <c r="N52" s="12"/>
      <c r="O52" s="269"/>
      <c r="P52" s="255"/>
      <c r="Q52" s="255"/>
    </row>
    <row r="53" spans="1:18" x14ac:dyDescent="0.2">
      <c r="A53" s="136"/>
      <c r="B53" s="12"/>
      <c r="C53" s="12"/>
      <c r="D53" s="12"/>
      <c r="E53" s="12"/>
      <c r="F53" s="12"/>
      <c r="G53" s="12"/>
      <c r="H53" s="12"/>
      <c r="I53" s="12"/>
      <c r="J53" s="12"/>
      <c r="K53" s="12"/>
      <c r="L53" s="12"/>
      <c r="M53" s="12"/>
      <c r="N53" s="12"/>
      <c r="O53" s="269"/>
      <c r="P53" s="255"/>
      <c r="Q53" s="255"/>
    </row>
    <row r="54" spans="1:18" x14ac:dyDescent="0.2">
      <c r="A54" s="136"/>
      <c r="B54" s="12"/>
      <c r="C54" s="12"/>
      <c r="D54" s="12"/>
      <c r="E54" s="12"/>
      <c r="F54" s="12"/>
      <c r="G54" s="12"/>
      <c r="H54" s="12"/>
      <c r="I54" s="12"/>
      <c r="J54" s="12"/>
      <c r="K54" s="12"/>
      <c r="L54" s="12"/>
      <c r="M54" s="12"/>
      <c r="N54" s="12"/>
      <c r="O54" s="269"/>
      <c r="P54" s="255"/>
      <c r="Q54" s="255"/>
    </row>
    <row r="55" spans="1:18" x14ac:dyDescent="0.2">
      <c r="A55" s="151" t="s">
        <v>68</v>
      </c>
      <c r="B55" s="156"/>
      <c r="C55" s="156"/>
      <c r="D55" s="156"/>
      <c r="E55" s="156"/>
      <c r="F55" s="156"/>
      <c r="G55" s="156"/>
      <c r="H55" s="156"/>
      <c r="I55" s="156"/>
      <c r="J55" s="156"/>
      <c r="K55" s="156"/>
      <c r="L55" s="156"/>
      <c r="M55" s="156"/>
      <c r="N55" s="51"/>
      <c r="O55" s="263"/>
      <c r="P55" s="255"/>
      <c r="Q55" s="255"/>
    </row>
    <row r="56" spans="1:18" ht="38.25" x14ac:dyDescent="0.2">
      <c r="A56" s="261" t="s">
        <v>265</v>
      </c>
      <c r="B56" s="39" t="s">
        <v>55</v>
      </c>
      <c r="C56" s="39" t="s">
        <v>56</v>
      </c>
      <c r="D56" s="39" t="s">
        <v>57</v>
      </c>
      <c r="E56" s="39" t="s">
        <v>258</v>
      </c>
      <c r="F56" s="39" t="s">
        <v>59</v>
      </c>
      <c r="G56" s="39" t="s">
        <v>106</v>
      </c>
      <c r="H56" s="28" t="s">
        <v>61</v>
      </c>
      <c r="I56" s="39" t="s">
        <v>62</v>
      </c>
      <c r="J56" s="39" t="s">
        <v>767</v>
      </c>
      <c r="K56" s="39" t="s">
        <v>63</v>
      </c>
      <c r="L56" s="39" t="s">
        <v>103</v>
      </c>
      <c r="M56" s="39" t="s">
        <v>65</v>
      </c>
      <c r="N56" s="127" t="s">
        <v>66</v>
      </c>
      <c r="O56" s="262"/>
      <c r="P56" s="51"/>
      <c r="Q56" s="255"/>
      <c r="R56" s="255"/>
    </row>
    <row r="57" spans="1:18" x14ac:dyDescent="0.2">
      <c r="A57" s="160" t="s">
        <v>123</v>
      </c>
      <c r="B57" s="160">
        <f>F71+G71+H71+I71</f>
        <v>699</v>
      </c>
      <c r="C57" s="160">
        <f t="shared" ref="C57:F63" si="12">B71</f>
        <v>5251</v>
      </c>
      <c r="D57" s="160">
        <f t="shared" si="12"/>
        <v>35131</v>
      </c>
      <c r="E57" s="160">
        <f t="shared" si="12"/>
        <v>63421</v>
      </c>
      <c r="F57" s="160">
        <f t="shared" si="12"/>
        <v>279</v>
      </c>
      <c r="G57" s="160">
        <f>J71+K71+L71+M71</f>
        <v>54326</v>
      </c>
      <c r="H57" s="160">
        <f t="shared" ref="H57:H63" si="13">N71</f>
        <v>48767</v>
      </c>
      <c r="I57" s="160">
        <f>O71+P71+Q71</f>
        <v>4066</v>
      </c>
      <c r="J57" s="160">
        <f>R71</f>
        <v>7051</v>
      </c>
      <c r="K57" s="160">
        <f t="shared" ref="K57:M63" si="14">S71</f>
        <v>2625</v>
      </c>
      <c r="L57" s="160">
        <f t="shared" si="14"/>
        <v>5068</v>
      </c>
      <c r="M57" s="160">
        <f t="shared" si="14"/>
        <v>38595</v>
      </c>
      <c r="N57" s="160">
        <f t="shared" ref="N57:N63" si="15">SUM(B57:M57)</f>
        <v>265279</v>
      </c>
      <c r="O57" s="262"/>
      <c r="P57" s="51"/>
      <c r="Q57" s="255"/>
      <c r="R57" s="255"/>
    </row>
    <row r="58" spans="1:18" x14ac:dyDescent="0.2">
      <c r="A58" s="261" t="s">
        <v>124</v>
      </c>
      <c r="B58" s="160">
        <f t="shared" ref="B58:B63" si="16">F72+G72+H72+I72</f>
        <v>235</v>
      </c>
      <c r="C58" s="160">
        <f t="shared" si="12"/>
        <v>576</v>
      </c>
      <c r="D58" s="160">
        <f t="shared" si="12"/>
        <v>7586</v>
      </c>
      <c r="E58" s="160">
        <f t="shared" si="12"/>
        <v>5564</v>
      </c>
      <c r="F58" s="160">
        <f t="shared" si="12"/>
        <v>68</v>
      </c>
      <c r="G58" s="160">
        <f t="shared" ref="G58:G63" si="17">J72+K72+L72+M72</f>
        <v>3929</v>
      </c>
      <c r="H58" s="160">
        <f t="shared" si="13"/>
        <v>595</v>
      </c>
      <c r="I58" s="160">
        <f t="shared" ref="I58:I63" si="18">O72+P72+Q72</f>
        <v>1381</v>
      </c>
      <c r="J58" s="160">
        <f t="shared" ref="J58:J63" si="19">R72</f>
        <v>912</v>
      </c>
      <c r="K58" s="160">
        <f t="shared" si="14"/>
        <v>884</v>
      </c>
      <c r="L58" s="160">
        <f t="shared" si="14"/>
        <v>2594</v>
      </c>
      <c r="M58" s="160">
        <f t="shared" si="14"/>
        <v>24848</v>
      </c>
      <c r="N58" s="160">
        <f t="shared" si="15"/>
        <v>49172</v>
      </c>
      <c r="O58" s="262"/>
      <c r="P58" s="51"/>
      <c r="Q58" s="255"/>
      <c r="R58" s="255"/>
    </row>
    <row r="59" spans="1:18" x14ac:dyDescent="0.2">
      <c r="A59" s="261" t="s">
        <v>125</v>
      </c>
      <c r="B59" s="160">
        <f t="shared" si="16"/>
        <v>387</v>
      </c>
      <c r="C59" s="160">
        <f t="shared" si="12"/>
        <v>579</v>
      </c>
      <c r="D59" s="160">
        <f t="shared" si="12"/>
        <v>837</v>
      </c>
      <c r="E59" s="160">
        <f t="shared" si="12"/>
        <v>2543</v>
      </c>
      <c r="F59" s="160">
        <f t="shared" si="12"/>
        <v>106</v>
      </c>
      <c r="G59" s="160">
        <f t="shared" si="17"/>
        <v>1897</v>
      </c>
      <c r="H59" s="160">
        <f t="shared" si="13"/>
        <v>238</v>
      </c>
      <c r="I59" s="160">
        <f t="shared" si="18"/>
        <v>651</v>
      </c>
      <c r="J59" s="160">
        <f t="shared" si="19"/>
        <v>513</v>
      </c>
      <c r="K59" s="160">
        <f t="shared" si="14"/>
        <v>636</v>
      </c>
      <c r="L59" s="160">
        <f t="shared" si="14"/>
        <v>688</v>
      </c>
      <c r="M59" s="160">
        <f t="shared" si="14"/>
        <v>2570</v>
      </c>
      <c r="N59" s="160">
        <f t="shared" si="15"/>
        <v>11645</v>
      </c>
      <c r="O59" s="262"/>
      <c r="P59" s="51"/>
      <c r="Q59" s="255"/>
      <c r="R59" s="255"/>
    </row>
    <row r="60" spans="1:18" x14ac:dyDescent="0.2">
      <c r="A60" s="261" t="s">
        <v>126</v>
      </c>
      <c r="B60" s="160">
        <f t="shared" si="16"/>
        <v>462</v>
      </c>
      <c r="C60" s="160">
        <f t="shared" si="12"/>
        <v>136</v>
      </c>
      <c r="D60" s="160">
        <f t="shared" si="12"/>
        <v>1066</v>
      </c>
      <c r="E60" s="160">
        <f t="shared" si="12"/>
        <v>1529</v>
      </c>
      <c r="F60" s="160">
        <f t="shared" si="12"/>
        <v>55</v>
      </c>
      <c r="G60" s="160">
        <f t="shared" si="17"/>
        <v>689</v>
      </c>
      <c r="H60" s="160">
        <f t="shared" si="13"/>
        <v>134</v>
      </c>
      <c r="I60" s="160">
        <f t="shared" si="18"/>
        <v>314</v>
      </c>
      <c r="J60" s="160">
        <f t="shared" si="19"/>
        <v>119</v>
      </c>
      <c r="K60" s="160">
        <f t="shared" si="14"/>
        <v>182</v>
      </c>
      <c r="L60" s="160">
        <f t="shared" si="14"/>
        <v>531</v>
      </c>
      <c r="M60" s="160">
        <f t="shared" si="14"/>
        <v>1752</v>
      </c>
      <c r="N60" s="160">
        <f t="shared" si="15"/>
        <v>6969</v>
      </c>
      <c r="O60" s="262"/>
      <c r="P60" s="51"/>
      <c r="Q60" s="255"/>
      <c r="R60" s="255"/>
    </row>
    <row r="61" spans="1:18" x14ac:dyDescent="0.2">
      <c r="A61" s="261" t="s">
        <v>127</v>
      </c>
      <c r="B61" s="160">
        <f t="shared" si="16"/>
        <v>10</v>
      </c>
      <c r="C61" s="160">
        <f t="shared" si="12"/>
        <v>24</v>
      </c>
      <c r="D61" s="160">
        <f t="shared" si="12"/>
        <v>99</v>
      </c>
      <c r="E61" s="160">
        <f t="shared" si="12"/>
        <v>82</v>
      </c>
      <c r="F61" s="160">
        <f t="shared" si="12"/>
        <v>0</v>
      </c>
      <c r="G61" s="160">
        <f t="shared" si="17"/>
        <v>77</v>
      </c>
      <c r="H61" s="160">
        <f t="shared" si="13"/>
        <v>1</v>
      </c>
      <c r="I61" s="160">
        <f t="shared" si="18"/>
        <v>20</v>
      </c>
      <c r="J61" s="160">
        <f t="shared" si="19"/>
        <v>20</v>
      </c>
      <c r="K61" s="160">
        <f t="shared" si="14"/>
        <v>28</v>
      </c>
      <c r="L61" s="160">
        <f t="shared" si="14"/>
        <v>23</v>
      </c>
      <c r="M61" s="160">
        <f t="shared" si="14"/>
        <v>944</v>
      </c>
      <c r="N61" s="160">
        <f t="shared" si="15"/>
        <v>1328</v>
      </c>
      <c r="O61" s="262"/>
      <c r="P61" s="51"/>
      <c r="Q61" s="255"/>
      <c r="R61" s="255"/>
    </row>
    <row r="62" spans="1:18" x14ac:dyDescent="0.2">
      <c r="A62" s="160" t="s">
        <v>128</v>
      </c>
      <c r="B62" s="160">
        <f t="shared" si="16"/>
        <v>1</v>
      </c>
      <c r="C62" s="160">
        <f t="shared" si="12"/>
        <v>351</v>
      </c>
      <c r="D62" s="160">
        <f t="shared" si="12"/>
        <v>2238</v>
      </c>
      <c r="E62" s="160">
        <f t="shared" si="12"/>
        <v>2235</v>
      </c>
      <c r="F62" s="160">
        <f t="shared" si="12"/>
        <v>32</v>
      </c>
      <c r="G62" s="160">
        <f t="shared" si="17"/>
        <v>1295</v>
      </c>
      <c r="H62" s="160">
        <f t="shared" si="13"/>
        <v>367</v>
      </c>
      <c r="I62" s="160">
        <f t="shared" si="18"/>
        <v>240</v>
      </c>
      <c r="J62" s="160">
        <f t="shared" si="19"/>
        <v>346</v>
      </c>
      <c r="K62" s="160">
        <f t="shared" si="14"/>
        <v>235</v>
      </c>
      <c r="L62" s="160">
        <f t="shared" si="14"/>
        <v>571</v>
      </c>
      <c r="M62" s="160">
        <f t="shared" si="14"/>
        <v>12267</v>
      </c>
      <c r="N62" s="160">
        <f t="shared" si="15"/>
        <v>20178</v>
      </c>
      <c r="O62" s="262"/>
      <c r="P62" s="51"/>
      <c r="Q62" s="255"/>
      <c r="R62" s="255"/>
    </row>
    <row r="63" spans="1:18" x14ac:dyDescent="0.2">
      <c r="A63" s="261" t="s">
        <v>129</v>
      </c>
      <c r="B63" s="160">
        <f t="shared" si="16"/>
        <v>68</v>
      </c>
      <c r="C63" s="160">
        <f t="shared" si="12"/>
        <v>98</v>
      </c>
      <c r="D63" s="160">
        <f t="shared" si="12"/>
        <v>552</v>
      </c>
      <c r="E63" s="160">
        <f t="shared" si="12"/>
        <v>2307</v>
      </c>
      <c r="F63" s="160">
        <f t="shared" si="12"/>
        <v>3</v>
      </c>
      <c r="G63" s="160">
        <f t="shared" si="17"/>
        <v>1649</v>
      </c>
      <c r="H63" s="160">
        <f t="shared" si="13"/>
        <v>137</v>
      </c>
      <c r="I63" s="160">
        <f t="shared" si="18"/>
        <v>442</v>
      </c>
      <c r="J63" s="160">
        <f t="shared" si="19"/>
        <v>1278</v>
      </c>
      <c r="K63" s="160">
        <f t="shared" si="14"/>
        <v>59</v>
      </c>
      <c r="L63" s="160">
        <f t="shared" si="14"/>
        <v>604</v>
      </c>
      <c r="M63" s="160">
        <f t="shared" si="14"/>
        <v>1741</v>
      </c>
      <c r="N63" s="160">
        <f t="shared" si="15"/>
        <v>8938</v>
      </c>
      <c r="O63" s="262"/>
      <c r="P63" s="51"/>
      <c r="Q63" s="51"/>
      <c r="R63" s="51"/>
    </row>
    <row r="64" spans="1:18" ht="25.5" x14ac:dyDescent="0.2">
      <c r="A64" s="268" t="s">
        <v>266</v>
      </c>
      <c r="B64" s="160">
        <f>SUM(B57:B63)</f>
        <v>1862</v>
      </c>
      <c r="C64" s="160">
        <f>SUM(C57:C63)</f>
        <v>7015</v>
      </c>
      <c r="D64" s="160">
        <f t="shared" ref="D64:N64" si="20">SUM(D57:D63)</f>
        <v>47509</v>
      </c>
      <c r="E64" s="160">
        <f t="shared" si="20"/>
        <v>77681</v>
      </c>
      <c r="F64" s="160">
        <f t="shared" si="20"/>
        <v>543</v>
      </c>
      <c r="G64" s="160">
        <f t="shared" si="20"/>
        <v>63862</v>
      </c>
      <c r="H64" s="160">
        <f t="shared" si="20"/>
        <v>50239</v>
      </c>
      <c r="I64" s="160">
        <f t="shared" si="20"/>
        <v>7114</v>
      </c>
      <c r="J64" s="160">
        <f t="shared" si="20"/>
        <v>10239</v>
      </c>
      <c r="K64" s="160">
        <f t="shared" si="20"/>
        <v>4649</v>
      </c>
      <c r="L64" s="160">
        <f t="shared" si="20"/>
        <v>10079</v>
      </c>
      <c r="M64" s="160">
        <f t="shared" si="20"/>
        <v>82717</v>
      </c>
      <c r="N64" s="160">
        <f t="shared" si="20"/>
        <v>363509</v>
      </c>
      <c r="O64" s="262"/>
      <c r="P64" s="51"/>
      <c r="Q64" s="51"/>
      <c r="R64" s="51"/>
    </row>
    <row r="65" spans="1:22" x14ac:dyDescent="0.2">
      <c r="A65" s="151"/>
      <c r="B65" s="156"/>
      <c r="C65" s="156"/>
      <c r="D65" s="156"/>
      <c r="E65" s="156"/>
      <c r="F65" s="156"/>
      <c r="G65" s="156"/>
      <c r="H65" s="156"/>
      <c r="I65" s="156"/>
      <c r="J65" s="156"/>
      <c r="K65" s="156"/>
      <c r="L65" s="156"/>
      <c r="M65" s="156"/>
      <c r="N65" s="51"/>
      <c r="O65" s="263"/>
      <c r="P65" s="51"/>
      <c r="Q65" s="51"/>
    </row>
    <row r="66" spans="1:22" x14ac:dyDescent="0.2">
      <c r="A66" s="151"/>
      <c r="B66" s="156"/>
      <c r="C66" s="156"/>
      <c r="D66" s="156"/>
      <c r="E66" s="156"/>
      <c r="F66" s="156"/>
      <c r="G66" s="156"/>
      <c r="H66" s="156"/>
      <c r="I66" s="156"/>
      <c r="J66" s="156"/>
      <c r="K66" s="156"/>
      <c r="L66" s="156"/>
      <c r="M66" s="156"/>
      <c r="N66" s="51"/>
      <c r="O66" s="263"/>
      <c r="P66" s="51"/>
      <c r="Q66" s="51"/>
    </row>
    <row r="67" spans="1:22" x14ac:dyDescent="0.2">
      <c r="A67" s="151"/>
      <c r="B67" s="156"/>
      <c r="C67" s="156"/>
      <c r="D67" s="156"/>
      <c r="E67" s="156"/>
      <c r="F67" s="156"/>
      <c r="G67" s="156"/>
      <c r="H67" s="156"/>
      <c r="I67" s="156"/>
      <c r="J67" s="156"/>
      <c r="K67" s="156"/>
      <c r="L67" s="156"/>
      <c r="M67" s="156"/>
      <c r="N67" s="51"/>
      <c r="O67" s="263"/>
      <c r="P67" s="51"/>
      <c r="Q67" s="51"/>
    </row>
    <row r="68" spans="1:22" x14ac:dyDescent="0.2">
      <c r="A68" s="151"/>
      <c r="B68" s="156"/>
      <c r="C68" s="156"/>
      <c r="D68" s="156"/>
      <c r="E68" s="156"/>
      <c r="F68" s="156"/>
      <c r="G68" s="156"/>
      <c r="H68" s="156"/>
      <c r="I68" s="156"/>
      <c r="J68" s="156"/>
      <c r="K68" s="156"/>
      <c r="L68" s="156"/>
      <c r="M68" s="156"/>
      <c r="N68" s="51"/>
      <c r="O68" s="263"/>
      <c r="P68" s="51"/>
      <c r="Q68" s="51"/>
    </row>
    <row r="69" spans="1:22" x14ac:dyDescent="0.2">
      <c r="A69" s="151" t="s">
        <v>76</v>
      </c>
      <c r="B69" s="156"/>
      <c r="C69" s="156"/>
      <c r="D69" s="156"/>
      <c r="E69" s="156"/>
      <c r="F69" s="156"/>
      <c r="G69" s="156"/>
      <c r="H69" s="156"/>
      <c r="I69" s="156"/>
      <c r="J69" s="156"/>
      <c r="K69" s="156"/>
      <c r="L69" s="156"/>
      <c r="M69" s="156"/>
      <c r="N69" s="51"/>
      <c r="O69" s="263"/>
      <c r="P69" s="51"/>
      <c r="Q69" s="51"/>
    </row>
    <row r="70" spans="1:22" ht="39.75" customHeight="1" x14ac:dyDescent="0.2">
      <c r="A70" s="261" t="s">
        <v>265</v>
      </c>
      <c r="B70" s="127" t="s">
        <v>56</v>
      </c>
      <c r="C70" s="28" t="s">
        <v>57</v>
      </c>
      <c r="D70" s="127" t="s">
        <v>58</v>
      </c>
      <c r="E70" s="127" t="s">
        <v>59</v>
      </c>
      <c r="F70" s="127" t="s">
        <v>108</v>
      </c>
      <c r="G70" s="127" t="s">
        <v>109</v>
      </c>
      <c r="H70" s="127" t="s">
        <v>110</v>
      </c>
      <c r="I70" s="127" t="s">
        <v>111</v>
      </c>
      <c r="J70" s="127" t="s">
        <v>60</v>
      </c>
      <c r="K70" s="127" t="s">
        <v>112</v>
      </c>
      <c r="L70" s="127" t="s">
        <v>113</v>
      </c>
      <c r="M70" s="28" t="s">
        <v>114</v>
      </c>
      <c r="N70" s="127" t="s">
        <v>61</v>
      </c>
      <c r="O70" s="127" t="s">
        <v>62</v>
      </c>
      <c r="P70" s="127" t="s">
        <v>115</v>
      </c>
      <c r="Q70" s="127" t="s">
        <v>99</v>
      </c>
      <c r="R70" s="39" t="s">
        <v>767</v>
      </c>
      <c r="S70" s="127" t="s">
        <v>63</v>
      </c>
      <c r="T70" s="127" t="s">
        <v>82</v>
      </c>
      <c r="U70" s="39" t="s">
        <v>65</v>
      </c>
      <c r="V70" s="127" t="s">
        <v>66</v>
      </c>
    </row>
    <row r="71" spans="1:22" x14ac:dyDescent="0.2">
      <c r="A71" s="160" t="s">
        <v>123</v>
      </c>
      <c r="B71" s="691">
        <v>5251</v>
      </c>
      <c r="C71" s="691">
        <v>35131</v>
      </c>
      <c r="D71" s="691">
        <v>63421</v>
      </c>
      <c r="E71" s="691">
        <v>279</v>
      </c>
      <c r="F71" s="691">
        <v>7</v>
      </c>
      <c r="G71" s="691">
        <v>133</v>
      </c>
      <c r="H71" s="691">
        <v>235</v>
      </c>
      <c r="I71" s="691">
        <v>324</v>
      </c>
      <c r="J71" s="691">
        <v>44931</v>
      </c>
      <c r="K71" s="691">
        <v>4046</v>
      </c>
      <c r="L71" s="691">
        <v>4941</v>
      </c>
      <c r="M71" s="691">
        <v>408</v>
      </c>
      <c r="N71" s="691">
        <v>48767</v>
      </c>
      <c r="O71" s="270">
        <v>1378</v>
      </c>
      <c r="P71" s="691">
        <v>87</v>
      </c>
      <c r="Q71" s="691">
        <v>2601</v>
      </c>
      <c r="R71" s="691">
        <v>7051</v>
      </c>
      <c r="S71" s="691">
        <v>2625</v>
      </c>
      <c r="T71" s="691">
        <v>5068</v>
      </c>
      <c r="U71" s="691">
        <v>38595</v>
      </c>
      <c r="V71" s="160">
        <f t="shared" ref="V71:V77" si="21">SUM(B71:U71)</f>
        <v>265279</v>
      </c>
    </row>
    <row r="72" spans="1:22" x14ac:dyDescent="0.2">
      <c r="A72" s="261" t="s">
        <v>124</v>
      </c>
      <c r="B72" s="691">
        <v>576</v>
      </c>
      <c r="C72" s="691">
        <v>7586</v>
      </c>
      <c r="D72" s="691">
        <v>5564</v>
      </c>
      <c r="E72" s="691">
        <v>68</v>
      </c>
      <c r="F72" s="691">
        <v>8</v>
      </c>
      <c r="G72" s="691">
        <v>204</v>
      </c>
      <c r="H72" s="691">
        <v>6</v>
      </c>
      <c r="I72" s="691">
        <v>17</v>
      </c>
      <c r="J72" s="691">
        <v>3575</v>
      </c>
      <c r="K72" s="691">
        <v>60</v>
      </c>
      <c r="L72" s="691">
        <v>270</v>
      </c>
      <c r="M72" s="691">
        <v>24</v>
      </c>
      <c r="N72" s="691">
        <v>595</v>
      </c>
      <c r="O72" s="270">
        <v>309</v>
      </c>
      <c r="P72" s="691">
        <v>34</v>
      </c>
      <c r="Q72" s="691">
        <v>1038</v>
      </c>
      <c r="R72" s="691">
        <v>912</v>
      </c>
      <c r="S72" s="691">
        <v>884</v>
      </c>
      <c r="T72" s="691">
        <v>2594</v>
      </c>
      <c r="U72" s="691">
        <v>24848</v>
      </c>
      <c r="V72" s="160">
        <f t="shared" si="21"/>
        <v>49172</v>
      </c>
    </row>
    <row r="73" spans="1:22" x14ac:dyDescent="0.2">
      <c r="A73" s="261" t="s">
        <v>130</v>
      </c>
      <c r="B73" s="691">
        <v>579</v>
      </c>
      <c r="C73" s="691">
        <v>837</v>
      </c>
      <c r="D73" s="691">
        <v>2543</v>
      </c>
      <c r="E73" s="691">
        <v>106</v>
      </c>
      <c r="F73" s="691">
        <v>58</v>
      </c>
      <c r="G73" s="691">
        <v>63</v>
      </c>
      <c r="H73" s="691">
        <v>97</v>
      </c>
      <c r="I73" s="691">
        <v>169</v>
      </c>
      <c r="J73" s="691">
        <v>1303</v>
      </c>
      <c r="K73" s="691">
        <v>181</v>
      </c>
      <c r="L73" s="691">
        <v>357</v>
      </c>
      <c r="M73" s="691">
        <v>56</v>
      </c>
      <c r="N73" s="691">
        <v>238</v>
      </c>
      <c r="O73" s="270">
        <v>405</v>
      </c>
      <c r="P73" s="691">
        <v>24</v>
      </c>
      <c r="Q73" s="691">
        <v>222</v>
      </c>
      <c r="R73" s="691">
        <v>513</v>
      </c>
      <c r="S73" s="691">
        <v>636</v>
      </c>
      <c r="T73" s="691">
        <v>688</v>
      </c>
      <c r="U73" s="691">
        <v>2570</v>
      </c>
      <c r="V73" s="160">
        <f t="shared" si="21"/>
        <v>11645</v>
      </c>
    </row>
    <row r="74" spans="1:22" x14ac:dyDescent="0.2">
      <c r="A74" s="261" t="s">
        <v>131</v>
      </c>
      <c r="B74" s="691">
        <v>136</v>
      </c>
      <c r="C74" s="691">
        <v>1066</v>
      </c>
      <c r="D74" s="691">
        <v>1529</v>
      </c>
      <c r="E74" s="691">
        <v>55</v>
      </c>
      <c r="F74" s="691">
        <v>209</v>
      </c>
      <c r="G74" s="691">
        <v>72</v>
      </c>
      <c r="H74" s="691">
        <v>78</v>
      </c>
      <c r="I74" s="691">
        <v>103</v>
      </c>
      <c r="J74" s="691">
        <v>504</v>
      </c>
      <c r="K74" s="691">
        <v>41</v>
      </c>
      <c r="L74" s="691">
        <v>128</v>
      </c>
      <c r="M74" s="691">
        <v>16</v>
      </c>
      <c r="N74" s="691">
        <v>134</v>
      </c>
      <c r="O74" s="270">
        <v>146</v>
      </c>
      <c r="P74" s="691">
        <v>25</v>
      </c>
      <c r="Q74" s="691">
        <v>143</v>
      </c>
      <c r="R74" s="691">
        <v>119</v>
      </c>
      <c r="S74" s="691">
        <v>182</v>
      </c>
      <c r="T74" s="691">
        <v>531</v>
      </c>
      <c r="U74" s="691">
        <v>1752</v>
      </c>
      <c r="V74" s="160">
        <f t="shared" si="21"/>
        <v>6969</v>
      </c>
    </row>
    <row r="75" spans="1:22" x14ac:dyDescent="0.2">
      <c r="A75" s="261" t="s">
        <v>132</v>
      </c>
      <c r="B75" s="691">
        <v>24</v>
      </c>
      <c r="C75" s="691">
        <v>99</v>
      </c>
      <c r="D75" s="691">
        <v>82</v>
      </c>
      <c r="E75" s="691">
        <v>0</v>
      </c>
      <c r="F75" s="691">
        <v>0</v>
      </c>
      <c r="G75" s="691">
        <v>2</v>
      </c>
      <c r="H75" s="691">
        <v>0</v>
      </c>
      <c r="I75" s="691">
        <v>8</v>
      </c>
      <c r="J75" s="691">
        <v>37</v>
      </c>
      <c r="K75" s="691">
        <v>39</v>
      </c>
      <c r="L75" s="691">
        <v>0</v>
      </c>
      <c r="M75" s="691">
        <v>1</v>
      </c>
      <c r="N75" s="691">
        <v>1</v>
      </c>
      <c r="O75" s="270">
        <v>14</v>
      </c>
      <c r="P75" s="691">
        <v>0</v>
      </c>
      <c r="Q75" s="691">
        <v>6</v>
      </c>
      <c r="R75" s="691">
        <v>20</v>
      </c>
      <c r="S75" s="691">
        <v>28</v>
      </c>
      <c r="T75" s="691">
        <v>23</v>
      </c>
      <c r="U75" s="691">
        <v>944</v>
      </c>
      <c r="V75" s="160">
        <f t="shared" si="21"/>
        <v>1328</v>
      </c>
    </row>
    <row r="76" spans="1:22" x14ac:dyDescent="0.2">
      <c r="A76" s="160" t="s">
        <v>128</v>
      </c>
      <c r="B76" s="691">
        <v>351</v>
      </c>
      <c r="C76" s="691">
        <v>2238</v>
      </c>
      <c r="D76" s="691">
        <v>2235</v>
      </c>
      <c r="E76" s="691">
        <v>32</v>
      </c>
      <c r="F76" s="691">
        <v>0</v>
      </c>
      <c r="G76" s="691">
        <v>1</v>
      </c>
      <c r="H76" s="691">
        <v>0</v>
      </c>
      <c r="I76" s="691">
        <v>0</v>
      </c>
      <c r="J76" s="691">
        <v>1177</v>
      </c>
      <c r="K76" s="691">
        <v>67</v>
      </c>
      <c r="L76" s="691">
        <v>27</v>
      </c>
      <c r="M76" s="691">
        <v>24</v>
      </c>
      <c r="N76" s="691">
        <v>367</v>
      </c>
      <c r="O76" s="270">
        <v>24</v>
      </c>
      <c r="P76" s="691">
        <v>23</v>
      </c>
      <c r="Q76" s="691">
        <v>193</v>
      </c>
      <c r="R76" s="691">
        <v>346</v>
      </c>
      <c r="S76" s="691">
        <v>235</v>
      </c>
      <c r="T76" s="691">
        <v>571</v>
      </c>
      <c r="U76" s="691">
        <v>12267</v>
      </c>
      <c r="V76" s="160">
        <f t="shared" si="21"/>
        <v>20178</v>
      </c>
    </row>
    <row r="77" spans="1:22" x14ac:dyDescent="0.2">
      <c r="A77" s="261" t="s">
        <v>129</v>
      </c>
      <c r="B77" s="691">
        <v>98</v>
      </c>
      <c r="C77" s="691">
        <v>552</v>
      </c>
      <c r="D77" s="691">
        <v>2307</v>
      </c>
      <c r="E77" s="691">
        <v>3</v>
      </c>
      <c r="F77" s="691">
        <v>0</v>
      </c>
      <c r="G77" s="691">
        <v>13</v>
      </c>
      <c r="H77" s="691">
        <v>27</v>
      </c>
      <c r="I77" s="691">
        <v>28</v>
      </c>
      <c r="J77" s="691">
        <v>1247</v>
      </c>
      <c r="K77" s="691">
        <v>0</v>
      </c>
      <c r="L77" s="691">
        <v>369</v>
      </c>
      <c r="M77" s="691">
        <v>33</v>
      </c>
      <c r="N77" s="691">
        <v>137</v>
      </c>
      <c r="O77" s="270">
        <v>290</v>
      </c>
      <c r="P77" s="691">
        <v>12</v>
      </c>
      <c r="Q77" s="691">
        <v>140</v>
      </c>
      <c r="R77" s="691">
        <v>1278</v>
      </c>
      <c r="S77" s="691">
        <v>59</v>
      </c>
      <c r="T77" s="691">
        <v>604</v>
      </c>
      <c r="U77" s="691">
        <v>1741</v>
      </c>
      <c r="V77" s="160">
        <f t="shared" si="21"/>
        <v>8938</v>
      </c>
    </row>
    <row r="78" spans="1:22" ht="25.5" x14ac:dyDescent="0.2">
      <c r="A78" s="261" t="s">
        <v>266</v>
      </c>
      <c r="B78" s="271">
        <f t="shared" ref="B78:U78" si="22">SUM(B71:B77)</f>
        <v>7015</v>
      </c>
      <c r="C78" s="271">
        <f t="shared" si="22"/>
        <v>47509</v>
      </c>
      <c r="D78" s="271">
        <f t="shared" si="22"/>
        <v>77681</v>
      </c>
      <c r="E78" s="271">
        <f t="shared" si="22"/>
        <v>543</v>
      </c>
      <c r="F78" s="271">
        <f t="shared" si="22"/>
        <v>282</v>
      </c>
      <c r="G78" s="271">
        <f t="shared" si="22"/>
        <v>488</v>
      </c>
      <c r="H78" s="271">
        <f t="shared" si="22"/>
        <v>443</v>
      </c>
      <c r="I78" s="271">
        <f t="shared" si="22"/>
        <v>649</v>
      </c>
      <c r="J78" s="271">
        <f t="shared" si="22"/>
        <v>52774</v>
      </c>
      <c r="K78" s="271">
        <f t="shared" si="22"/>
        <v>4434</v>
      </c>
      <c r="L78" s="271">
        <f t="shared" si="22"/>
        <v>6092</v>
      </c>
      <c r="M78" s="271">
        <f t="shared" si="22"/>
        <v>562</v>
      </c>
      <c r="N78" s="271">
        <f t="shared" si="22"/>
        <v>50239</v>
      </c>
      <c r="O78" s="271">
        <f t="shared" si="22"/>
        <v>2566</v>
      </c>
      <c r="P78" s="271">
        <f t="shared" si="22"/>
        <v>205</v>
      </c>
      <c r="Q78" s="271">
        <f t="shared" si="22"/>
        <v>4343</v>
      </c>
      <c r="R78" s="271">
        <f t="shared" si="22"/>
        <v>10239</v>
      </c>
      <c r="S78" s="271">
        <f t="shared" si="22"/>
        <v>4649</v>
      </c>
      <c r="T78" s="271">
        <f t="shared" si="22"/>
        <v>10079</v>
      </c>
      <c r="U78" s="271">
        <f t="shared" si="22"/>
        <v>82717</v>
      </c>
      <c r="V78" s="261">
        <f>SUM(V71:V77)</f>
        <v>363509</v>
      </c>
    </row>
    <row r="79" spans="1:22" x14ac:dyDescent="0.2">
      <c r="A79" s="151"/>
      <c r="B79" s="156"/>
      <c r="C79" s="156"/>
      <c r="D79" s="156"/>
      <c r="E79" s="156"/>
      <c r="F79" s="156"/>
      <c r="G79" s="156"/>
      <c r="H79" s="156"/>
      <c r="I79" s="156"/>
      <c r="J79" s="156"/>
      <c r="K79" s="156"/>
      <c r="L79" s="156"/>
      <c r="M79" s="51"/>
      <c r="N79" s="156"/>
      <c r="O79" s="262"/>
      <c r="P79" s="51"/>
    </row>
    <row r="80" spans="1:22" x14ac:dyDescent="0.2">
      <c r="A80" s="846"/>
      <c r="B80" s="846"/>
      <c r="C80" s="846"/>
      <c r="D80" s="846"/>
      <c r="E80" s="846"/>
      <c r="F80" s="156"/>
      <c r="G80" s="156"/>
      <c r="H80" s="156"/>
      <c r="I80" s="156"/>
      <c r="J80" s="156"/>
      <c r="K80" s="156"/>
      <c r="L80" s="156"/>
      <c r="M80" s="51"/>
      <c r="N80" s="156"/>
      <c r="O80" s="262"/>
      <c r="P80" s="51"/>
    </row>
    <row r="81" spans="1:16" ht="14.1" customHeight="1" x14ac:dyDescent="0.2">
      <c r="A81" s="847" t="s">
        <v>267</v>
      </c>
      <c r="B81" s="848"/>
      <c r="C81" s="849"/>
      <c r="D81" s="156"/>
      <c r="E81" s="272"/>
      <c r="F81" s="272"/>
      <c r="G81" s="273"/>
      <c r="H81" s="273"/>
      <c r="I81" s="156"/>
      <c r="J81" s="273"/>
      <c r="K81" s="273"/>
      <c r="L81" s="156"/>
      <c r="M81" s="273"/>
      <c r="N81" s="273"/>
      <c r="O81" s="262"/>
      <c r="P81" s="51"/>
    </row>
    <row r="82" spans="1:16" ht="14.1" customHeight="1" x14ac:dyDescent="0.2">
      <c r="A82" s="127" t="s">
        <v>216</v>
      </c>
      <c r="B82" s="114" t="s">
        <v>215</v>
      </c>
      <c r="C82" s="127" t="s">
        <v>268</v>
      </c>
      <c r="D82" s="274"/>
      <c r="E82" s="272"/>
      <c r="F82" s="272"/>
      <c r="G82" s="275"/>
      <c r="H82" s="276"/>
      <c r="I82" s="51"/>
      <c r="J82" s="275"/>
      <c r="K82" s="276"/>
      <c r="L82" s="51"/>
      <c r="M82" s="275"/>
      <c r="N82" s="276"/>
      <c r="O82" s="262"/>
      <c r="P82" s="51"/>
    </row>
    <row r="83" spans="1:16" ht="14.1" customHeight="1" x14ac:dyDescent="0.2">
      <c r="A83" s="39">
        <v>1</v>
      </c>
      <c r="B83" s="34" t="s">
        <v>219</v>
      </c>
      <c r="C83" s="492">
        <v>514441</v>
      </c>
      <c r="D83" s="277"/>
      <c r="E83" s="272"/>
      <c r="F83" s="272"/>
      <c r="G83" s="275"/>
      <c r="H83" s="276"/>
      <c r="I83" s="51"/>
      <c r="J83" s="275"/>
      <c r="K83" s="276"/>
      <c r="L83" s="51"/>
      <c r="M83" s="275"/>
      <c r="N83" s="276"/>
      <c r="O83" s="262"/>
      <c r="P83" s="51"/>
    </row>
    <row r="84" spans="1:16" ht="14.1" customHeight="1" x14ac:dyDescent="0.2">
      <c r="A84" s="39">
        <v>2</v>
      </c>
      <c r="B84" s="34" t="s">
        <v>217</v>
      </c>
      <c r="C84" s="492">
        <v>440941</v>
      </c>
      <c r="D84" s="277"/>
      <c r="E84" s="272"/>
      <c r="F84" s="272"/>
      <c r="G84" s="275"/>
      <c r="H84" s="276"/>
      <c r="I84" s="51"/>
      <c r="J84" s="275"/>
      <c r="K84" s="276"/>
      <c r="L84" s="51"/>
      <c r="M84" s="275"/>
      <c r="N84" s="276"/>
      <c r="O84" s="262"/>
      <c r="P84" s="51"/>
    </row>
    <row r="85" spans="1:16" x14ac:dyDescent="0.2">
      <c r="A85" s="39">
        <v>3</v>
      </c>
      <c r="B85" s="34" t="s">
        <v>221</v>
      </c>
      <c r="C85" s="492">
        <v>67940</v>
      </c>
      <c r="D85" s="277"/>
      <c r="E85" s="272"/>
      <c r="F85" s="272"/>
      <c r="G85" s="275"/>
      <c r="H85" s="276"/>
      <c r="I85" s="51"/>
      <c r="J85" s="275"/>
      <c r="K85" s="276"/>
      <c r="L85" s="51"/>
      <c r="M85" s="275"/>
      <c r="N85" s="276"/>
      <c r="O85" s="262"/>
      <c r="P85" s="51"/>
    </row>
    <row r="86" spans="1:16" ht="14.1" customHeight="1" x14ac:dyDescent="0.2">
      <c r="A86" s="278">
        <v>4</v>
      </c>
      <c r="B86" s="34" t="s">
        <v>269</v>
      </c>
      <c r="C86" s="492">
        <v>63912</v>
      </c>
      <c r="D86" s="277"/>
      <c r="E86" s="279"/>
      <c r="F86" s="279"/>
      <c r="G86" s="275"/>
      <c r="H86" s="276"/>
      <c r="I86" s="51"/>
      <c r="J86" s="275"/>
      <c r="K86" s="276"/>
      <c r="L86" s="51"/>
      <c r="M86" s="275"/>
      <c r="N86" s="276"/>
      <c r="O86" s="262"/>
      <c r="P86" s="51"/>
    </row>
    <row r="87" spans="1:16" ht="14.1" customHeight="1" x14ac:dyDescent="0.2">
      <c r="A87" s="278">
        <v>5</v>
      </c>
      <c r="B87" s="34" t="s">
        <v>220</v>
      </c>
      <c r="C87" s="492">
        <v>56251</v>
      </c>
      <c r="D87" s="277"/>
      <c r="E87" s="280"/>
      <c r="F87" s="280"/>
      <c r="G87" s="275"/>
      <c r="H87" s="276"/>
      <c r="I87" s="51"/>
      <c r="J87" s="275"/>
      <c r="K87" s="276"/>
      <c r="L87" s="51"/>
      <c r="M87" s="275"/>
      <c r="N87" s="276"/>
      <c r="O87" s="262"/>
      <c r="P87" s="51"/>
    </row>
    <row r="88" spans="1:16" ht="14.1" customHeight="1" x14ac:dyDescent="0.2">
      <c r="A88" s="278">
        <v>6</v>
      </c>
      <c r="B88" s="34" t="s">
        <v>222</v>
      </c>
      <c r="C88" s="492">
        <v>42769</v>
      </c>
      <c r="D88" s="277"/>
      <c r="E88" s="280"/>
      <c r="F88" s="280"/>
      <c r="G88" s="275"/>
      <c r="H88" s="276"/>
      <c r="I88" s="51"/>
      <c r="J88" s="275"/>
      <c r="K88" s="276"/>
      <c r="L88" s="51"/>
      <c r="M88" s="275"/>
      <c r="N88" s="276"/>
      <c r="O88" s="262"/>
      <c r="P88" s="51"/>
    </row>
    <row r="89" spans="1:16" ht="14.1" customHeight="1" x14ac:dyDescent="0.2">
      <c r="A89" s="278">
        <v>7</v>
      </c>
      <c r="B89" s="34" t="s">
        <v>227</v>
      </c>
      <c r="C89" s="492">
        <v>39932</v>
      </c>
      <c r="D89" s="277"/>
      <c r="E89" s="280"/>
      <c r="F89" s="280"/>
      <c r="G89" s="275"/>
      <c r="H89" s="276"/>
      <c r="I89" s="51"/>
      <c r="J89" s="275"/>
      <c r="K89" s="276"/>
      <c r="L89" s="51"/>
      <c r="M89" s="275"/>
      <c r="N89" s="276"/>
      <c r="O89" s="262"/>
      <c r="P89" s="51"/>
    </row>
    <row r="90" spans="1:16" ht="14.1" customHeight="1" x14ac:dyDescent="0.2">
      <c r="A90" s="278">
        <v>8</v>
      </c>
      <c r="B90" s="34" t="s">
        <v>270</v>
      </c>
      <c r="C90" s="492">
        <v>34239</v>
      </c>
      <c r="D90" s="277"/>
      <c r="E90" s="280"/>
      <c r="F90" s="280"/>
      <c r="G90" s="275"/>
      <c r="H90" s="276"/>
      <c r="I90" s="281"/>
      <c r="J90" s="275"/>
      <c r="K90" s="276"/>
      <c r="L90" s="281"/>
      <c r="M90" s="275"/>
      <c r="N90" s="276"/>
      <c r="O90" s="282"/>
      <c r="P90" s="281"/>
    </row>
    <row r="91" spans="1:16" ht="14.1" customHeight="1" x14ac:dyDescent="0.2">
      <c r="A91" s="278">
        <v>9</v>
      </c>
      <c r="B91" s="34" t="s">
        <v>271</v>
      </c>
      <c r="C91" s="492">
        <v>23365</v>
      </c>
      <c r="D91" s="277"/>
      <c r="E91" s="280"/>
      <c r="F91" s="280"/>
      <c r="G91" s="275"/>
      <c r="H91" s="276"/>
      <c r="I91" s="281"/>
      <c r="J91" s="275"/>
      <c r="K91" s="276"/>
      <c r="L91" s="281"/>
      <c r="M91" s="275"/>
      <c r="N91" s="276"/>
      <c r="O91" s="282"/>
      <c r="P91" s="281"/>
    </row>
    <row r="92" spans="1:16" ht="14.1" customHeight="1" x14ac:dyDescent="0.2">
      <c r="A92" s="278">
        <v>10</v>
      </c>
      <c r="B92" s="34" t="s">
        <v>228</v>
      </c>
      <c r="C92" s="492">
        <v>22674</v>
      </c>
      <c r="D92" s="277"/>
      <c r="E92" s="280"/>
      <c r="F92" s="280"/>
      <c r="G92" s="275"/>
      <c r="H92" s="276"/>
      <c r="I92" s="281"/>
      <c r="J92" s="275"/>
      <c r="K92" s="276"/>
      <c r="L92" s="281"/>
      <c r="M92" s="275"/>
      <c r="N92" s="276"/>
      <c r="O92" s="282"/>
      <c r="P92" s="281"/>
    </row>
    <row r="93" spans="1:16" ht="14.1" customHeight="1" x14ac:dyDescent="0.2">
      <c r="A93" s="278">
        <v>11</v>
      </c>
      <c r="B93" s="34" t="s">
        <v>274</v>
      </c>
      <c r="C93" s="492">
        <v>17474</v>
      </c>
      <c r="D93" s="277"/>
      <c r="E93" s="272"/>
      <c r="F93" s="272"/>
      <c r="G93" s="275"/>
      <c r="H93" s="276"/>
      <c r="I93" s="283"/>
      <c r="J93" s="275"/>
      <c r="K93" s="276"/>
      <c r="L93" s="283"/>
      <c r="M93" s="275"/>
      <c r="N93" s="276"/>
      <c r="O93" s="284"/>
      <c r="P93" s="283"/>
    </row>
    <row r="94" spans="1:16" ht="14.1" customHeight="1" x14ac:dyDescent="0.2">
      <c r="A94" s="278">
        <v>12</v>
      </c>
      <c r="B94" s="34" t="s">
        <v>272</v>
      </c>
      <c r="C94" s="492">
        <v>16723</v>
      </c>
      <c r="D94" s="277"/>
      <c r="E94" s="272"/>
      <c r="F94" s="272"/>
      <c r="G94" s="275"/>
      <c r="H94" s="276"/>
      <c r="I94" s="283"/>
      <c r="J94" s="275"/>
      <c r="K94" s="276"/>
      <c r="L94" s="283"/>
      <c r="M94" s="275"/>
      <c r="N94" s="276"/>
      <c r="O94" s="284"/>
      <c r="P94" s="283"/>
    </row>
    <row r="95" spans="1:16" ht="14.1" customHeight="1" x14ac:dyDescent="0.2">
      <c r="A95" s="278">
        <v>13</v>
      </c>
      <c r="B95" s="34" t="s">
        <v>218</v>
      </c>
      <c r="C95" s="492">
        <v>14565</v>
      </c>
      <c r="D95" s="277"/>
      <c r="E95" s="272"/>
      <c r="F95" s="272"/>
      <c r="G95" s="275"/>
      <c r="H95" s="276"/>
      <c r="I95" s="283"/>
      <c r="J95" s="275"/>
      <c r="K95" s="276"/>
      <c r="L95" s="283"/>
      <c r="M95" s="275"/>
      <c r="N95" s="276"/>
      <c r="O95" s="284"/>
      <c r="P95" s="283"/>
    </row>
    <row r="96" spans="1:16" x14ac:dyDescent="0.2">
      <c r="A96" s="278">
        <v>14</v>
      </c>
      <c r="B96" s="34" t="s">
        <v>225</v>
      </c>
      <c r="C96" s="492">
        <v>13719</v>
      </c>
      <c r="D96" s="277"/>
      <c r="E96" s="272"/>
      <c r="F96" s="272"/>
      <c r="G96" s="275"/>
      <c r="H96" s="276"/>
      <c r="I96" s="283"/>
      <c r="J96" s="275"/>
      <c r="K96" s="276"/>
      <c r="L96" s="283"/>
      <c r="M96" s="275"/>
      <c r="N96" s="276"/>
      <c r="O96" s="284"/>
      <c r="P96" s="156"/>
    </row>
    <row r="97" spans="1:16" ht="14.1" customHeight="1" x14ac:dyDescent="0.2">
      <c r="A97" s="278">
        <v>15</v>
      </c>
      <c r="B97" s="34" t="s">
        <v>275</v>
      </c>
      <c r="C97" s="492">
        <v>13305</v>
      </c>
      <c r="D97" s="277"/>
      <c r="E97" s="283"/>
      <c r="F97" s="283"/>
      <c r="G97" s="283"/>
      <c r="H97" s="156"/>
      <c r="I97" s="283"/>
      <c r="J97" s="283"/>
      <c r="K97" s="156"/>
      <c r="L97" s="283"/>
      <c r="M97" s="283"/>
      <c r="N97" s="156"/>
      <c r="O97" s="284"/>
      <c r="P97" s="156"/>
    </row>
    <row r="98" spans="1:16" x14ac:dyDescent="0.2">
      <c r="A98" s="278">
        <v>16</v>
      </c>
      <c r="B98" s="34" t="s">
        <v>226</v>
      </c>
      <c r="C98" s="492">
        <v>12697</v>
      </c>
      <c r="D98" s="277"/>
      <c r="E98" s="283"/>
      <c r="F98" s="283"/>
      <c r="G98" s="283"/>
      <c r="H98" s="283"/>
      <c r="I98" s="283"/>
      <c r="J98" s="283"/>
      <c r="K98" s="283"/>
      <c r="L98" s="283"/>
      <c r="M98" s="283"/>
      <c r="N98" s="283"/>
      <c r="O98" s="284"/>
      <c r="P98" s="156"/>
    </row>
    <row r="99" spans="1:16" ht="14.1" customHeight="1" x14ac:dyDescent="0.2">
      <c r="A99" s="278">
        <v>17</v>
      </c>
      <c r="B99" s="34" t="s">
        <v>273</v>
      </c>
      <c r="C99" s="492">
        <v>12492</v>
      </c>
      <c r="D99" s="277"/>
      <c r="E99" s="283"/>
      <c r="F99" s="283"/>
      <c r="G99" s="283"/>
      <c r="H99" s="283"/>
      <c r="I99" s="283"/>
      <c r="J99" s="283"/>
      <c r="K99" s="283"/>
      <c r="L99" s="283"/>
      <c r="M99" s="283"/>
      <c r="N99" s="283"/>
      <c r="O99" s="284"/>
      <c r="P99" s="156"/>
    </row>
    <row r="100" spans="1:16" ht="14.1" customHeight="1" x14ac:dyDescent="0.2">
      <c r="A100" s="278">
        <v>18</v>
      </c>
      <c r="B100" s="34" t="s">
        <v>363</v>
      </c>
      <c r="C100" s="492">
        <v>12030</v>
      </c>
      <c r="D100" s="277"/>
      <c r="E100" s="283"/>
      <c r="F100" s="283"/>
      <c r="G100" s="283"/>
      <c r="H100" s="283"/>
      <c r="I100" s="283"/>
      <c r="J100" s="283"/>
      <c r="K100" s="283"/>
      <c r="L100" s="283"/>
      <c r="M100" s="283"/>
      <c r="N100" s="283"/>
      <c r="O100" s="284"/>
      <c r="P100" s="156"/>
    </row>
    <row r="101" spans="1:16" ht="14.1" customHeight="1" x14ac:dyDescent="0.2">
      <c r="A101" s="278">
        <v>19</v>
      </c>
      <c r="B101" s="34" t="s">
        <v>277</v>
      </c>
      <c r="C101" s="492">
        <v>11749</v>
      </c>
      <c r="D101" s="277"/>
      <c r="E101" s="51"/>
      <c r="F101" s="51"/>
      <c r="G101" s="51"/>
      <c r="H101" s="51"/>
      <c r="I101" s="51"/>
      <c r="J101" s="51"/>
      <c r="K101" s="51"/>
      <c r="L101" s="51"/>
      <c r="M101" s="51"/>
      <c r="N101" s="51"/>
      <c r="O101" s="262"/>
      <c r="P101" s="51"/>
    </row>
    <row r="102" spans="1:16" ht="14.1" customHeight="1" x14ac:dyDescent="0.2">
      <c r="A102" s="278">
        <v>20</v>
      </c>
      <c r="B102" s="34" t="s">
        <v>276</v>
      </c>
      <c r="C102" s="492">
        <v>10739</v>
      </c>
      <c r="D102" s="277"/>
      <c r="E102" s="281"/>
      <c r="F102" s="281"/>
      <c r="G102" s="281"/>
      <c r="H102" s="281"/>
      <c r="I102" s="281"/>
      <c r="J102" s="281"/>
      <c r="K102" s="281"/>
      <c r="L102" s="281"/>
      <c r="M102" s="281"/>
      <c r="N102" s="281"/>
      <c r="O102" s="282"/>
      <c r="P102" s="281"/>
    </row>
    <row r="103" spans="1:16" x14ac:dyDescent="0.2">
      <c r="A103" s="285"/>
      <c r="B103" s="283"/>
      <c r="C103" s="286"/>
      <c r="D103" s="287"/>
      <c r="E103" s="281"/>
      <c r="F103" s="281"/>
      <c r="G103" s="281"/>
      <c r="H103" s="281"/>
      <c r="I103" s="281"/>
      <c r="J103" s="281"/>
      <c r="K103" s="281"/>
      <c r="L103" s="281"/>
      <c r="M103" s="281"/>
      <c r="N103" s="281"/>
      <c r="O103" s="282"/>
      <c r="P103" s="281"/>
    </row>
    <row r="104" spans="1:16" x14ac:dyDescent="0.2">
      <c r="A104" s="288"/>
      <c r="B104" s="260" t="s">
        <v>278</v>
      </c>
      <c r="C104" s="493">
        <v>43539</v>
      </c>
      <c r="D104" s="289"/>
      <c r="E104" s="283"/>
      <c r="F104" s="283"/>
      <c r="G104" s="283"/>
      <c r="H104" s="283"/>
      <c r="I104" s="283"/>
      <c r="J104" s="283"/>
      <c r="K104" s="283"/>
      <c r="L104" s="283"/>
      <c r="M104" s="283"/>
      <c r="N104" s="283"/>
      <c r="O104" s="284"/>
      <c r="P104" s="283"/>
    </row>
    <row r="105" spans="1:16" x14ac:dyDescent="0.2">
      <c r="A105" s="288"/>
      <c r="B105" s="283"/>
      <c r="C105" s="283"/>
      <c r="D105" s="283"/>
      <c r="E105" s="283"/>
      <c r="F105" s="283"/>
      <c r="G105" s="283"/>
      <c r="H105" s="283"/>
      <c r="I105" s="283"/>
      <c r="J105" s="283"/>
      <c r="K105" s="283"/>
      <c r="L105" s="283"/>
      <c r="M105" s="283"/>
      <c r="N105" s="283"/>
      <c r="O105" s="284"/>
      <c r="P105" s="283"/>
    </row>
    <row r="106" spans="1:16" x14ac:dyDescent="0.2">
      <c r="A106" s="288"/>
      <c r="B106" s="156" t="s">
        <v>279</v>
      </c>
      <c r="C106" s="283"/>
      <c r="D106" s="283"/>
      <c r="E106" s="283"/>
      <c r="F106" s="283"/>
      <c r="G106" s="283"/>
      <c r="H106" s="283"/>
      <c r="I106" s="283"/>
      <c r="J106" s="283"/>
      <c r="K106" s="283"/>
      <c r="L106" s="283"/>
      <c r="M106" s="283"/>
      <c r="N106" s="283"/>
      <c r="O106" s="284"/>
      <c r="P106" s="283"/>
    </row>
    <row r="107" spans="1:16" x14ac:dyDescent="0.2">
      <c r="A107" s="288"/>
      <c r="B107" s="156"/>
      <c r="C107" s="283"/>
      <c r="D107" s="283"/>
      <c r="E107" s="156"/>
      <c r="F107" s="156"/>
      <c r="G107" s="156"/>
      <c r="H107" s="156"/>
      <c r="I107" s="156"/>
      <c r="J107" s="156"/>
      <c r="K107" s="156"/>
      <c r="L107" s="156"/>
      <c r="M107" s="156"/>
      <c r="N107" s="156"/>
      <c r="O107" s="263"/>
      <c r="P107" s="156"/>
    </row>
    <row r="108" spans="1:16" x14ac:dyDescent="0.2">
      <c r="A108" s="288"/>
      <c r="B108" s="156"/>
      <c r="C108" s="283"/>
      <c r="D108" s="283"/>
      <c r="E108" s="156"/>
      <c r="F108" s="156"/>
      <c r="G108" s="156"/>
      <c r="H108" s="156"/>
      <c r="I108" s="156"/>
      <c r="J108" s="156"/>
      <c r="K108" s="156"/>
      <c r="L108" s="156"/>
      <c r="M108" s="156"/>
      <c r="N108" s="156"/>
      <c r="O108" s="263"/>
      <c r="P108" s="156"/>
    </row>
    <row r="109" spans="1:16" x14ac:dyDescent="0.2">
      <c r="A109" s="288"/>
      <c r="B109" s="156"/>
      <c r="C109" s="283"/>
      <c r="D109" s="283"/>
      <c r="E109" s="283"/>
      <c r="F109" s="283"/>
      <c r="G109" s="283"/>
      <c r="H109" s="283"/>
      <c r="I109" s="283"/>
      <c r="J109" s="283"/>
      <c r="K109" s="283"/>
      <c r="L109" s="283"/>
      <c r="M109" s="283"/>
      <c r="N109" s="283"/>
      <c r="O109" s="284"/>
      <c r="P109" s="283"/>
    </row>
    <row r="110" spans="1:16" x14ac:dyDescent="0.2">
      <c r="A110" s="288"/>
      <c r="B110" s="156"/>
      <c r="C110" s="283"/>
      <c r="D110" s="283"/>
      <c r="E110" s="283"/>
      <c r="F110" s="283"/>
      <c r="G110" s="283"/>
      <c r="H110" s="283"/>
      <c r="I110" s="283"/>
      <c r="J110" s="283"/>
      <c r="K110" s="283"/>
      <c r="L110" s="283"/>
      <c r="M110" s="283"/>
      <c r="N110" s="283"/>
      <c r="O110" s="284"/>
      <c r="P110" s="283"/>
    </row>
    <row r="111" spans="1:16" x14ac:dyDescent="0.2">
      <c r="A111" s="288"/>
      <c r="B111" s="156"/>
      <c r="C111" s="283"/>
      <c r="D111" s="283"/>
      <c r="E111" s="283"/>
      <c r="F111" s="283"/>
      <c r="G111" s="283"/>
      <c r="H111" s="283"/>
      <c r="I111" s="283"/>
      <c r="J111" s="283"/>
      <c r="K111" s="283"/>
      <c r="L111" s="283"/>
      <c r="M111" s="283"/>
      <c r="N111" s="283"/>
      <c r="O111" s="284"/>
      <c r="P111" s="283"/>
    </row>
    <row r="112" spans="1:16" x14ac:dyDescent="0.2">
      <c r="A112" s="290"/>
      <c r="B112" s="156"/>
      <c r="C112" s="12"/>
      <c r="D112" s="283"/>
      <c r="E112" s="283"/>
      <c r="F112" s="283"/>
      <c r="G112" s="283"/>
      <c r="H112" s="283"/>
      <c r="I112" s="283"/>
      <c r="J112" s="283"/>
      <c r="K112" s="283"/>
      <c r="L112" s="283"/>
      <c r="M112" s="283"/>
      <c r="N112" s="283"/>
      <c r="O112" s="284"/>
      <c r="P112" s="283"/>
    </row>
    <row r="113" spans="1:16" x14ac:dyDescent="0.2">
      <c r="A113" s="12"/>
      <c r="B113" s="156"/>
      <c r="C113" s="51"/>
      <c r="D113" s="12"/>
      <c r="E113" s="12"/>
      <c r="F113" s="12"/>
      <c r="G113" s="12"/>
      <c r="H113" s="12"/>
      <c r="I113" s="12"/>
      <c r="J113" s="12"/>
      <c r="K113" s="12"/>
      <c r="L113" s="12"/>
      <c r="M113" s="12"/>
      <c r="N113" s="12"/>
      <c r="O113" s="269"/>
      <c r="P113" s="12"/>
    </row>
    <row r="114" spans="1:16" x14ac:dyDescent="0.2">
      <c r="A114" s="291"/>
      <c r="B114" s="156"/>
      <c r="C114" s="51"/>
      <c r="D114" s="51"/>
      <c r="E114" s="51"/>
      <c r="F114" s="51"/>
      <c r="G114" s="51"/>
      <c r="H114" s="51"/>
      <c r="I114" s="51"/>
      <c r="J114" s="51"/>
      <c r="K114" s="51"/>
      <c r="L114" s="51"/>
      <c r="M114" s="51"/>
      <c r="N114" s="51"/>
      <c r="O114" s="262"/>
      <c r="P114" s="51"/>
    </row>
    <row r="115" spans="1:16" x14ac:dyDescent="0.2">
      <c r="A115" s="257"/>
      <c r="B115" s="156"/>
      <c r="C115" s="12"/>
      <c r="D115" s="51"/>
      <c r="E115" s="51"/>
      <c r="F115" s="51"/>
      <c r="G115" s="51"/>
      <c r="H115" s="51"/>
      <c r="I115" s="51"/>
      <c r="J115" s="51"/>
      <c r="K115" s="51"/>
      <c r="L115" s="51"/>
      <c r="M115" s="51"/>
      <c r="N115" s="51"/>
      <c r="O115" s="262"/>
      <c r="P115" s="51"/>
    </row>
    <row r="116" spans="1:16" x14ac:dyDescent="0.2">
      <c r="A116" s="12"/>
      <c r="B116" s="156"/>
      <c r="C116" s="292"/>
      <c r="D116" s="12"/>
      <c r="E116" s="12"/>
      <c r="F116" s="12"/>
      <c r="G116" s="12"/>
      <c r="H116" s="12"/>
      <c r="I116" s="12"/>
      <c r="J116" s="12"/>
      <c r="K116" s="12"/>
      <c r="L116" s="12"/>
      <c r="M116" s="12"/>
      <c r="N116" s="12"/>
      <c r="O116" s="269"/>
      <c r="P116" s="12"/>
    </row>
    <row r="117" spans="1:16" x14ac:dyDescent="0.2">
      <c r="A117" s="255"/>
      <c r="B117" s="156"/>
      <c r="C117" s="145"/>
      <c r="D117" s="292"/>
      <c r="E117" s="292"/>
      <c r="F117" s="292"/>
      <c r="G117" s="292"/>
      <c r="H117" s="292"/>
      <c r="I117" s="292"/>
      <c r="J117" s="292"/>
      <c r="K117" s="292"/>
      <c r="L117" s="292"/>
      <c r="M117" s="292"/>
      <c r="N117" s="292"/>
      <c r="O117" s="262"/>
      <c r="P117" s="292"/>
    </row>
    <row r="118" spans="1:16" x14ac:dyDescent="0.2">
      <c r="A118" s="255"/>
      <c r="B118" s="156"/>
      <c r="C118" s="145"/>
      <c r="D118" s="145"/>
      <c r="E118" s="145"/>
      <c r="F118" s="145"/>
      <c r="G118" s="145"/>
      <c r="H118" s="145"/>
      <c r="I118" s="145"/>
      <c r="J118" s="145"/>
      <c r="K118" s="145"/>
      <c r="L118" s="145"/>
      <c r="M118" s="145"/>
      <c r="N118" s="145"/>
      <c r="O118" s="263"/>
      <c r="P118" s="145"/>
    </row>
    <row r="119" spans="1:16" x14ac:dyDescent="0.2">
      <c r="A119" s="255"/>
      <c r="B119" s="156"/>
      <c r="C119" s="145"/>
      <c r="D119" s="145"/>
      <c r="E119" s="145"/>
      <c r="F119" s="145"/>
      <c r="G119" s="145"/>
      <c r="H119" s="145"/>
      <c r="I119" s="145"/>
      <c r="J119" s="145"/>
      <c r="K119" s="145"/>
      <c r="L119" s="145"/>
      <c r="M119" s="145"/>
      <c r="N119" s="145"/>
      <c r="O119" s="263"/>
      <c r="P119" s="145"/>
    </row>
    <row r="120" spans="1:16" x14ac:dyDescent="0.2">
      <c r="A120" s="255"/>
      <c r="B120" s="156"/>
      <c r="C120" s="145"/>
      <c r="D120" s="145"/>
      <c r="E120" s="145"/>
      <c r="F120" s="145"/>
      <c r="G120" s="145"/>
      <c r="H120" s="145"/>
      <c r="I120" s="145"/>
      <c r="J120" s="145"/>
      <c r="K120" s="145"/>
      <c r="L120" s="145"/>
      <c r="M120" s="145"/>
      <c r="N120" s="145"/>
      <c r="O120" s="263"/>
      <c r="P120" s="145"/>
    </row>
    <row r="121" spans="1:16" x14ac:dyDescent="0.2">
      <c r="A121" s="255"/>
      <c r="B121" s="156"/>
      <c r="C121" s="145"/>
      <c r="D121" s="145"/>
      <c r="E121" s="145"/>
      <c r="F121" s="145"/>
      <c r="G121" s="145"/>
      <c r="H121" s="145"/>
      <c r="I121" s="145"/>
      <c r="J121" s="145"/>
      <c r="K121" s="145"/>
      <c r="L121" s="145"/>
      <c r="M121" s="145"/>
      <c r="N121" s="145"/>
      <c r="O121" s="263"/>
      <c r="P121" s="145"/>
    </row>
    <row r="122" spans="1:16" x14ac:dyDescent="0.2">
      <c r="A122" s="255"/>
      <c r="B122" s="156"/>
      <c r="C122" s="145"/>
      <c r="D122" s="145"/>
      <c r="E122" s="145"/>
      <c r="F122" s="145"/>
      <c r="G122" s="145"/>
      <c r="H122" s="145"/>
      <c r="I122" s="145"/>
      <c r="J122" s="145"/>
      <c r="K122" s="145"/>
      <c r="L122" s="145"/>
      <c r="M122" s="145"/>
      <c r="N122" s="145"/>
      <c r="O122" s="263"/>
      <c r="P122" s="145"/>
    </row>
    <row r="123" spans="1:16" x14ac:dyDescent="0.2">
      <c r="A123" s="255"/>
      <c r="B123" s="156"/>
      <c r="C123" s="145"/>
      <c r="D123" s="145"/>
      <c r="E123" s="145"/>
      <c r="F123" s="145"/>
      <c r="G123" s="145"/>
      <c r="H123" s="145"/>
      <c r="I123" s="145"/>
      <c r="J123" s="145"/>
      <c r="K123" s="145"/>
      <c r="L123" s="145"/>
      <c r="M123" s="145"/>
      <c r="N123" s="145"/>
      <c r="O123" s="263"/>
      <c r="P123" s="145"/>
    </row>
    <row r="124" spans="1:16" x14ac:dyDescent="0.2">
      <c r="A124" s="255"/>
      <c r="B124" s="156"/>
      <c r="C124" s="145"/>
      <c r="D124" s="145"/>
      <c r="E124" s="145"/>
      <c r="F124" s="145"/>
      <c r="G124" s="145"/>
      <c r="H124" s="145"/>
      <c r="I124" s="145"/>
      <c r="J124" s="145"/>
      <c r="K124" s="145"/>
      <c r="L124" s="145"/>
      <c r="M124" s="145"/>
      <c r="N124" s="145"/>
      <c r="O124" s="263"/>
      <c r="P124" s="145"/>
    </row>
    <row r="125" spans="1:16" x14ac:dyDescent="0.2">
      <c r="A125" s="255"/>
      <c r="B125" s="156"/>
      <c r="C125" s="12"/>
      <c r="D125" s="145"/>
      <c r="E125" s="145"/>
      <c r="F125" s="145"/>
      <c r="G125" s="145"/>
      <c r="H125" s="145"/>
      <c r="I125" s="145"/>
      <c r="J125" s="145"/>
      <c r="K125" s="145"/>
      <c r="L125" s="145"/>
      <c r="M125" s="145"/>
      <c r="N125" s="145"/>
      <c r="O125" s="263"/>
      <c r="P125" s="145"/>
    </row>
    <row r="126" spans="1:16" x14ac:dyDescent="0.2">
      <c r="A126" s="12"/>
      <c r="B126" s="51"/>
      <c r="C126" s="51"/>
      <c r="D126" s="12"/>
      <c r="E126" s="12"/>
      <c r="F126" s="12"/>
      <c r="G126" s="12"/>
      <c r="H126" s="12"/>
      <c r="I126" s="12"/>
      <c r="J126" s="12"/>
      <c r="K126" s="12"/>
      <c r="L126" s="12"/>
      <c r="M126" s="12"/>
      <c r="N126" s="12"/>
      <c r="O126" s="269"/>
      <c r="P126" s="12"/>
    </row>
    <row r="127" spans="1:16" x14ac:dyDescent="0.2">
      <c r="A127" s="293"/>
      <c r="B127" s="51"/>
      <c r="C127" s="51"/>
      <c r="D127" s="51"/>
      <c r="E127" s="51"/>
      <c r="F127" s="51"/>
      <c r="G127" s="51"/>
      <c r="H127" s="51"/>
      <c r="I127" s="51"/>
      <c r="J127" s="51"/>
      <c r="K127" s="51"/>
      <c r="L127" s="51"/>
      <c r="M127" s="51"/>
      <c r="N127" s="51"/>
      <c r="O127" s="262"/>
      <c r="P127" s="51"/>
    </row>
    <row r="128" spans="1:16" x14ac:dyDescent="0.2">
      <c r="A128" s="255"/>
      <c r="B128" s="255"/>
      <c r="C128" s="255"/>
      <c r="D128" s="51"/>
      <c r="E128" s="51"/>
      <c r="F128" s="51"/>
      <c r="G128" s="51"/>
      <c r="H128" s="51"/>
      <c r="I128" s="51"/>
      <c r="J128" s="51"/>
      <c r="K128" s="51"/>
      <c r="L128" s="51"/>
      <c r="M128" s="51"/>
      <c r="N128" s="51"/>
      <c r="O128" s="262"/>
      <c r="P128" s="51"/>
    </row>
    <row r="129" spans="1:16" x14ac:dyDescent="0.2">
      <c r="A129" s="255"/>
      <c r="B129" s="12"/>
      <c r="C129" s="12"/>
      <c r="D129" s="255"/>
      <c r="E129" s="255"/>
      <c r="F129" s="255"/>
      <c r="G129" s="255"/>
      <c r="H129" s="255"/>
      <c r="I129" s="255"/>
      <c r="J129" s="255"/>
      <c r="K129" s="255"/>
      <c r="L129" s="255"/>
      <c r="M129" s="255"/>
      <c r="N129" s="255"/>
      <c r="O129" s="659"/>
      <c r="P129" s="255"/>
    </row>
    <row r="130" spans="1:16" x14ac:dyDescent="0.2">
      <c r="A130" s="12"/>
      <c r="B130" s="156"/>
      <c r="C130" s="156"/>
      <c r="D130" s="12"/>
      <c r="E130" s="12"/>
      <c r="F130" s="12"/>
      <c r="G130" s="12"/>
      <c r="H130" s="12"/>
      <c r="I130" s="12"/>
      <c r="J130" s="12"/>
      <c r="K130" s="12"/>
      <c r="L130" s="12"/>
      <c r="M130" s="12"/>
      <c r="N130" s="12"/>
      <c r="O130" s="269"/>
      <c r="P130" s="12"/>
    </row>
    <row r="131" spans="1:16" x14ac:dyDescent="0.2">
      <c r="A131" s="257"/>
      <c r="B131" s="156"/>
      <c r="C131" s="156"/>
      <c r="D131" s="156"/>
      <c r="E131" s="156"/>
      <c r="F131" s="156"/>
      <c r="G131" s="156"/>
      <c r="H131" s="156"/>
      <c r="I131" s="156"/>
      <c r="J131" s="156"/>
      <c r="K131" s="156"/>
      <c r="L131" s="156"/>
      <c r="M131" s="156"/>
      <c r="N131" s="156"/>
      <c r="O131" s="263"/>
      <c r="P131" s="156"/>
    </row>
    <row r="132" spans="1:16" x14ac:dyDescent="0.2">
      <c r="A132" s="257"/>
      <c r="B132" s="156"/>
      <c r="C132" s="156"/>
      <c r="D132" s="156"/>
      <c r="E132" s="156"/>
      <c r="F132" s="156"/>
      <c r="G132" s="156"/>
      <c r="H132" s="156"/>
      <c r="I132" s="156"/>
      <c r="J132" s="156"/>
      <c r="K132" s="156"/>
      <c r="L132" s="156"/>
      <c r="M132" s="156"/>
      <c r="N132" s="156"/>
      <c r="O132" s="263"/>
      <c r="P132" s="156"/>
    </row>
    <row r="133" spans="1:16" x14ac:dyDescent="0.2">
      <c r="A133" s="257"/>
      <c r="B133" s="156"/>
      <c r="C133" s="156"/>
      <c r="D133" s="156"/>
      <c r="E133" s="156"/>
      <c r="F133" s="156"/>
      <c r="G133" s="156"/>
      <c r="H133" s="156"/>
      <c r="I133" s="156"/>
      <c r="J133" s="156"/>
      <c r="K133" s="156"/>
      <c r="L133" s="156"/>
      <c r="M133" s="156"/>
      <c r="N133" s="156"/>
      <c r="O133" s="263"/>
      <c r="P133" s="156"/>
    </row>
    <row r="134" spans="1:16" x14ac:dyDescent="0.2">
      <c r="A134" s="257"/>
      <c r="B134" s="156"/>
      <c r="C134" s="156"/>
      <c r="D134" s="156"/>
      <c r="E134" s="156"/>
      <c r="F134" s="156"/>
      <c r="G134" s="156"/>
      <c r="H134" s="156"/>
      <c r="I134" s="156"/>
      <c r="J134" s="156"/>
      <c r="K134" s="156"/>
      <c r="L134" s="156"/>
      <c r="M134" s="156"/>
      <c r="N134" s="156"/>
      <c r="O134" s="263"/>
      <c r="P134" s="156"/>
    </row>
    <row r="135" spans="1:16" x14ac:dyDescent="0.2">
      <c r="A135" s="257"/>
      <c r="B135" s="156"/>
      <c r="C135" s="156"/>
      <c r="D135" s="156"/>
      <c r="E135" s="156"/>
      <c r="F135" s="156"/>
      <c r="G135" s="156"/>
      <c r="H135" s="156"/>
      <c r="I135" s="156"/>
      <c r="J135" s="156"/>
      <c r="K135" s="156"/>
      <c r="L135" s="156"/>
      <c r="M135" s="156"/>
      <c r="N135" s="156"/>
      <c r="O135" s="263"/>
      <c r="P135" s="156"/>
    </row>
    <row r="136" spans="1:16" x14ac:dyDescent="0.2">
      <c r="A136" s="257"/>
      <c r="B136" s="156"/>
      <c r="C136" s="156"/>
      <c r="D136" s="156"/>
      <c r="E136" s="156"/>
      <c r="F136" s="156"/>
      <c r="G136" s="156"/>
      <c r="H136" s="156"/>
      <c r="I136" s="156"/>
      <c r="J136" s="156"/>
      <c r="K136" s="156"/>
      <c r="L136" s="156"/>
      <c r="M136" s="156"/>
      <c r="N136" s="156"/>
      <c r="O136" s="263"/>
      <c r="P136" s="156"/>
    </row>
    <row r="137" spans="1:16" x14ac:dyDescent="0.2">
      <c r="A137" s="257"/>
      <c r="B137" s="156"/>
      <c r="C137" s="156"/>
      <c r="D137" s="156"/>
      <c r="E137" s="156"/>
      <c r="F137" s="156"/>
      <c r="G137" s="156"/>
      <c r="H137" s="156"/>
      <c r="I137" s="156"/>
      <c r="J137" s="156"/>
      <c r="K137" s="156"/>
      <c r="L137" s="156"/>
      <c r="M137" s="156"/>
      <c r="N137" s="156"/>
      <c r="O137" s="263"/>
      <c r="P137" s="156"/>
    </row>
    <row r="138" spans="1:16" x14ac:dyDescent="0.2">
      <c r="A138" s="255"/>
      <c r="D138" s="156"/>
      <c r="E138" s="156"/>
      <c r="F138" s="156"/>
      <c r="G138" s="156"/>
      <c r="H138" s="156"/>
      <c r="I138" s="156"/>
      <c r="J138" s="156"/>
      <c r="K138" s="156"/>
      <c r="L138" s="156"/>
      <c r="M138" s="156"/>
      <c r="N138" s="156"/>
      <c r="O138" s="263"/>
      <c r="P138" s="156"/>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A1:K63"/>
  <sheetViews>
    <sheetView topLeftCell="A4" zoomScale="90" zoomScaleNormal="90" workbookViewId="0">
      <selection activeCell="E35" sqref="E35"/>
    </sheetView>
  </sheetViews>
  <sheetFormatPr defaultRowHeight="12.75" x14ac:dyDescent="0.2"/>
  <cols>
    <col min="1" max="3" width="25.7109375" style="686" customWidth="1"/>
    <col min="4" max="4" width="25.7109375" style="688" customWidth="1"/>
  </cols>
  <sheetData>
    <row r="1" spans="1:5" s="12" customFormat="1" ht="45.75" customHeight="1" x14ac:dyDescent="0.2">
      <c r="A1" s="854" t="s">
        <v>280</v>
      </c>
      <c r="B1" s="854"/>
      <c r="C1" s="854"/>
      <c r="D1" s="854"/>
      <c r="E1" s="854"/>
    </row>
    <row r="3" spans="1:5" ht="14.25" x14ac:dyDescent="0.2">
      <c r="A3" s="681" t="s">
        <v>281</v>
      </c>
      <c r="B3" s="681" t="s">
        <v>282</v>
      </c>
      <c r="C3" s="681" t="s">
        <v>283</v>
      </c>
      <c r="D3" s="682" t="s">
        <v>284</v>
      </c>
    </row>
    <row r="4" spans="1:5" ht="14.25" x14ac:dyDescent="0.2">
      <c r="A4" s="683" t="s">
        <v>285</v>
      </c>
      <c r="B4" s="684">
        <v>228010</v>
      </c>
      <c r="C4" s="298">
        <v>216657.42499999999</v>
      </c>
      <c r="D4" s="685">
        <v>2529.3491837583924</v>
      </c>
    </row>
    <row r="5" spans="1:5" x14ac:dyDescent="0.2">
      <c r="A5" s="683" t="s">
        <v>222</v>
      </c>
      <c r="B5" s="684">
        <v>42769</v>
      </c>
      <c r="C5" s="672">
        <v>29747.484</v>
      </c>
      <c r="D5" s="685">
        <v>379.15322227916306</v>
      </c>
    </row>
    <row r="6" spans="1:5" ht="14.25" x14ac:dyDescent="0.2">
      <c r="A6" s="683" t="s">
        <v>286</v>
      </c>
      <c r="B6" s="684">
        <v>514441</v>
      </c>
      <c r="C6" s="672">
        <v>268375.04399999999</v>
      </c>
      <c r="D6" s="685">
        <v>1183.4895714975682</v>
      </c>
    </row>
    <row r="7" spans="1:5" x14ac:dyDescent="0.2">
      <c r="A7" s="683" t="s">
        <v>218</v>
      </c>
      <c r="B7" s="684">
        <v>14565</v>
      </c>
      <c r="C7" s="672">
        <v>59867.811000000002</v>
      </c>
      <c r="D7" s="685">
        <v>625.12446920171487</v>
      </c>
    </row>
    <row r="8" spans="1:5" x14ac:dyDescent="0.2">
      <c r="A8" s="683" t="s">
        <v>287</v>
      </c>
      <c r="B8" s="684">
        <v>447541</v>
      </c>
      <c r="C8" s="298">
        <v>169710.23300000001</v>
      </c>
      <c r="D8" s="685">
        <v>1289.2112625572086</v>
      </c>
    </row>
    <row r="9" spans="1:5" ht="14.25" x14ac:dyDescent="0.2">
      <c r="A9" s="683" t="s">
        <v>288</v>
      </c>
      <c r="B9" s="684">
        <v>43539</v>
      </c>
      <c r="C9" s="672">
        <v>58663.932999999997</v>
      </c>
      <c r="D9" s="685">
        <v>592.28979238645218</v>
      </c>
    </row>
    <row r="10" spans="1:5" x14ac:dyDescent="0.2">
      <c r="B10" s="687">
        <f>SUM(B4:B9)</f>
        <v>1290865</v>
      </c>
      <c r="C10" s="687">
        <f t="shared" ref="C10:D10" si="0">SUM(C4:C9)</f>
        <v>803021.92999999993</v>
      </c>
      <c r="D10" s="687">
        <f t="shared" si="0"/>
        <v>6598.6175016804982</v>
      </c>
    </row>
    <row r="11" spans="1:5" x14ac:dyDescent="0.2">
      <c r="A11" s="686" t="s">
        <v>289</v>
      </c>
    </row>
    <row r="12" spans="1:5" x14ac:dyDescent="0.2">
      <c r="A12" s="686" t="s">
        <v>290</v>
      </c>
    </row>
    <row r="13" spans="1:5" x14ac:dyDescent="0.2">
      <c r="A13" s="686" t="s">
        <v>291</v>
      </c>
    </row>
    <row r="14" spans="1:5" x14ac:dyDescent="0.2">
      <c r="A14" s="686" t="s">
        <v>292</v>
      </c>
    </row>
    <row r="35" spans="1:11" x14ac:dyDescent="0.2">
      <c r="A35" s="689" t="s">
        <v>791</v>
      </c>
    </row>
    <row r="36" spans="1:11" x14ac:dyDescent="0.2">
      <c r="A36" s="689" t="s">
        <v>792</v>
      </c>
    </row>
    <row r="37" spans="1:11" x14ac:dyDescent="0.2">
      <c r="A37" s="689" t="s">
        <v>428</v>
      </c>
    </row>
    <row r="38" spans="1:11" x14ac:dyDescent="0.2">
      <c r="A38" s="689" t="s">
        <v>794</v>
      </c>
    </row>
    <row r="39" spans="1:11" x14ac:dyDescent="0.2">
      <c r="A39" s="689" t="s">
        <v>795</v>
      </c>
    </row>
    <row r="40" spans="1:11" x14ac:dyDescent="0.2">
      <c r="A40" s="689" t="s">
        <v>796</v>
      </c>
    </row>
    <row r="41" spans="1:11" x14ac:dyDescent="0.2">
      <c r="A41" s="689" t="s">
        <v>432</v>
      </c>
    </row>
    <row r="42" spans="1:11" x14ac:dyDescent="0.2">
      <c r="A42" s="689" t="s">
        <v>224</v>
      </c>
    </row>
    <row r="43" spans="1:11" x14ac:dyDescent="0.2">
      <c r="A43" s="689" t="s">
        <v>797</v>
      </c>
    </row>
    <row r="44" spans="1:11" x14ac:dyDescent="0.2">
      <c r="A44" s="689" t="s">
        <v>337</v>
      </c>
    </row>
    <row r="45" spans="1:11" x14ac:dyDescent="0.2">
      <c r="A45" s="689" t="s">
        <v>272</v>
      </c>
      <c r="K45" s="302"/>
    </row>
    <row r="46" spans="1:11" x14ac:dyDescent="0.2">
      <c r="A46" s="689" t="s">
        <v>227</v>
      </c>
    </row>
    <row r="47" spans="1:11" x14ac:dyDescent="0.2">
      <c r="A47" s="689" t="s">
        <v>349</v>
      </c>
    </row>
    <row r="48" spans="1:11" x14ac:dyDescent="0.2">
      <c r="A48" s="689" t="s">
        <v>798</v>
      </c>
    </row>
    <row r="49" spans="1:1" x14ac:dyDescent="0.2">
      <c r="A49" s="689" t="s">
        <v>431</v>
      </c>
    </row>
    <row r="50" spans="1:1" x14ac:dyDescent="0.2">
      <c r="A50" s="689" t="s">
        <v>225</v>
      </c>
    </row>
    <row r="51" spans="1:1" x14ac:dyDescent="0.2">
      <c r="A51" s="689" t="s">
        <v>799</v>
      </c>
    </row>
    <row r="52" spans="1:1" x14ac:dyDescent="0.2">
      <c r="A52" s="689" t="s">
        <v>800</v>
      </c>
    </row>
    <row r="53" spans="1:1" x14ac:dyDescent="0.2">
      <c r="A53" s="689" t="s">
        <v>801</v>
      </c>
    </row>
    <row r="54" spans="1:1" x14ac:dyDescent="0.2">
      <c r="A54" s="689" t="s">
        <v>802</v>
      </c>
    </row>
    <row r="55" spans="1:1" x14ac:dyDescent="0.2">
      <c r="A55" s="689" t="s">
        <v>275</v>
      </c>
    </row>
    <row r="56" spans="1:1" x14ac:dyDescent="0.2">
      <c r="A56" s="689" t="s">
        <v>350</v>
      </c>
    </row>
    <row r="57" spans="1:1" x14ac:dyDescent="0.2">
      <c r="A57" s="689" t="s">
        <v>360</v>
      </c>
    </row>
    <row r="58" spans="1:1" x14ac:dyDescent="0.2">
      <c r="A58" s="689" t="s">
        <v>363</v>
      </c>
    </row>
    <row r="59" spans="1:1" x14ac:dyDescent="0.2">
      <c r="A59" s="689" t="s">
        <v>803</v>
      </c>
    </row>
    <row r="60" spans="1:1" x14ac:dyDescent="0.2">
      <c r="A60" s="689" t="s">
        <v>804</v>
      </c>
    </row>
    <row r="61" spans="1:1" x14ac:dyDescent="0.2">
      <c r="A61" s="689" t="s">
        <v>226</v>
      </c>
    </row>
    <row r="62" spans="1:1" x14ac:dyDescent="0.2">
      <c r="A62" s="689" t="s">
        <v>805</v>
      </c>
    </row>
    <row r="63" spans="1:1" x14ac:dyDescent="0.2">
      <c r="A63" s="689" t="s">
        <v>793</v>
      </c>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A12"/>
  <sheetViews>
    <sheetView zoomScaleNormal="100" workbookViewId="0">
      <selection activeCell="H19" sqref="H19"/>
    </sheetView>
  </sheetViews>
  <sheetFormatPr defaultColWidth="11.42578125" defaultRowHeight="12.75" x14ac:dyDescent="0.2"/>
  <cols>
    <col min="1" max="1" width="124.28515625" style="7" customWidth="1"/>
  </cols>
  <sheetData>
    <row r="1" spans="1:1" ht="30" x14ac:dyDescent="0.4">
      <c r="A1" s="6" t="s">
        <v>0</v>
      </c>
    </row>
    <row r="2" spans="1:1" ht="36.950000000000003" customHeight="1" x14ac:dyDescent="0.2"/>
    <row r="3" spans="1:1" ht="207.75" customHeight="1" x14ac:dyDescent="0.2">
      <c r="A3" s="8" t="s">
        <v>1</v>
      </c>
    </row>
    <row r="4" spans="1:1" x14ac:dyDescent="0.2">
      <c r="A4" s="9"/>
    </row>
    <row r="5" spans="1:1" x14ac:dyDescent="0.2">
      <c r="A5" s="10"/>
    </row>
    <row r="6" spans="1:1" x14ac:dyDescent="0.2">
      <c r="A6" s="9"/>
    </row>
    <row r="7" spans="1:1" x14ac:dyDescent="0.2">
      <c r="A7" s="11"/>
    </row>
    <row r="8" spans="1:1" x14ac:dyDescent="0.2">
      <c r="A8" s="10"/>
    </row>
    <row r="9" spans="1:1" x14ac:dyDescent="0.2">
      <c r="A9" s="9"/>
    </row>
    <row r="10" spans="1:1" x14ac:dyDescent="0.2">
      <c r="A10" s="10"/>
    </row>
    <row r="11" spans="1:1" ht="12" customHeight="1" x14ac:dyDescent="0.2"/>
    <row r="12" spans="1:1" x14ac:dyDescent="0.2">
      <c r="A12" s="10"/>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V61"/>
  <sheetViews>
    <sheetView topLeftCell="A19" zoomScaleNormal="100" workbookViewId="0">
      <selection activeCell="G5" sqref="G5"/>
    </sheetView>
  </sheetViews>
  <sheetFormatPr defaultColWidth="8.85546875" defaultRowHeight="12.75" x14ac:dyDescent="0.2"/>
  <cols>
    <col min="1" max="1" width="16.140625" style="27" customWidth="1"/>
    <col min="2" max="6" width="13.42578125" style="27" customWidth="1"/>
    <col min="7" max="7" width="12.140625" style="27" customWidth="1"/>
    <col min="8" max="8" width="15" style="27" customWidth="1"/>
    <col min="9" max="9" width="18.42578125" style="27" customWidth="1"/>
    <col min="10" max="10" width="7.28515625" style="27" customWidth="1"/>
    <col min="11" max="13" width="8.85546875" style="27"/>
    <col min="23" max="16384" width="8.85546875" style="27"/>
  </cols>
  <sheetData>
    <row r="1" spans="1:22" s="300" customFormat="1" ht="107.25" customHeight="1" x14ac:dyDescent="0.2">
      <c r="A1" s="795" t="s">
        <v>777</v>
      </c>
      <c r="B1" s="796"/>
      <c r="C1" s="796"/>
      <c r="D1" s="796"/>
      <c r="E1" s="796"/>
      <c r="F1" s="796"/>
      <c r="G1" s="796"/>
      <c r="H1" s="796"/>
      <c r="I1" s="10"/>
      <c r="J1" s="10"/>
      <c r="N1"/>
      <c r="O1"/>
      <c r="P1"/>
      <c r="Q1"/>
      <c r="R1"/>
      <c r="S1"/>
      <c r="T1"/>
      <c r="U1"/>
      <c r="V1"/>
    </row>
    <row r="2" spans="1:22" s="300" customFormat="1" ht="12" customHeight="1" x14ac:dyDescent="0.2">
      <c r="A2" s="301"/>
      <c r="B2" s="301"/>
      <c r="C2" s="301"/>
      <c r="D2" s="301"/>
      <c r="E2" s="301"/>
      <c r="F2" s="301"/>
      <c r="G2" s="301"/>
      <c r="H2" s="301"/>
      <c r="I2" s="10"/>
      <c r="J2" s="10"/>
      <c r="N2"/>
      <c r="O2"/>
      <c r="P2"/>
      <c r="Q2"/>
      <c r="R2"/>
      <c r="S2"/>
      <c r="T2"/>
      <c r="U2"/>
      <c r="V2"/>
    </row>
    <row r="3" spans="1:22" s="300" customFormat="1" ht="12" customHeight="1" x14ac:dyDescent="0.2">
      <c r="A3" s="301"/>
      <c r="B3" s="301"/>
      <c r="C3" s="301"/>
      <c r="D3" s="301"/>
      <c r="E3" s="301"/>
      <c r="F3" s="301"/>
      <c r="G3" s="301"/>
      <c r="H3" s="301"/>
      <c r="I3" s="10"/>
      <c r="J3" s="10"/>
      <c r="N3"/>
      <c r="O3"/>
      <c r="P3"/>
      <c r="Q3"/>
      <c r="R3"/>
      <c r="S3"/>
      <c r="T3"/>
      <c r="U3"/>
      <c r="V3"/>
    </row>
    <row r="4" spans="1:22" s="300" customFormat="1" ht="12" customHeight="1" x14ac:dyDescent="0.2">
      <c r="A4" s="301"/>
      <c r="B4" s="301"/>
      <c r="C4" s="301"/>
      <c r="D4" s="301"/>
      <c r="E4" s="301"/>
      <c r="F4" s="301"/>
      <c r="G4" s="301"/>
      <c r="H4" s="301"/>
      <c r="I4" s="10"/>
      <c r="J4" s="10"/>
      <c r="N4"/>
      <c r="O4"/>
      <c r="P4"/>
      <c r="Q4"/>
      <c r="R4"/>
      <c r="S4"/>
      <c r="T4"/>
      <c r="U4"/>
      <c r="V4"/>
    </row>
    <row r="5" spans="1:22" s="300" customFormat="1" ht="12" customHeight="1" x14ac:dyDescent="0.2">
      <c r="A5" s="301"/>
      <c r="B5" s="301"/>
      <c r="C5" s="301"/>
      <c r="D5" s="301"/>
      <c r="E5" s="301"/>
      <c r="F5" s="301"/>
      <c r="G5" s="301"/>
      <c r="H5" s="301"/>
      <c r="I5" s="10"/>
      <c r="J5" s="10"/>
      <c r="N5"/>
      <c r="O5"/>
      <c r="P5"/>
      <c r="Q5"/>
      <c r="R5"/>
      <c r="S5"/>
      <c r="T5"/>
      <c r="U5"/>
      <c r="V5"/>
    </row>
    <row r="6" spans="1:22" s="300" customFormat="1" ht="12" customHeight="1" x14ac:dyDescent="0.2">
      <c r="A6" s="301"/>
      <c r="B6" s="301"/>
      <c r="C6" s="301"/>
      <c r="D6" s="301"/>
      <c r="E6" s="301"/>
      <c r="F6" s="301"/>
      <c r="G6" s="301"/>
      <c r="H6" s="301"/>
      <c r="I6" s="10"/>
      <c r="J6" s="10"/>
      <c r="N6"/>
      <c r="O6"/>
      <c r="P6"/>
      <c r="Q6"/>
      <c r="R6"/>
      <c r="S6"/>
      <c r="T6"/>
      <c r="U6"/>
      <c r="V6"/>
    </row>
    <row r="7" spans="1:22" s="300" customFormat="1" ht="12" customHeight="1" x14ac:dyDescent="0.2">
      <c r="A7" s="301"/>
      <c r="B7" s="301"/>
      <c r="C7" s="301"/>
      <c r="D7" s="301"/>
      <c r="E7" s="301"/>
      <c r="F7" s="301"/>
      <c r="G7" s="301"/>
      <c r="H7" s="301"/>
      <c r="I7" s="10"/>
      <c r="J7" s="10"/>
      <c r="N7"/>
      <c r="O7"/>
      <c r="P7"/>
      <c r="Q7"/>
      <c r="R7"/>
      <c r="S7"/>
      <c r="T7"/>
      <c r="U7"/>
      <c r="V7"/>
    </row>
    <row r="8" spans="1:22" s="300" customFormat="1" ht="12" customHeight="1" x14ac:dyDescent="0.2">
      <c r="A8" s="27"/>
      <c r="B8" s="27"/>
      <c r="C8" s="27"/>
      <c r="D8" s="27"/>
      <c r="E8" s="301"/>
      <c r="F8" s="301"/>
      <c r="G8" s="301"/>
      <c r="H8" s="301"/>
      <c r="I8" s="10"/>
      <c r="J8" s="10"/>
      <c r="N8"/>
      <c r="O8"/>
      <c r="P8"/>
      <c r="Q8"/>
      <c r="R8"/>
      <c r="S8"/>
      <c r="T8"/>
      <c r="U8"/>
      <c r="V8"/>
    </row>
    <row r="9" spans="1:22" s="300" customFormat="1" ht="12" customHeight="1" x14ac:dyDescent="0.2">
      <c r="A9" s="27"/>
      <c r="B9" s="27"/>
      <c r="C9" s="27"/>
      <c r="D9" s="27"/>
      <c r="E9" s="301"/>
      <c r="F9" s="301"/>
      <c r="G9" s="301"/>
      <c r="H9" s="301"/>
      <c r="I9" s="10"/>
      <c r="J9" s="10"/>
      <c r="N9"/>
      <c r="O9"/>
      <c r="P9"/>
      <c r="Q9"/>
      <c r="R9"/>
      <c r="S9"/>
      <c r="T9"/>
      <c r="U9"/>
      <c r="V9"/>
    </row>
    <row r="10" spans="1:22" s="300" customFormat="1" ht="12" customHeight="1" x14ac:dyDescent="0.2">
      <c r="A10" s="302" t="s">
        <v>293</v>
      </c>
      <c r="B10" s="27"/>
      <c r="C10" s="27"/>
      <c r="D10" s="27"/>
      <c r="E10" s="301"/>
      <c r="F10" s="301"/>
      <c r="G10" s="301"/>
      <c r="H10" s="301"/>
      <c r="I10" s="10"/>
      <c r="J10" s="10"/>
      <c r="N10"/>
      <c r="O10"/>
      <c r="P10"/>
      <c r="Q10"/>
      <c r="R10"/>
      <c r="S10"/>
      <c r="T10"/>
      <c r="U10"/>
      <c r="V10"/>
    </row>
    <row r="11" spans="1:22" s="300" customFormat="1" ht="12" customHeight="1" x14ac:dyDescent="0.2">
      <c r="A11" s="302"/>
      <c r="B11" s="27"/>
      <c r="C11" s="27"/>
      <c r="D11" s="27"/>
      <c r="E11" s="301"/>
      <c r="F11" s="301"/>
      <c r="G11" s="301"/>
      <c r="H11" s="301"/>
      <c r="I11" s="10"/>
      <c r="J11" s="10"/>
      <c r="N11"/>
      <c r="O11"/>
      <c r="P11"/>
      <c r="Q11"/>
      <c r="R11"/>
      <c r="S11"/>
      <c r="T11"/>
      <c r="U11"/>
      <c r="V11"/>
    </row>
    <row r="12" spans="1:22" s="300" customFormat="1" ht="11.1" customHeight="1" x14ac:dyDescent="0.2">
      <c r="A12" s="31" t="s">
        <v>52</v>
      </c>
      <c r="B12" s="303" t="s">
        <v>294</v>
      </c>
      <c r="C12" s="303" t="s">
        <v>295</v>
      </c>
      <c r="D12" s="303" t="s">
        <v>296</v>
      </c>
      <c r="E12" s="304" t="s">
        <v>297</v>
      </c>
      <c r="F12" s="305" t="s">
        <v>298</v>
      </c>
      <c r="G12" s="301"/>
      <c r="H12" s="301"/>
      <c r="I12" s="10"/>
      <c r="J12" s="10"/>
      <c r="N12"/>
      <c r="O12"/>
      <c r="P12"/>
      <c r="Q12"/>
      <c r="R12"/>
      <c r="S12"/>
      <c r="T12"/>
      <c r="U12"/>
      <c r="V12"/>
    </row>
    <row r="13" spans="1:22" s="300" customFormat="1" ht="12" customHeight="1" x14ac:dyDescent="0.2">
      <c r="A13" s="76" t="s">
        <v>55</v>
      </c>
      <c r="B13" s="213">
        <v>55046</v>
      </c>
      <c r="C13" s="213">
        <v>542003</v>
      </c>
      <c r="D13" s="306">
        <v>38903</v>
      </c>
      <c r="E13" s="213">
        <v>31738</v>
      </c>
      <c r="F13" s="213">
        <v>9368</v>
      </c>
      <c r="G13" s="301"/>
      <c r="H13" s="301"/>
      <c r="I13" s="10"/>
      <c r="J13" s="10"/>
      <c r="N13"/>
      <c r="O13"/>
      <c r="P13"/>
      <c r="Q13"/>
      <c r="R13"/>
      <c r="S13"/>
      <c r="T13"/>
      <c r="U13"/>
      <c r="V13"/>
    </row>
    <row r="14" spans="1:22" ht="12" customHeight="1" x14ac:dyDescent="0.2">
      <c r="A14" s="307" t="s">
        <v>56</v>
      </c>
      <c r="B14" s="213">
        <v>65720</v>
      </c>
      <c r="C14" s="213">
        <v>295582</v>
      </c>
      <c r="D14" s="213">
        <v>41371</v>
      </c>
      <c r="E14" s="213">
        <v>29243</v>
      </c>
      <c r="F14" s="213">
        <v>12886</v>
      </c>
      <c r="I14" s="300"/>
      <c r="M14" s="308"/>
    </row>
    <row r="15" spans="1:22" x14ac:dyDescent="0.2">
      <c r="A15" s="307" t="s">
        <v>57</v>
      </c>
      <c r="B15" s="213">
        <v>10869</v>
      </c>
      <c r="C15" s="213">
        <v>64554</v>
      </c>
      <c r="D15" s="213">
        <v>8640</v>
      </c>
      <c r="E15" s="213">
        <v>6808</v>
      </c>
      <c r="F15" s="306">
        <v>2133</v>
      </c>
    </row>
    <row r="16" spans="1:22" x14ac:dyDescent="0.2">
      <c r="A16" s="307" t="s">
        <v>258</v>
      </c>
      <c r="B16" s="213">
        <v>206088</v>
      </c>
      <c r="C16" s="213">
        <v>2180301</v>
      </c>
      <c r="D16" s="213">
        <v>128457</v>
      </c>
      <c r="E16" s="213">
        <v>90916</v>
      </c>
      <c r="F16" s="213">
        <v>42712</v>
      </c>
    </row>
    <row r="17" spans="1:6" x14ac:dyDescent="0.2">
      <c r="A17" s="307" t="s">
        <v>59</v>
      </c>
      <c r="B17" s="213">
        <v>17347</v>
      </c>
      <c r="C17" s="213">
        <v>140576</v>
      </c>
      <c r="D17" s="213">
        <v>12048</v>
      </c>
      <c r="E17" s="213">
        <v>10231</v>
      </c>
      <c r="F17" s="213">
        <v>2560</v>
      </c>
    </row>
    <row r="18" spans="1:6" ht="12.95" customHeight="1" x14ac:dyDescent="0.2">
      <c r="A18" s="307" t="s">
        <v>106</v>
      </c>
      <c r="B18" s="306">
        <v>189171</v>
      </c>
      <c r="C18" s="306">
        <v>1096949</v>
      </c>
      <c r="D18" s="306">
        <v>143345</v>
      </c>
      <c r="E18" s="306">
        <v>109840</v>
      </c>
      <c r="F18" s="306">
        <v>36904</v>
      </c>
    </row>
    <row r="19" spans="1:6" x14ac:dyDescent="0.2">
      <c r="A19" s="307" t="s">
        <v>61</v>
      </c>
      <c r="B19" s="213">
        <v>412847</v>
      </c>
      <c r="C19" s="213">
        <v>4971411</v>
      </c>
      <c r="D19" s="213">
        <v>220035</v>
      </c>
      <c r="E19" s="213">
        <v>166812</v>
      </c>
      <c r="F19" s="213">
        <v>68491</v>
      </c>
    </row>
    <row r="20" spans="1:6" x14ac:dyDescent="0.2">
      <c r="A20" s="307" t="s">
        <v>62</v>
      </c>
      <c r="B20" s="213">
        <v>766328</v>
      </c>
      <c r="C20" s="213">
        <v>3772779</v>
      </c>
      <c r="D20" s="213">
        <v>524620</v>
      </c>
      <c r="E20" s="213">
        <v>406686</v>
      </c>
      <c r="F20" s="213">
        <v>151727</v>
      </c>
    </row>
    <row r="21" spans="1:6" x14ac:dyDescent="0.2">
      <c r="A21" s="307" t="s">
        <v>63</v>
      </c>
      <c r="B21" s="213">
        <v>31846</v>
      </c>
      <c r="C21" s="213">
        <v>275875</v>
      </c>
      <c r="D21" s="213">
        <v>23530</v>
      </c>
      <c r="E21" s="213">
        <v>19520</v>
      </c>
      <c r="F21" s="213">
        <v>5527</v>
      </c>
    </row>
    <row r="22" spans="1:6" x14ac:dyDescent="0.2">
      <c r="A22" s="307" t="s">
        <v>103</v>
      </c>
      <c r="B22" s="213">
        <v>36216</v>
      </c>
      <c r="C22" s="213">
        <v>303768</v>
      </c>
      <c r="D22" s="213">
        <v>25158</v>
      </c>
      <c r="E22" s="213">
        <v>19404</v>
      </c>
      <c r="F22" s="213">
        <v>6473</v>
      </c>
    </row>
    <row r="23" spans="1:6" x14ac:dyDescent="0.2">
      <c r="A23" s="307" t="s">
        <v>65</v>
      </c>
      <c r="B23" s="213">
        <v>88746</v>
      </c>
      <c r="C23" s="213">
        <v>893022</v>
      </c>
      <c r="D23" s="306">
        <v>72917</v>
      </c>
      <c r="E23" s="213">
        <v>61240</v>
      </c>
      <c r="F23" s="213">
        <v>13842</v>
      </c>
    </row>
    <row r="24" spans="1:6" x14ac:dyDescent="0.2">
      <c r="A24" s="307" t="s">
        <v>299</v>
      </c>
      <c r="B24" s="309">
        <v>471312</v>
      </c>
      <c r="C24" s="309">
        <v>3678196</v>
      </c>
      <c r="D24" s="310">
        <v>319841</v>
      </c>
      <c r="E24" s="309">
        <v>246869</v>
      </c>
      <c r="F24" s="309">
        <v>85081</v>
      </c>
    </row>
    <row r="25" spans="1:6" x14ac:dyDescent="0.2">
      <c r="A25" s="303" t="s">
        <v>300</v>
      </c>
      <c r="B25" s="311">
        <f>SUM(B13:B24)</f>
        <v>2351536</v>
      </c>
      <c r="C25" s="311">
        <f>SUM(C13:C24)</f>
        <v>18215016</v>
      </c>
      <c r="D25" s="311">
        <f>SUM(D13:D24)</f>
        <v>1558865</v>
      </c>
      <c r="E25" s="311">
        <f>SUM(E13:E24)</f>
        <v>1199307</v>
      </c>
      <c r="F25" s="311">
        <f>SUM(F13:F24)</f>
        <v>437704</v>
      </c>
    </row>
    <row r="26" spans="1:6" x14ac:dyDescent="0.2">
      <c r="A26" s="14"/>
      <c r="B26" s="14"/>
      <c r="C26" s="14"/>
      <c r="D26" s="14"/>
      <c r="E26" s="14"/>
      <c r="F26" s="14"/>
    </row>
    <row r="27" spans="1:6" x14ac:dyDescent="0.2">
      <c r="A27" s="27" t="s">
        <v>301</v>
      </c>
      <c r="B27" s="297">
        <v>1855925</v>
      </c>
      <c r="C27" s="297">
        <v>14510554</v>
      </c>
      <c r="D27" s="312">
        <v>1166386</v>
      </c>
      <c r="E27" s="312">
        <v>851714</v>
      </c>
      <c r="F27" s="312">
        <v>343949</v>
      </c>
    </row>
    <row r="28" spans="1:6" x14ac:dyDescent="0.2">
      <c r="A28" s="38"/>
      <c r="B28" s="84"/>
      <c r="C28" s="15"/>
      <c r="D28" s="15"/>
    </row>
    <row r="29" spans="1:6" x14ac:dyDescent="0.2">
      <c r="A29" s="38" t="s">
        <v>302</v>
      </c>
      <c r="B29" s="15"/>
      <c r="C29" s="15"/>
      <c r="D29" s="15"/>
    </row>
    <row r="30" spans="1:6" x14ac:dyDescent="0.2">
      <c r="A30"/>
    </row>
    <row r="31" spans="1:6" x14ac:dyDescent="0.2">
      <c r="A31"/>
      <c r="B31"/>
      <c r="C31"/>
      <c r="D31"/>
      <c r="E31"/>
    </row>
    <row r="32" spans="1:6" x14ac:dyDescent="0.2">
      <c r="A32" s="14"/>
    </row>
    <row r="33" spans="1:10" x14ac:dyDescent="0.2">
      <c r="A33" s="14"/>
      <c r="G33" s="313"/>
      <c r="H33" s="313"/>
      <c r="I33" s="313"/>
      <c r="J33" s="313"/>
    </row>
    <row r="34" spans="1:10" x14ac:dyDescent="0.2">
      <c r="E34" s="15"/>
    </row>
    <row r="35" spans="1:10" x14ac:dyDescent="0.2">
      <c r="A35" s="27" t="s">
        <v>307</v>
      </c>
      <c r="C35" s="314"/>
      <c r="E35" s="15"/>
      <c r="J35" s="302"/>
    </row>
    <row r="36" spans="1:10" ht="25.5" x14ac:dyDescent="0.2">
      <c r="A36" s="73" t="s">
        <v>187</v>
      </c>
      <c r="B36" s="39" t="s">
        <v>294</v>
      </c>
      <c r="C36" s="39" t="s">
        <v>295</v>
      </c>
      <c r="D36" s="28" t="s">
        <v>303</v>
      </c>
    </row>
    <row r="37" spans="1:10" ht="15" x14ac:dyDescent="0.3">
      <c r="A37" s="315">
        <v>42278</v>
      </c>
      <c r="B37" s="213">
        <v>148039</v>
      </c>
      <c r="C37" s="213">
        <v>1209510</v>
      </c>
      <c r="D37" s="213">
        <v>103909</v>
      </c>
      <c r="E37" s="313"/>
      <c r="F37" s="313"/>
      <c r="G37" s="314"/>
      <c r="I37" s="314"/>
    </row>
    <row r="38" spans="1:10" ht="15" x14ac:dyDescent="0.3">
      <c r="A38" s="315">
        <v>42309</v>
      </c>
      <c r="B38" s="213">
        <v>154949</v>
      </c>
      <c r="C38" s="213">
        <v>1269661</v>
      </c>
      <c r="D38" s="213">
        <v>110974</v>
      </c>
    </row>
    <row r="39" spans="1:10" ht="15" x14ac:dyDescent="0.3">
      <c r="A39" s="315">
        <v>42339</v>
      </c>
      <c r="B39" s="213">
        <v>138121</v>
      </c>
      <c r="C39" s="213">
        <v>1155508</v>
      </c>
      <c r="D39" s="213">
        <v>99237</v>
      </c>
    </row>
    <row r="40" spans="1:10" ht="15" x14ac:dyDescent="0.3">
      <c r="A40" s="315">
        <v>42370</v>
      </c>
      <c r="B40" s="213">
        <v>160420</v>
      </c>
      <c r="C40" s="213">
        <v>1328906</v>
      </c>
      <c r="D40" s="213">
        <v>110724</v>
      </c>
    </row>
    <row r="41" spans="1:10" ht="15" x14ac:dyDescent="0.3">
      <c r="A41" s="315">
        <v>42401</v>
      </c>
      <c r="B41" s="213">
        <v>150778</v>
      </c>
      <c r="C41" s="213">
        <v>1179489</v>
      </c>
      <c r="D41" s="213">
        <v>106509</v>
      </c>
      <c r="E41" s="314"/>
    </row>
    <row r="42" spans="1:10" ht="15" x14ac:dyDescent="0.3">
      <c r="A42" s="315">
        <v>42430</v>
      </c>
      <c r="B42" s="213">
        <v>174032</v>
      </c>
      <c r="C42" s="213">
        <v>1433019</v>
      </c>
      <c r="D42" s="213">
        <v>119205</v>
      </c>
    </row>
    <row r="43" spans="1:10" ht="15" x14ac:dyDescent="0.3">
      <c r="A43" s="315">
        <v>42461</v>
      </c>
      <c r="B43" s="213">
        <v>188585</v>
      </c>
      <c r="C43" s="213">
        <v>1453285</v>
      </c>
      <c r="D43" s="213">
        <v>132381</v>
      </c>
    </row>
    <row r="44" spans="1:10" ht="15" x14ac:dyDescent="0.3">
      <c r="A44" s="315">
        <v>42491</v>
      </c>
      <c r="B44" s="213">
        <v>168589</v>
      </c>
      <c r="C44" s="213">
        <v>1279077</v>
      </c>
      <c r="D44" s="213">
        <v>11647</v>
      </c>
    </row>
    <row r="45" spans="1:10" ht="15" x14ac:dyDescent="0.3">
      <c r="A45" s="315">
        <v>42522</v>
      </c>
      <c r="B45" s="213">
        <v>145231</v>
      </c>
      <c r="C45" s="213">
        <v>1110339</v>
      </c>
      <c r="D45" s="213">
        <v>95462</v>
      </c>
    </row>
    <row r="46" spans="1:10" ht="15" x14ac:dyDescent="0.3">
      <c r="A46" s="315">
        <v>42552</v>
      </c>
      <c r="B46" s="213">
        <v>130204</v>
      </c>
      <c r="C46" s="213">
        <v>985754</v>
      </c>
      <c r="D46" s="213">
        <v>81296</v>
      </c>
    </row>
    <row r="47" spans="1:10" ht="15" x14ac:dyDescent="0.3">
      <c r="A47" s="315">
        <v>42583</v>
      </c>
      <c r="B47" s="213">
        <v>143972</v>
      </c>
      <c r="C47" s="213">
        <v>1025949</v>
      </c>
      <c r="D47" s="213">
        <v>93016</v>
      </c>
    </row>
    <row r="48" spans="1:10" ht="15" x14ac:dyDescent="0.3">
      <c r="A48" s="315">
        <v>42614</v>
      </c>
      <c r="B48" s="213">
        <v>153460</v>
      </c>
      <c r="C48" s="213">
        <v>1080057</v>
      </c>
      <c r="D48" s="213">
        <v>104636</v>
      </c>
    </row>
    <row r="49" spans="1:6" x14ac:dyDescent="0.2">
      <c r="B49" s="313"/>
      <c r="C49" s="313"/>
      <c r="D49" s="313"/>
    </row>
    <row r="50" spans="1:6" ht="14.25" x14ac:dyDescent="0.2">
      <c r="A50" s="559" t="s">
        <v>873</v>
      </c>
      <c r="B50" s="297">
        <f>SUM(B37:B48)</f>
        <v>1856380</v>
      </c>
      <c r="C50" s="297">
        <f>SUM(C37:C48)</f>
        <v>14510554</v>
      </c>
      <c r="D50" s="316">
        <f>SUM(D37:D48)</f>
        <v>1168996</v>
      </c>
    </row>
    <row r="52" spans="1:6" x14ac:dyDescent="0.2">
      <c r="A52" s="27" t="s">
        <v>302</v>
      </c>
    </row>
    <row r="53" spans="1:6" x14ac:dyDescent="0.2">
      <c r="A53" s="27" t="s">
        <v>304</v>
      </c>
    </row>
    <row r="54" spans="1:6" x14ac:dyDescent="0.2">
      <c r="A54" s="27" t="s">
        <v>305</v>
      </c>
    </row>
    <row r="55" spans="1:6" x14ac:dyDescent="0.2">
      <c r="A55" s="38" t="s">
        <v>306</v>
      </c>
    </row>
    <row r="56" spans="1:6" x14ac:dyDescent="0.2">
      <c r="A56" s="553" t="s">
        <v>836</v>
      </c>
    </row>
    <row r="59" spans="1:6" x14ac:dyDescent="0.2">
      <c r="F59"/>
    </row>
    <row r="60" spans="1:6" x14ac:dyDescent="0.2">
      <c r="F60"/>
    </row>
    <row r="61" spans="1:6" x14ac:dyDescent="0.2">
      <c r="F61"/>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Z44"/>
  <sheetViews>
    <sheetView topLeftCell="A16" zoomScale="115" zoomScaleNormal="115" workbookViewId="0">
      <selection activeCell="H19" sqref="H19"/>
    </sheetView>
  </sheetViews>
  <sheetFormatPr defaultColWidth="8.85546875" defaultRowHeight="12.75" x14ac:dyDescent="0.2"/>
  <cols>
    <col min="1" max="1" width="15.140625" style="27" customWidth="1"/>
    <col min="2" max="3" width="10.140625" style="27" bestFit="1" customWidth="1"/>
    <col min="4" max="12" width="9.28515625" style="27" bestFit="1" customWidth="1"/>
    <col min="13" max="13" width="11.7109375" style="27" bestFit="1" customWidth="1"/>
    <col min="14" max="16384" width="8.85546875" style="27"/>
  </cols>
  <sheetData>
    <row r="1" spans="1:26" ht="41.25" customHeight="1" x14ac:dyDescent="0.2">
      <c r="A1" s="855" t="s">
        <v>308</v>
      </c>
      <c r="B1" s="855"/>
      <c r="C1" s="855"/>
      <c r="D1" s="855"/>
      <c r="E1" s="855"/>
      <c r="F1" s="855"/>
      <c r="G1" s="855"/>
      <c r="H1" s="855"/>
      <c r="I1" s="855"/>
      <c r="J1" s="855"/>
      <c r="K1" s="855"/>
      <c r="L1" s="855"/>
      <c r="M1" s="855"/>
    </row>
    <row r="3" spans="1:26" ht="15.75" x14ac:dyDescent="0.25">
      <c r="A3" s="317" t="s">
        <v>872</v>
      </c>
      <c r="B3" s="318"/>
      <c r="C3" s="318"/>
      <c r="D3" s="319"/>
    </row>
    <row r="4" spans="1:26" s="140" customFormat="1" ht="26.1" customHeight="1" x14ac:dyDescent="0.2">
      <c r="A4" s="320" t="s">
        <v>309</v>
      </c>
      <c r="B4" s="321">
        <v>2</v>
      </c>
      <c r="C4" s="321">
        <v>3</v>
      </c>
      <c r="D4" s="321">
        <v>4</v>
      </c>
      <c r="E4" s="321" t="s">
        <v>310</v>
      </c>
      <c r="F4" s="321" t="s">
        <v>311</v>
      </c>
      <c r="G4" s="321" t="s">
        <v>312</v>
      </c>
      <c r="H4" s="321" t="s">
        <v>313</v>
      </c>
      <c r="I4" s="321" t="s">
        <v>314</v>
      </c>
      <c r="J4" s="321" t="s">
        <v>315</v>
      </c>
      <c r="K4" s="321" t="s">
        <v>316</v>
      </c>
      <c r="L4" s="322" t="s">
        <v>317</v>
      </c>
      <c r="N4"/>
      <c r="O4"/>
      <c r="P4"/>
      <c r="Q4"/>
      <c r="R4"/>
      <c r="S4"/>
      <c r="T4"/>
      <c r="U4"/>
      <c r="V4"/>
      <c r="W4"/>
      <c r="X4"/>
      <c r="Y4"/>
      <c r="Z4"/>
    </row>
    <row r="5" spans="1:26" x14ac:dyDescent="0.2">
      <c r="A5" s="31" t="s">
        <v>55</v>
      </c>
      <c r="B5" s="213">
        <v>5296</v>
      </c>
      <c r="C5" s="213">
        <v>1856</v>
      </c>
      <c r="D5" s="213">
        <v>807</v>
      </c>
      <c r="E5" s="213">
        <v>782</v>
      </c>
      <c r="F5" s="213">
        <v>381</v>
      </c>
      <c r="G5" s="213">
        <v>241</v>
      </c>
      <c r="H5" s="213">
        <v>123</v>
      </c>
      <c r="I5" s="213">
        <v>58</v>
      </c>
      <c r="J5" s="213">
        <v>6</v>
      </c>
      <c r="K5" s="213">
        <v>1</v>
      </c>
      <c r="L5" s="90">
        <f>SUM(B5:K5)</f>
        <v>9551</v>
      </c>
      <c r="N5"/>
      <c r="O5"/>
      <c r="P5"/>
      <c r="Q5"/>
      <c r="R5"/>
      <c r="S5"/>
      <c r="T5"/>
      <c r="U5"/>
      <c r="V5"/>
      <c r="W5"/>
      <c r="X5"/>
      <c r="Y5"/>
      <c r="Z5"/>
    </row>
    <row r="6" spans="1:26" x14ac:dyDescent="0.2">
      <c r="A6" s="31" t="s">
        <v>56</v>
      </c>
      <c r="B6" s="213">
        <v>2155</v>
      </c>
      <c r="C6" s="213">
        <v>706</v>
      </c>
      <c r="D6" s="213">
        <v>309</v>
      </c>
      <c r="E6" s="213">
        <v>312</v>
      </c>
      <c r="F6" s="213">
        <v>153</v>
      </c>
      <c r="G6" s="213">
        <v>81</v>
      </c>
      <c r="H6" s="213">
        <v>57</v>
      </c>
      <c r="I6" s="213">
        <v>27</v>
      </c>
      <c r="J6" s="213">
        <v>5</v>
      </c>
      <c r="K6" s="213"/>
      <c r="L6" s="90">
        <f t="shared" ref="L6:L16" si="0">SUM(B6:K6)</f>
        <v>3805</v>
      </c>
      <c r="N6"/>
      <c r="O6"/>
      <c r="P6"/>
      <c r="Q6"/>
      <c r="R6"/>
      <c r="S6"/>
      <c r="T6"/>
      <c r="U6"/>
      <c r="V6"/>
      <c r="W6"/>
      <c r="X6"/>
      <c r="Y6"/>
      <c r="Z6"/>
    </row>
    <row r="7" spans="1:26" x14ac:dyDescent="0.2">
      <c r="A7" s="31" t="s">
        <v>57</v>
      </c>
      <c r="B7" s="213">
        <v>7379</v>
      </c>
      <c r="C7" s="213">
        <v>849</v>
      </c>
      <c r="D7" s="213">
        <v>232</v>
      </c>
      <c r="E7" s="213">
        <v>71</v>
      </c>
      <c r="F7" s="213">
        <v>63</v>
      </c>
      <c r="G7" s="213">
        <v>26</v>
      </c>
      <c r="H7" s="213">
        <v>14</v>
      </c>
      <c r="I7" s="213">
        <v>4</v>
      </c>
      <c r="J7" s="213">
        <v>2</v>
      </c>
      <c r="K7" s="213"/>
      <c r="L7" s="90">
        <f t="shared" si="0"/>
        <v>8640</v>
      </c>
      <c r="N7"/>
      <c r="O7"/>
      <c r="P7"/>
      <c r="Q7"/>
      <c r="R7"/>
      <c r="S7"/>
      <c r="T7"/>
      <c r="U7"/>
      <c r="V7"/>
      <c r="W7"/>
      <c r="X7"/>
      <c r="Y7"/>
      <c r="Z7"/>
    </row>
    <row r="8" spans="1:26" x14ac:dyDescent="0.2">
      <c r="A8" s="31" t="s">
        <v>258</v>
      </c>
      <c r="B8" s="213">
        <v>15624</v>
      </c>
      <c r="C8" s="213">
        <v>5626</v>
      </c>
      <c r="D8" s="213">
        <v>2718</v>
      </c>
      <c r="E8" s="213">
        <v>2464</v>
      </c>
      <c r="F8" s="213">
        <v>1386</v>
      </c>
      <c r="G8" s="213">
        <v>696</v>
      </c>
      <c r="H8" s="213">
        <v>380</v>
      </c>
      <c r="I8" s="213">
        <v>164</v>
      </c>
      <c r="J8" s="213">
        <v>39</v>
      </c>
      <c r="K8" s="213">
        <v>7</v>
      </c>
      <c r="L8" s="90">
        <f t="shared" si="0"/>
        <v>29104</v>
      </c>
      <c r="N8"/>
      <c r="O8"/>
      <c r="P8"/>
      <c r="Q8"/>
      <c r="R8"/>
      <c r="S8"/>
      <c r="T8"/>
      <c r="U8"/>
      <c r="V8"/>
      <c r="W8"/>
      <c r="X8"/>
      <c r="Y8"/>
      <c r="Z8"/>
    </row>
    <row r="9" spans="1:26" x14ac:dyDescent="0.2">
      <c r="A9" s="31" t="s">
        <v>59</v>
      </c>
      <c r="B9" s="213">
        <v>939</v>
      </c>
      <c r="C9" s="213">
        <v>286</v>
      </c>
      <c r="D9" s="213">
        <v>146</v>
      </c>
      <c r="E9" s="213">
        <v>117</v>
      </c>
      <c r="F9" s="213">
        <v>63</v>
      </c>
      <c r="G9" s="213">
        <v>45</v>
      </c>
      <c r="H9" s="213">
        <v>37</v>
      </c>
      <c r="I9" s="213">
        <v>29</v>
      </c>
      <c r="J9" s="213">
        <v>3</v>
      </c>
      <c r="K9" s="213">
        <v>1</v>
      </c>
      <c r="L9" s="90">
        <f t="shared" si="0"/>
        <v>1666</v>
      </c>
      <c r="N9"/>
      <c r="O9"/>
      <c r="P9"/>
      <c r="Q9"/>
      <c r="R9"/>
      <c r="S9"/>
      <c r="T9"/>
      <c r="U9"/>
      <c r="V9"/>
      <c r="W9"/>
      <c r="X9"/>
      <c r="Y9"/>
      <c r="Z9"/>
    </row>
    <row r="10" spans="1:26" x14ac:dyDescent="0.2">
      <c r="A10" s="31" t="s">
        <v>106</v>
      </c>
      <c r="B10" s="213">
        <v>14850</v>
      </c>
      <c r="C10" s="213">
        <v>4283</v>
      </c>
      <c r="D10" s="213">
        <v>1746</v>
      </c>
      <c r="E10" s="213">
        <v>1363</v>
      </c>
      <c r="F10" s="213">
        <v>663</v>
      </c>
      <c r="G10" s="213">
        <v>279</v>
      </c>
      <c r="H10" s="213">
        <v>124</v>
      </c>
      <c r="I10" s="213">
        <v>37</v>
      </c>
      <c r="J10" s="213">
        <v>9</v>
      </c>
      <c r="K10" s="213"/>
      <c r="L10" s="90">
        <f t="shared" si="0"/>
        <v>23354</v>
      </c>
      <c r="N10"/>
      <c r="O10"/>
      <c r="P10"/>
      <c r="Q10"/>
      <c r="R10"/>
      <c r="S10"/>
      <c r="T10"/>
      <c r="U10"/>
      <c r="V10"/>
      <c r="W10"/>
      <c r="X10"/>
      <c r="Y10"/>
      <c r="Z10"/>
    </row>
    <row r="11" spans="1:26" x14ac:dyDescent="0.2">
      <c r="A11" s="67" t="s">
        <v>61</v>
      </c>
      <c r="B11" s="306">
        <v>26296</v>
      </c>
      <c r="C11" s="306">
        <v>9586</v>
      </c>
      <c r="D11" s="306">
        <v>4750</v>
      </c>
      <c r="E11" s="306">
        <v>4734</v>
      </c>
      <c r="F11" s="306">
        <v>2978</v>
      </c>
      <c r="G11" s="306">
        <v>1950</v>
      </c>
      <c r="H11" s="306">
        <v>1329</v>
      </c>
      <c r="I11" s="306">
        <v>721</v>
      </c>
      <c r="J11" s="306">
        <v>195</v>
      </c>
      <c r="K11" s="306">
        <v>73</v>
      </c>
      <c r="L11" s="90">
        <f t="shared" si="0"/>
        <v>52612</v>
      </c>
      <c r="N11"/>
      <c r="O11"/>
      <c r="P11"/>
      <c r="Q11"/>
      <c r="R11"/>
      <c r="S11"/>
      <c r="T11"/>
      <c r="U11"/>
      <c r="V11"/>
      <c r="W11"/>
      <c r="X11"/>
      <c r="Y11"/>
      <c r="Z11"/>
    </row>
    <row r="12" spans="1:26" x14ac:dyDescent="0.2">
      <c r="A12" s="31" t="s">
        <v>62</v>
      </c>
      <c r="B12" s="213">
        <v>45625</v>
      </c>
      <c r="C12" s="213">
        <v>14630</v>
      </c>
      <c r="D12" s="213">
        <v>6968</v>
      </c>
      <c r="E12" s="213">
        <v>6396</v>
      </c>
      <c r="F12" s="213">
        <v>3741</v>
      </c>
      <c r="G12" s="213">
        <v>2234</v>
      </c>
      <c r="H12" s="213">
        <v>1364</v>
      </c>
      <c r="I12" s="213">
        <v>685</v>
      </c>
      <c r="J12" s="213">
        <v>218</v>
      </c>
      <c r="K12" s="213">
        <v>61</v>
      </c>
      <c r="L12" s="90">
        <f t="shared" si="0"/>
        <v>81922</v>
      </c>
      <c r="N12"/>
      <c r="O12"/>
      <c r="P12"/>
      <c r="Q12"/>
      <c r="R12"/>
      <c r="S12"/>
      <c r="T12"/>
      <c r="U12"/>
      <c r="V12"/>
      <c r="W12"/>
      <c r="X12"/>
      <c r="Y12"/>
      <c r="Z12"/>
    </row>
    <row r="13" spans="1:26" x14ac:dyDescent="0.2">
      <c r="A13" s="31" t="s">
        <v>63</v>
      </c>
      <c r="B13" s="213">
        <v>2124</v>
      </c>
      <c r="C13" s="213">
        <v>563</v>
      </c>
      <c r="D13" s="213">
        <v>233</v>
      </c>
      <c r="E13" s="213">
        <v>206</v>
      </c>
      <c r="F13" s="213">
        <v>99</v>
      </c>
      <c r="G13" s="213">
        <v>61</v>
      </c>
      <c r="H13" s="213">
        <v>32</v>
      </c>
      <c r="I13" s="213">
        <v>30</v>
      </c>
      <c r="J13" s="213">
        <v>4</v>
      </c>
      <c r="K13" s="213">
        <v>2</v>
      </c>
      <c r="L13" s="90">
        <f t="shared" si="0"/>
        <v>3354</v>
      </c>
      <c r="N13"/>
      <c r="O13"/>
      <c r="P13"/>
      <c r="Q13"/>
      <c r="R13"/>
      <c r="S13"/>
      <c r="T13"/>
      <c r="U13"/>
      <c r="V13"/>
      <c r="W13"/>
      <c r="X13"/>
      <c r="Y13"/>
      <c r="Z13"/>
    </row>
    <row r="14" spans="1:26" x14ac:dyDescent="0.2">
      <c r="A14" s="31" t="s">
        <v>256</v>
      </c>
      <c r="B14" s="213">
        <v>2465</v>
      </c>
      <c r="C14" s="213">
        <v>742</v>
      </c>
      <c r="D14" s="213">
        <v>299</v>
      </c>
      <c r="E14" s="213">
        <v>233</v>
      </c>
      <c r="F14" s="213">
        <v>138</v>
      </c>
      <c r="G14" s="213">
        <v>69</v>
      </c>
      <c r="H14" s="213">
        <v>35</v>
      </c>
      <c r="I14" s="213">
        <v>14</v>
      </c>
      <c r="J14" s="213">
        <v>11</v>
      </c>
      <c r="K14" s="213">
        <v>9</v>
      </c>
      <c r="L14" s="90">
        <f t="shared" si="0"/>
        <v>4015</v>
      </c>
      <c r="N14"/>
      <c r="O14"/>
      <c r="P14"/>
      <c r="Q14"/>
      <c r="R14"/>
      <c r="S14"/>
      <c r="T14"/>
      <c r="U14"/>
      <c r="V14"/>
      <c r="W14"/>
      <c r="X14"/>
      <c r="Y14"/>
      <c r="Z14"/>
    </row>
    <row r="15" spans="1:26" x14ac:dyDescent="0.2">
      <c r="A15" s="31" t="s">
        <v>65</v>
      </c>
      <c r="B15" s="213">
        <v>6010</v>
      </c>
      <c r="C15" s="213">
        <v>1465</v>
      </c>
      <c r="D15" s="213">
        <v>514</v>
      </c>
      <c r="E15" s="213">
        <v>359</v>
      </c>
      <c r="F15" s="213">
        <v>149</v>
      </c>
      <c r="G15" s="213">
        <v>70</v>
      </c>
      <c r="H15" s="213">
        <v>31</v>
      </c>
      <c r="I15" s="213">
        <v>21</v>
      </c>
      <c r="J15" s="213">
        <v>7</v>
      </c>
      <c r="K15" s="213">
        <v>2</v>
      </c>
      <c r="L15" s="90">
        <f t="shared" si="0"/>
        <v>8628</v>
      </c>
      <c r="N15"/>
      <c r="O15"/>
      <c r="P15"/>
      <c r="Q15"/>
      <c r="R15"/>
      <c r="S15"/>
      <c r="T15"/>
      <c r="U15"/>
      <c r="V15"/>
      <c r="W15"/>
      <c r="X15"/>
      <c r="Y15"/>
      <c r="Z15"/>
    </row>
    <row r="16" spans="1:26" x14ac:dyDescent="0.2">
      <c r="A16" s="31" t="s">
        <v>299</v>
      </c>
      <c r="B16" s="213">
        <v>30795</v>
      </c>
      <c r="C16" s="213">
        <v>9189</v>
      </c>
      <c r="D16" s="213">
        <v>4001</v>
      </c>
      <c r="E16" s="213">
        <v>3469</v>
      </c>
      <c r="F16" s="213">
        <v>1844</v>
      </c>
      <c r="G16" s="213">
        <v>1183</v>
      </c>
      <c r="H16" s="213">
        <v>682</v>
      </c>
      <c r="I16" s="213">
        <v>340</v>
      </c>
      <c r="J16" s="213">
        <v>154</v>
      </c>
      <c r="K16" s="213">
        <v>75</v>
      </c>
      <c r="L16" s="90">
        <f t="shared" si="0"/>
        <v>51732</v>
      </c>
      <c r="N16"/>
      <c r="O16"/>
      <c r="P16"/>
      <c r="Q16"/>
      <c r="R16"/>
      <c r="S16"/>
      <c r="T16"/>
      <c r="U16"/>
      <c r="V16"/>
      <c r="W16"/>
      <c r="X16"/>
      <c r="Y16"/>
      <c r="Z16"/>
    </row>
    <row r="17" spans="1:26" x14ac:dyDescent="0.2">
      <c r="A17" s="31" t="s">
        <v>300</v>
      </c>
      <c r="B17" s="42">
        <f>SUM(B5:B16)</f>
        <v>159558</v>
      </c>
      <c r="C17" s="42">
        <f t="shared" ref="C17:K17" si="1">SUM(C5:C16)</f>
        <v>49781</v>
      </c>
      <c r="D17" s="42">
        <f t="shared" si="1"/>
        <v>22723</v>
      </c>
      <c r="E17" s="42">
        <f t="shared" si="1"/>
        <v>20506</v>
      </c>
      <c r="F17" s="42">
        <f t="shared" si="1"/>
        <v>11658</v>
      </c>
      <c r="G17" s="42">
        <f t="shared" si="1"/>
        <v>6935</v>
      </c>
      <c r="H17" s="42">
        <f t="shared" si="1"/>
        <v>4208</v>
      </c>
      <c r="I17" s="42">
        <f t="shared" si="1"/>
        <v>2130</v>
      </c>
      <c r="J17" s="42">
        <f t="shared" si="1"/>
        <v>653</v>
      </c>
      <c r="K17" s="42">
        <f t="shared" si="1"/>
        <v>231</v>
      </c>
      <c r="L17" s="42">
        <f t="shared" ref="L17" si="2">SUM(L4:L16)</f>
        <v>278383</v>
      </c>
      <c r="M17" s="79"/>
      <c r="N17"/>
      <c r="O17"/>
      <c r="P17"/>
      <c r="Q17"/>
      <c r="R17"/>
      <c r="S17"/>
      <c r="T17"/>
      <c r="U17"/>
      <c r="V17"/>
      <c r="W17"/>
      <c r="X17"/>
      <c r="Y17"/>
      <c r="Z17"/>
    </row>
    <row r="18" spans="1:26" x14ac:dyDescent="0.2">
      <c r="L18"/>
      <c r="O18" s="27" t="s">
        <v>87</v>
      </c>
    </row>
    <row r="20" spans="1:26" ht="34.5" customHeight="1" x14ac:dyDescent="0.2"/>
    <row r="21" spans="1:26" ht="11.25" customHeight="1" x14ac:dyDescent="0.2">
      <c r="A21" s="302"/>
    </row>
    <row r="23" spans="1:26" x14ac:dyDescent="0.2">
      <c r="N23" s="323"/>
    </row>
    <row r="24" spans="1:26" x14ac:dyDescent="0.2">
      <c r="A24" s="324"/>
      <c r="B24" s="324"/>
      <c r="C24" s="324"/>
      <c r="D24" s="324"/>
      <c r="K24" s="856"/>
      <c r="L24" s="856"/>
      <c r="M24" s="323"/>
      <c r="N24" s="323"/>
    </row>
    <row r="25" spans="1:26" x14ac:dyDescent="0.2">
      <c r="B25" s="314"/>
      <c r="D25" s="314"/>
      <c r="K25" s="325"/>
      <c r="L25" s="326"/>
      <c r="M25" s="323"/>
      <c r="N25" s="323"/>
    </row>
    <row r="26" spans="1:26" x14ac:dyDescent="0.2">
      <c r="B26" s="314"/>
      <c r="D26" s="314"/>
      <c r="K26" s="325"/>
      <c r="L26" s="326"/>
      <c r="M26" s="323"/>
      <c r="N26" s="323"/>
    </row>
    <row r="27" spans="1:26" x14ac:dyDescent="0.2">
      <c r="B27" s="314"/>
      <c r="C27" s="15"/>
      <c r="D27" s="314"/>
      <c r="K27" s="325"/>
      <c r="L27" s="326"/>
      <c r="M27" s="323"/>
      <c r="N27" s="323"/>
    </row>
    <row r="28" spans="1:26" x14ac:dyDescent="0.2">
      <c r="B28" s="314"/>
      <c r="D28" s="314"/>
      <c r="K28" s="325"/>
      <c r="L28" s="326"/>
      <c r="M28" s="323"/>
      <c r="N28" s="323"/>
    </row>
    <row r="29" spans="1:26" x14ac:dyDescent="0.2">
      <c r="B29" s="314"/>
      <c r="D29" s="314"/>
      <c r="K29" s="325"/>
      <c r="L29" s="326"/>
      <c r="M29" s="323"/>
      <c r="N29" s="323"/>
    </row>
    <row r="30" spans="1:26" ht="12.75" customHeight="1" x14ac:dyDescent="0.2">
      <c r="B30" s="314"/>
      <c r="D30" s="314"/>
      <c r="K30" s="323"/>
      <c r="L30" s="326"/>
      <c r="M30" s="323"/>
    </row>
    <row r="31" spans="1:26" x14ac:dyDescent="0.2">
      <c r="D31" s="314"/>
      <c r="F31" s="314"/>
      <c r="H31" s="314"/>
    </row>
    <row r="32" spans="1:26" ht="15" customHeight="1" x14ac:dyDescent="0.2">
      <c r="D32" s="314"/>
      <c r="F32" s="314"/>
      <c r="H32" s="314"/>
    </row>
    <row r="33" spans="1:25" x14ac:dyDescent="0.2">
      <c r="D33" s="314"/>
      <c r="F33" s="314"/>
      <c r="H33" s="314"/>
    </row>
    <row r="34" spans="1:25" x14ac:dyDescent="0.2">
      <c r="D34" s="314"/>
      <c r="F34" s="314"/>
      <c r="H34" s="314"/>
    </row>
    <row r="35" spans="1:25" x14ac:dyDescent="0.2">
      <c r="D35" s="314"/>
      <c r="F35" s="314"/>
      <c r="H35" s="314"/>
    </row>
    <row r="36" spans="1:25" x14ac:dyDescent="0.2">
      <c r="D36" s="314"/>
      <c r="F36" s="314"/>
      <c r="H36" s="314"/>
    </row>
    <row r="37" spans="1:25" x14ac:dyDescent="0.2">
      <c r="D37" s="314"/>
      <c r="F37" s="314"/>
      <c r="H37" s="314"/>
    </row>
    <row r="38" spans="1:25" x14ac:dyDescent="0.2">
      <c r="A38" s="857" t="s">
        <v>872</v>
      </c>
      <c r="B38" s="857"/>
      <c r="C38" s="857"/>
      <c r="D38" s="857"/>
      <c r="E38" s="857"/>
      <c r="F38" s="857"/>
      <c r="G38" s="857"/>
      <c r="H38" s="857"/>
      <c r="I38" s="857"/>
      <c r="J38" s="857"/>
      <c r="K38" s="857"/>
      <c r="L38" s="857"/>
      <c r="M38" s="857"/>
      <c r="N38" s="140"/>
      <c r="O38" s="140"/>
      <c r="P38" s="140"/>
      <c r="Q38" s="140"/>
      <c r="R38" s="140"/>
      <c r="S38" s="140"/>
      <c r="T38" s="140"/>
      <c r="U38" s="140"/>
      <c r="V38" s="140"/>
      <c r="W38" s="140"/>
      <c r="X38" s="140"/>
      <c r="Y38" s="140"/>
    </row>
    <row r="39" spans="1:25" s="140" customFormat="1" ht="25.5" x14ac:dyDescent="0.2">
      <c r="A39" s="320" t="s">
        <v>318</v>
      </c>
      <c r="B39" s="327">
        <v>1</v>
      </c>
      <c r="C39" s="327">
        <v>2</v>
      </c>
      <c r="D39" s="327">
        <v>3</v>
      </c>
      <c r="E39" s="327">
        <v>4</v>
      </c>
      <c r="F39" s="327" t="s">
        <v>310</v>
      </c>
      <c r="G39" s="327" t="s">
        <v>311</v>
      </c>
      <c r="H39" s="327" t="s">
        <v>312</v>
      </c>
      <c r="I39" s="327" t="s">
        <v>313</v>
      </c>
      <c r="J39" s="327" t="s">
        <v>314</v>
      </c>
      <c r="K39" s="327" t="s">
        <v>315</v>
      </c>
      <c r="L39" s="327" t="s">
        <v>316</v>
      </c>
      <c r="M39" s="328" t="s">
        <v>317</v>
      </c>
      <c r="N39" s="27"/>
      <c r="O39" s="27"/>
      <c r="P39" s="27"/>
      <c r="Q39" s="27"/>
      <c r="R39" s="27"/>
      <c r="S39" s="27"/>
      <c r="T39" s="27"/>
      <c r="U39" s="27"/>
      <c r="V39" s="27"/>
      <c r="W39" s="27"/>
      <c r="X39" s="27"/>
      <c r="Y39" s="27"/>
    </row>
    <row r="40" spans="1:25" s="563" customFormat="1" x14ac:dyDescent="0.2">
      <c r="A40" s="560" t="s">
        <v>319</v>
      </c>
      <c r="B40" s="561">
        <v>943762</v>
      </c>
      <c r="C40" s="561">
        <v>119900</v>
      </c>
      <c r="D40" s="561">
        <v>40881</v>
      </c>
      <c r="E40" s="561">
        <v>19307</v>
      </c>
      <c r="F40" s="561">
        <v>18225</v>
      </c>
      <c r="G40" s="561">
        <v>10907</v>
      </c>
      <c r="H40" s="561">
        <v>6594</v>
      </c>
      <c r="I40" s="561">
        <v>3980</v>
      </c>
      <c r="J40" s="561">
        <v>2044</v>
      </c>
      <c r="K40" s="561">
        <v>596</v>
      </c>
      <c r="L40" s="561">
        <v>190</v>
      </c>
      <c r="M40" s="562">
        <f>SUM(B40:L40)</f>
        <v>1166386</v>
      </c>
      <c r="O40"/>
    </row>
    <row r="41" spans="1:25" x14ac:dyDescent="0.2">
      <c r="A41" s="329" t="s">
        <v>299</v>
      </c>
      <c r="B41" s="330">
        <v>268109</v>
      </c>
      <c r="C41" s="330">
        <v>30795</v>
      </c>
      <c r="D41" s="330">
        <v>9189</v>
      </c>
      <c r="E41" s="330">
        <v>4001</v>
      </c>
      <c r="F41" s="330">
        <v>3469</v>
      </c>
      <c r="G41" s="330">
        <v>1844</v>
      </c>
      <c r="H41" s="330">
        <v>1183</v>
      </c>
      <c r="I41" s="330">
        <v>682</v>
      </c>
      <c r="J41" s="330">
        <v>340</v>
      </c>
      <c r="K41" s="330">
        <v>154</v>
      </c>
      <c r="L41" s="330">
        <v>75</v>
      </c>
      <c r="M41" s="252">
        <f>SUM(B41:L41)</f>
        <v>319841</v>
      </c>
    </row>
    <row r="42" spans="1:25" x14ac:dyDescent="0.2">
      <c r="D42" s="314"/>
      <c r="F42" s="314"/>
      <c r="H42" s="314"/>
    </row>
    <row r="43" spans="1:25" x14ac:dyDescent="0.2">
      <c r="A43" s="38" t="s">
        <v>320</v>
      </c>
      <c r="D43" s="314"/>
      <c r="F43" s="314"/>
      <c r="H43" s="314"/>
      <c r="K43"/>
      <c r="L43"/>
      <c r="M43"/>
      <c r="N43"/>
      <c r="O43"/>
      <c r="P43"/>
      <c r="Q43"/>
      <c r="R43"/>
      <c r="S43"/>
      <c r="T43"/>
      <c r="U43"/>
    </row>
    <row r="44" spans="1:25" x14ac:dyDescent="0.2">
      <c r="K44"/>
      <c r="L44"/>
      <c r="M44"/>
      <c r="N44"/>
      <c r="O44"/>
      <c r="P44"/>
      <c r="Q44"/>
      <c r="R44"/>
      <c r="S44"/>
      <c r="T44"/>
      <c r="U44"/>
    </row>
  </sheetData>
  <mergeCells count="3">
    <mergeCell ref="A1:M1"/>
    <mergeCell ref="K24:L24"/>
    <mergeCell ref="A38:M3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W30"/>
  <sheetViews>
    <sheetView topLeftCell="B1" zoomScale="80" zoomScaleNormal="80" workbookViewId="0">
      <selection activeCell="W23" sqref="W23"/>
    </sheetView>
  </sheetViews>
  <sheetFormatPr defaultColWidth="8.85546875" defaultRowHeight="12.75" x14ac:dyDescent="0.2"/>
  <cols>
    <col min="2" max="2" width="26.140625" customWidth="1"/>
    <col min="3" max="3" width="10.5703125" customWidth="1"/>
    <col min="4" max="4" width="10.85546875" customWidth="1"/>
    <col min="5" max="5" width="10.7109375" customWidth="1"/>
    <col min="6" max="6" width="10" customWidth="1"/>
    <col min="7" max="7" width="9.7109375" customWidth="1"/>
    <col min="9" max="9" width="4.42578125" customWidth="1"/>
    <col min="14" max="16384" width="8.85546875" style="54"/>
  </cols>
  <sheetData>
    <row r="1" spans="1:23" ht="79.5" customHeight="1" x14ac:dyDescent="0.2">
      <c r="A1" s="858" t="s">
        <v>321</v>
      </c>
      <c r="B1" s="858"/>
      <c r="C1" s="858"/>
      <c r="D1" s="858"/>
      <c r="E1" s="858"/>
      <c r="F1" s="858"/>
      <c r="G1" s="858"/>
      <c r="H1" s="858"/>
      <c r="I1" s="331"/>
      <c r="J1" s="331"/>
      <c r="K1" s="54"/>
      <c r="L1" s="54"/>
      <c r="M1" s="54"/>
    </row>
    <row r="2" spans="1:23" ht="33.75" customHeight="1" x14ac:dyDescent="0.2">
      <c r="A2" s="332" t="s">
        <v>322</v>
      </c>
      <c r="B2" s="332"/>
      <c r="C2" s="332"/>
      <c r="D2" s="332"/>
      <c r="E2" s="332"/>
      <c r="F2" s="332"/>
      <c r="G2" s="332"/>
      <c r="H2" s="54"/>
      <c r="I2" s="54"/>
      <c r="J2" s="54"/>
      <c r="K2" s="54"/>
      <c r="L2" s="54"/>
      <c r="M2" s="54"/>
      <c r="V2"/>
      <c r="W2"/>
    </row>
    <row r="3" spans="1:23" ht="33.75" customHeight="1" x14ac:dyDescent="0.2">
      <c r="A3" s="158" t="s">
        <v>216</v>
      </c>
      <c r="B3" s="333" t="s">
        <v>323</v>
      </c>
      <c r="C3" s="334" t="s">
        <v>324</v>
      </c>
      <c r="D3" s="334" t="s">
        <v>325</v>
      </c>
      <c r="E3" s="334" t="s">
        <v>326</v>
      </c>
      <c r="F3" s="334" t="s">
        <v>327</v>
      </c>
      <c r="G3" s="334" t="s">
        <v>328</v>
      </c>
      <c r="H3" s="334" t="s">
        <v>329</v>
      </c>
      <c r="I3" s="54"/>
      <c r="J3" s="54"/>
      <c r="K3" s="54"/>
      <c r="L3" s="54"/>
      <c r="M3" s="54"/>
      <c r="V3"/>
      <c r="W3"/>
    </row>
    <row r="4" spans="1:23" x14ac:dyDescent="0.2">
      <c r="A4" s="52">
        <v>1</v>
      </c>
      <c r="B4" s="76" t="s">
        <v>330</v>
      </c>
      <c r="C4" s="185">
        <v>374660</v>
      </c>
      <c r="D4" s="335">
        <v>9.1999999999999998E-2</v>
      </c>
      <c r="E4" s="185">
        <v>605422</v>
      </c>
      <c r="F4" s="335">
        <v>8.4000000000000005E-2</v>
      </c>
      <c r="G4" s="185">
        <v>5255045</v>
      </c>
      <c r="H4" s="335">
        <v>0.245</v>
      </c>
      <c r="M4" s="54"/>
      <c r="V4"/>
      <c r="W4"/>
    </row>
    <row r="5" spans="1:23" x14ac:dyDescent="0.2">
      <c r="A5" s="52">
        <v>2</v>
      </c>
      <c r="B5" s="76" t="s">
        <v>331</v>
      </c>
      <c r="C5" s="185">
        <v>212596</v>
      </c>
      <c r="D5" s="335">
        <v>5.1999999999999998E-2</v>
      </c>
      <c r="E5" s="185">
        <v>315829</v>
      </c>
      <c r="F5" s="335">
        <v>4.3999999999999997E-2</v>
      </c>
      <c r="G5" s="185">
        <v>1897445</v>
      </c>
      <c r="H5" s="335">
        <v>8.8999999999999996E-2</v>
      </c>
      <c r="M5" s="54"/>
      <c r="V5"/>
      <c r="W5"/>
    </row>
    <row r="6" spans="1:23" x14ac:dyDescent="0.2">
      <c r="A6" s="52">
        <v>3</v>
      </c>
      <c r="B6" s="76" t="s">
        <v>332</v>
      </c>
      <c r="C6" s="185">
        <v>104312</v>
      </c>
      <c r="D6" s="335">
        <v>2.5999999999999999E-2</v>
      </c>
      <c r="E6" s="185">
        <v>160601</v>
      </c>
      <c r="F6" s="335">
        <v>2.1999999999999999E-2</v>
      </c>
      <c r="G6" s="185">
        <v>928341</v>
      </c>
      <c r="H6" s="335">
        <v>4.2999999999999997E-2</v>
      </c>
      <c r="M6" s="54"/>
      <c r="V6"/>
      <c r="W6"/>
    </row>
    <row r="7" spans="1:23" x14ac:dyDescent="0.2">
      <c r="A7" s="52">
        <v>4</v>
      </c>
      <c r="B7" s="76" t="s">
        <v>333</v>
      </c>
      <c r="C7" s="185">
        <v>96392</v>
      </c>
      <c r="D7" s="335">
        <v>2.4E-2</v>
      </c>
      <c r="E7" s="185">
        <v>115768</v>
      </c>
      <c r="F7" s="335">
        <v>1.6E-2</v>
      </c>
      <c r="G7" s="185">
        <v>873917</v>
      </c>
      <c r="H7" s="335">
        <v>4.1000000000000002E-2</v>
      </c>
      <c r="M7" s="54"/>
      <c r="V7"/>
      <c r="W7"/>
    </row>
    <row r="8" spans="1:23" x14ac:dyDescent="0.2">
      <c r="A8" s="52">
        <v>5</v>
      </c>
      <c r="B8" s="76" t="s">
        <v>334</v>
      </c>
      <c r="C8" s="185">
        <v>44497</v>
      </c>
      <c r="D8" s="335">
        <v>1.0999999999999999E-2</v>
      </c>
      <c r="E8" s="185">
        <v>86796</v>
      </c>
      <c r="F8" s="335">
        <v>1.2E-2</v>
      </c>
      <c r="G8" s="185">
        <v>863357</v>
      </c>
      <c r="H8" s="335">
        <v>0.04</v>
      </c>
      <c r="M8" s="54"/>
      <c r="V8"/>
      <c r="W8"/>
    </row>
    <row r="9" spans="1:23" x14ac:dyDescent="0.2">
      <c r="A9" s="52">
        <v>6</v>
      </c>
      <c r="B9" s="76" t="s">
        <v>227</v>
      </c>
      <c r="C9" s="185">
        <v>26426</v>
      </c>
      <c r="D9" s="335">
        <v>7.0000000000000001E-3</v>
      </c>
      <c r="E9" s="185">
        <v>39835</v>
      </c>
      <c r="F9" s="335">
        <v>6.0000000000000001E-3</v>
      </c>
      <c r="G9" s="185">
        <v>309864</v>
      </c>
      <c r="H9" s="335">
        <v>1.4E-2</v>
      </c>
      <c r="M9" s="54"/>
      <c r="V9"/>
      <c r="W9"/>
    </row>
    <row r="10" spans="1:23" x14ac:dyDescent="0.2">
      <c r="A10" s="52">
        <v>7</v>
      </c>
      <c r="B10" s="76" t="s">
        <v>221</v>
      </c>
      <c r="C10" s="185">
        <v>17252</v>
      </c>
      <c r="D10" s="335">
        <v>4.0000000000000001E-3</v>
      </c>
      <c r="E10" s="185">
        <v>30287</v>
      </c>
      <c r="F10" s="335">
        <v>4.0000000000000001E-3</v>
      </c>
      <c r="G10" s="185">
        <v>270135</v>
      </c>
      <c r="H10" s="335">
        <v>1.2999999999999999E-2</v>
      </c>
      <c r="M10" s="54"/>
      <c r="V10"/>
      <c r="W10"/>
    </row>
    <row r="11" spans="1:23" x14ac:dyDescent="0.2">
      <c r="A11" s="52">
        <v>8</v>
      </c>
      <c r="B11" s="76" t="s">
        <v>271</v>
      </c>
      <c r="C11" s="185">
        <v>17115</v>
      </c>
      <c r="D11" s="335">
        <v>4.0000000000000001E-3</v>
      </c>
      <c r="E11" s="185">
        <v>25006</v>
      </c>
      <c r="F11" s="335">
        <v>3.0000000000000001E-3</v>
      </c>
      <c r="G11" s="185">
        <v>140199</v>
      </c>
      <c r="H11" s="335">
        <v>7.0000000000000001E-3</v>
      </c>
      <c r="M11" s="54"/>
      <c r="V11"/>
      <c r="W11"/>
    </row>
    <row r="12" spans="1:23" x14ac:dyDescent="0.2">
      <c r="A12" s="52">
        <v>9</v>
      </c>
      <c r="B12" s="76" t="s">
        <v>222</v>
      </c>
      <c r="C12" s="185">
        <v>17101</v>
      </c>
      <c r="D12" s="335">
        <v>4.0000000000000001E-3</v>
      </c>
      <c r="E12" s="185">
        <v>30698</v>
      </c>
      <c r="F12" s="335">
        <v>4.0000000000000001E-3</v>
      </c>
      <c r="G12" s="185">
        <v>274676</v>
      </c>
      <c r="H12" s="335">
        <v>1.2999999999999999E-2</v>
      </c>
      <c r="M12" s="54"/>
      <c r="V12"/>
      <c r="W12"/>
    </row>
    <row r="13" spans="1:23" x14ac:dyDescent="0.2">
      <c r="A13" s="52">
        <v>10</v>
      </c>
      <c r="B13" s="76" t="s">
        <v>225</v>
      </c>
      <c r="C13" s="185">
        <v>16611</v>
      </c>
      <c r="D13" s="335">
        <v>4.0000000000000001E-3</v>
      </c>
      <c r="E13" s="185">
        <v>22814</v>
      </c>
      <c r="F13" s="335">
        <v>3.0000000000000001E-3</v>
      </c>
      <c r="G13" s="185">
        <v>165077</v>
      </c>
      <c r="H13" s="335">
        <v>8.0000000000000002E-3</v>
      </c>
      <c r="M13" s="54"/>
      <c r="V13"/>
      <c r="W13"/>
    </row>
    <row r="14" spans="1:23" x14ac:dyDescent="0.2">
      <c r="A14" s="52">
        <v>11</v>
      </c>
      <c r="B14" s="76" t="s">
        <v>335</v>
      </c>
      <c r="C14" s="185">
        <v>15181</v>
      </c>
      <c r="D14" s="335">
        <v>4.0000000000000001E-3</v>
      </c>
      <c r="E14" s="185">
        <v>53632</v>
      </c>
      <c r="F14" s="335">
        <v>7.0000000000000001E-3</v>
      </c>
      <c r="G14" s="185">
        <v>675813</v>
      </c>
      <c r="H14" s="335">
        <v>3.2000000000000001E-2</v>
      </c>
      <c r="M14" s="54"/>
      <c r="V14"/>
      <c r="W14"/>
    </row>
    <row r="15" spans="1:23" x14ac:dyDescent="0.2">
      <c r="A15" s="52">
        <v>12</v>
      </c>
      <c r="B15" s="76" t="s">
        <v>272</v>
      </c>
      <c r="C15" s="185">
        <v>12797</v>
      </c>
      <c r="D15" s="335">
        <v>3.0000000000000001E-3</v>
      </c>
      <c r="E15" s="185">
        <v>20856</v>
      </c>
      <c r="F15" s="335">
        <v>3.0000000000000001E-3</v>
      </c>
      <c r="G15" s="185">
        <v>133145</v>
      </c>
      <c r="H15" s="335">
        <v>6.0000000000000001E-3</v>
      </c>
      <c r="M15" s="54"/>
      <c r="V15"/>
      <c r="W15"/>
    </row>
    <row r="16" spans="1:23" x14ac:dyDescent="0.2">
      <c r="A16" s="52">
        <v>13</v>
      </c>
      <c r="B16" s="76" t="s">
        <v>220</v>
      </c>
      <c r="C16" s="185">
        <v>12672</v>
      </c>
      <c r="D16" s="335">
        <v>3.0000000000000001E-3</v>
      </c>
      <c r="E16" s="185">
        <v>20919</v>
      </c>
      <c r="F16" s="335">
        <v>3.0000000000000001E-3</v>
      </c>
      <c r="G16" s="185">
        <v>159831</v>
      </c>
      <c r="H16" s="335">
        <v>7.0000000000000001E-3</v>
      </c>
      <c r="M16" s="54"/>
      <c r="V16"/>
      <c r="W16"/>
    </row>
    <row r="17" spans="1:23" x14ac:dyDescent="0.2">
      <c r="A17" s="52">
        <v>14</v>
      </c>
      <c r="B17" s="76" t="s">
        <v>337</v>
      </c>
      <c r="C17" s="185">
        <v>10400</v>
      </c>
      <c r="D17" s="335">
        <v>3.0000000000000001E-3</v>
      </c>
      <c r="E17" s="185">
        <v>16633</v>
      </c>
      <c r="F17" s="335">
        <v>2E-3</v>
      </c>
      <c r="G17" s="185">
        <v>103648</v>
      </c>
      <c r="H17" s="335">
        <v>5.0000000000000001E-3</v>
      </c>
      <c r="M17" s="54"/>
      <c r="V17"/>
      <c r="W17"/>
    </row>
    <row r="18" spans="1:23" x14ac:dyDescent="0.2">
      <c r="A18" s="52">
        <v>15</v>
      </c>
      <c r="B18" s="76" t="s">
        <v>228</v>
      </c>
      <c r="C18" s="185">
        <v>10376</v>
      </c>
      <c r="D18" s="335">
        <v>3.0000000000000001E-3</v>
      </c>
      <c r="E18" s="185">
        <v>14940</v>
      </c>
      <c r="F18" s="335">
        <v>2E-3</v>
      </c>
      <c r="G18" s="185">
        <v>125825</v>
      </c>
      <c r="H18" s="335">
        <v>6.0000000000000001E-3</v>
      </c>
      <c r="M18" s="54"/>
      <c r="V18"/>
      <c r="W18"/>
    </row>
    <row r="19" spans="1:23" x14ac:dyDescent="0.2">
      <c r="A19" s="52">
        <v>16</v>
      </c>
      <c r="B19" s="76" t="s">
        <v>276</v>
      </c>
      <c r="C19" s="185">
        <v>10274</v>
      </c>
      <c r="D19" s="335">
        <v>3.0000000000000001E-3</v>
      </c>
      <c r="E19" s="185">
        <v>13306</v>
      </c>
      <c r="F19" s="335">
        <v>2E-3</v>
      </c>
      <c r="G19" s="185">
        <v>133779</v>
      </c>
      <c r="H19" s="335">
        <v>6.0000000000000001E-3</v>
      </c>
      <c r="M19" s="54"/>
      <c r="V19"/>
      <c r="W19"/>
    </row>
    <row r="20" spans="1:23" x14ac:dyDescent="0.2">
      <c r="A20" s="52">
        <v>17</v>
      </c>
      <c r="B20" s="76" t="s">
        <v>270</v>
      </c>
      <c r="C20" s="185">
        <v>9517</v>
      </c>
      <c r="D20" s="335">
        <v>2E-3</v>
      </c>
      <c r="E20" s="185">
        <v>15103</v>
      </c>
      <c r="F20" s="335">
        <v>2E-3</v>
      </c>
      <c r="G20" s="185">
        <v>129946</v>
      </c>
      <c r="H20" s="335">
        <v>6.0000000000000001E-3</v>
      </c>
      <c r="M20" s="54"/>
      <c r="V20"/>
      <c r="W20"/>
    </row>
    <row r="21" spans="1:23" x14ac:dyDescent="0.2">
      <c r="A21" s="52">
        <v>18</v>
      </c>
      <c r="B21" s="76" t="s">
        <v>218</v>
      </c>
      <c r="C21" s="185">
        <v>9322</v>
      </c>
      <c r="D21" s="335">
        <v>2E-3</v>
      </c>
      <c r="E21" s="185">
        <v>21930</v>
      </c>
      <c r="F21" s="335">
        <v>3.0000000000000001E-3</v>
      </c>
      <c r="G21" s="185">
        <v>199687</v>
      </c>
      <c r="H21" s="335">
        <v>8.9999999999999993E-3</v>
      </c>
      <c r="M21" s="54"/>
      <c r="V21"/>
      <c r="W21"/>
    </row>
    <row r="22" spans="1:23" x14ac:dyDescent="0.2">
      <c r="A22" s="52">
        <v>19</v>
      </c>
      <c r="B22" s="76" t="s">
        <v>277</v>
      </c>
      <c r="C22" s="185">
        <v>8747</v>
      </c>
      <c r="D22" s="335">
        <v>2E-3</v>
      </c>
      <c r="E22" s="185">
        <v>12547</v>
      </c>
      <c r="F22" s="335">
        <v>2E-3</v>
      </c>
      <c r="G22" s="185">
        <v>74771</v>
      </c>
      <c r="H22" s="335">
        <v>3.0000000000000001E-3</v>
      </c>
      <c r="M22" s="54"/>
    </row>
    <row r="23" spans="1:23" x14ac:dyDescent="0.2">
      <c r="A23" s="52">
        <v>20</v>
      </c>
      <c r="B23" s="76" t="s">
        <v>336</v>
      </c>
      <c r="C23" s="185">
        <v>8572</v>
      </c>
      <c r="D23" s="335">
        <v>2E-3</v>
      </c>
      <c r="E23" s="185">
        <v>12893</v>
      </c>
      <c r="F23" s="335">
        <v>2E-3</v>
      </c>
      <c r="G23" s="185">
        <v>102446</v>
      </c>
      <c r="H23" s="335">
        <v>5.0000000000000001E-3</v>
      </c>
      <c r="M23" s="54"/>
    </row>
    <row r="24" spans="1:23" x14ac:dyDescent="0.2">
      <c r="M24" s="54"/>
    </row>
    <row r="25" spans="1:23" x14ac:dyDescent="0.2">
      <c r="C25" s="79"/>
      <c r="M25" s="54"/>
    </row>
    <row r="26" spans="1:23" x14ac:dyDescent="0.2">
      <c r="M26" s="54"/>
    </row>
    <row r="27" spans="1:23" x14ac:dyDescent="0.2">
      <c r="M27" s="54"/>
    </row>
    <row r="28" spans="1:23" x14ac:dyDescent="0.2">
      <c r="M28" s="54"/>
    </row>
    <row r="29" spans="1:23" x14ac:dyDescent="0.2">
      <c r="M29" s="54"/>
    </row>
    <row r="30" spans="1:23" x14ac:dyDescent="0.2">
      <c r="B30" s="496" t="s">
        <v>771</v>
      </c>
      <c r="C30" s="27"/>
      <c r="M30" s="54"/>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sheetPr>
  <dimension ref="A1:M27"/>
  <sheetViews>
    <sheetView zoomScale="90" zoomScaleNormal="90" workbookViewId="0">
      <selection activeCell="H19" sqref="H19"/>
    </sheetView>
  </sheetViews>
  <sheetFormatPr defaultColWidth="8.85546875" defaultRowHeight="12.75" x14ac:dyDescent="0.2"/>
  <cols>
    <col min="2" max="2" width="17.85546875" bestFit="1" customWidth="1"/>
    <col min="5" max="5" width="9.85546875" bestFit="1" customWidth="1"/>
    <col min="7" max="7" width="10.28515625" customWidth="1"/>
  </cols>
  <sheetData>
    <row r="1" spans="1:13" s="338" customFormat="1" ht="60.75" customHeight="1" x14ac:dyDescent="0.2">
      <c r="A1" s="759" t="s">
        <v>338</v>
      </c>
      <c r="B1" s="759"/>
      <c r="C1" s="759"/>
      <c r="D1" s="759"/>
      <c r="E1" s="759"/>
      <c r="F1" s="759"/>
      <c r="G1" s="759"/>
      <c r="H1" s="759"/>
      <c r="I1" s="759"/>
      <c r="J1" s="336"/>
      <c r="K1" s="337"/>
      <c r="L1" s="337"/>
    </row>
    <row r="2" spans="1:13" s="338" customFormat="1" ht="33" customHeight="1" x14ac:dyDescent="0.2">
      <c r="A2" s="339"/>
      <c r="B2" s="339"/>
      <c r="C2" s="339"/>
      <c r="D2" s="339"/>
      <c r="E2" s="339"/>
      <c r="F2" s="339"/>
      <c r="G2" s="339"/>
      <c r="H2" s="339"/>
      <c r="I2" s="339"/>
      <c r="J2" s="339"/>
      <c r="K2" s="337"/>
      <c r="L2" s="337"/>
    </row>
    <row r="3" spans="1:13" x14ac:dyDescent="0.2">
      <c r="A3" s="859" t="s">
        <v>339</v>
      </c>
      <c r="B3" s="859"/>
      <c r="C3" s="859"/>
      <c r="D3" s="859"/>
      <c r="E3" s="859"/>
      <c r="F3" s="859"/>
      <c r="G3" s="859"/>
      <c r="H3" s="859"/>
    </row>
    <row r="5" spans="1:13" ht="25.5" x14ac:dyDescent="0.2">
      <c r="A5" s="334" t="s">
        <v>216</v>
      </c>
      <c r="B5" s="333" t="s">
        <v>215</v>
      </c>
      <c r="C5" s="334" t="s">
        <v>324</v>
      </c>
      <c r="D5" s="334" t="s">
        <v>325</v>
      </c>
      <c r="E5" s="334" t="s">
        <v>326</v>
      </c>
      <c r="F5" s="334" t="s">
        <v>327</v>
      </c>
      <c r="G5" s="334" t="s">
        <v>328</v>
      </c>
      <c r="H5" s="334" t="s">
        <v>329</v>
      </c>
      <c r="M5" s="27"/>
    </row>
    <row r="6" spans="1:13" ht="15" x14ac:dyDescent="0.2">
      <c r="A6" s="278">
        <v>1</v>
      </c>
      <c r="B6" s="340" t="s">
        <v>219</v>
      </c>
      <c r="C6" s="260">
        <v>43755</v>
      </c>
      <c r="D6" s="341">
        <v>1.0999999999999999E-2</v>
      </c>
      <c r="E6" s="260">
        <v>98212</v>
      </c>
      <c r="F6" s="341">
        <v>1.4E-2</v>
      </c>
      <c r="G6" s="260">
        <v>1251520</v>
      </c>
      <c r="H6" s="341">
        <v>5.8000000000000003E-2</v>
      </c>
    </row>
    <row r="7" spans="1:13" ht="15" x14ac:dyDescent="0.2">
      <c r="A7" s="278">
        <v>2</v>
      </c>
      <c r="B7" s="340" t="s">
        <v>217</v>
      </c>
      <c r="C7" s="260">
        <v>85492</v>
      </c>
      <c r="D7" s="341">
        <v>2.1000000000000001E-2</v>
      </c>
      <c r="E7" s="260">
        <v>127956</v>
      </c>
      <c r="F7" s="341">
        <v>1.7999999999999999E-2</v>
      </c>
      <c r="G7" s="260">
        <v>954799</v>
      </c>
      <c r="H7" s="341">
        <v>4.4999999999999998E-2</v>
      </c>
    </row>
    <row r="8" spans="1:13" ht="15" x14ac:dyDescent="0.2">
      <c r="A8" s="278">
        <v>3</v>
      </c>
      <c r="B8" s="340" t="s">
        <v>270</v>
      </c>
      <c r="C8" s="260">
        <v>25394</v>
      </c>
      <c r="D8" s="341">
        <v>6.0000000000000001E-3</v>
      </c>
      <c r="E8" s="260">
        <v>44402</v>
      </c>
      <c r="F8" s="341">
        <v>6.0000000000000001E-3</v>
      </c>
      <c r="G8" s="260">
        <v>410579</v>
      </c>
      <c r="H8" s="341">
        <v>1.9E-2</v>
      </c>
    </row>
    <row r="9" spans="1:13" ht="15" x14ac:dyDescent="0.2">
      <c r="A9" s="278">
        <v>4</v>
      </c>
      <c r="B9" s="340" t="s">
        <v>340</v>
      </c>
      <c r="C9" s="260">
        <v>14703</v>
      </c>
      <c r="D9" s="341">
        <v>4.0000000000000001E-3</v>
      </c>
      <c r="E9" s="260">
        <v>21131</v>
      </c>
      <c r="F9" s="341">
        <v>3.0000000000000001E-3</v>
      </c>
      <c r="G9" s="260">
        <v>223328</v>
      </c>
      <c r="H9" s="341">
        <v>0.01</v>
      </c>
    </row>
    <row r="10" spans="1:13" ht="15" x14ac:dyDescent="0.2">
      <c r="A10" s="278">
        <v>5</v>
      </c>
      <c r="B10" s="340" t="s">
        <v>341</v>
      </c>
      <c r="C10" s="260">
        <v>7818</v>
      </c>
      <c r="D10" s="341">
        <v>2E-3</v>
      </c>
      <c r="E10" s="260">
        <v>17023</v>
      </c>
      <c r="F10" s="341">
        <v>2E-3</v>
      </c>
      <c r="G10" s="260">
        <v>193690</v>
      </c>
      <c r="H10" s="341">
        <v>8.9999999999999993E-3</v>
      </c>
    </row>
    <row r="11" spans="1:13" ht="15" x14ac:dyDescent="0.2">
      <c r="A11" s="278">
        <v>6</v>
      </c>
      <c r="B11" s="340" t="s">
        <v>221</v>
      </c>
      <c r="C11" s="260">
        <v>11829</v>
      </c>
      <c r="D11" s="341">
        <v>3.0000000000000001E-3</v>
      </c>
      <c r="E11" s="260">
        <v>20653</v>
      </c>
      <c r="F11" s="341">
        <v>3.0000000000000001E-3</v>
      </c>
      <c r="G11" s="260">
        <v>163798</v>
      </c>
      <c r="H11" s="341">
        <v>8.0000000000000002E-3</v>
      </c>
    </row>
    <row r="12" spans="1:13" ht="15" x14ac:dyDescent="0.2">
      <c r="A12" s="278">
        <v>7</v>
      </c>
      <c r="B12" s="340" t="s">
        <v>222</v>
      </c>
      <c r="C12" s="260">
        <v>15136</v>
      </c>
      <c r="D12" s="341">
        <v>4.0000000000000001E-3</v>
      </c>
      <c r="E12" s="260">
        <v>23599</v>
      </c>
      <c r="F12" s="341">
        <v>3.0000000000000001E-3</v>
      </c>
      <c r="G12" s="260">
        <v>149163</v>
      </c>
      <c r="H12" s="341">
        <v>7.0000000000000001E-3</v>
      </c>
    </row>
    <row r="13" spans="1:13" ht="15" x14ac:dyDescent="0.2">
      <c r="A13" s="278">
        <v>8</v>
      </c>
      <c r="B13" s="340" t="s">
        <v>342</v>
      </c>
      <c r="C13" s="260">
        <v>14870</v>
      </c>
      <c r="D13" s="341">
        <v>4.0000000000000001E-3</v>
      </c>
      <c r="E13" s="260">
        <v>22595</v>
      </c>
      <c r="F13" s="341">
        <v>3.0000000000000001E-3</v>
      </c>
      <c r="G13" s="260">
        <v>133534</v>
      </c>
      <c r="H13" s="341">
        <v>6.0000000000000001E-3</v>
      </c>
    </row>
    <row r="14" spans="1:13" ht="15" x14ac:dyDescent="0.2">
      <c r="A14" s="278">
        <v>9</v>
      </c>
      <c r="B14" s="340" t="s">
        <v>225</v>
      </c>
      <c r="C14" s="260">
        <v>9048</v>
      </c>
      <c r="D14" s="341">
        <v>2E-3</v>
      </c>
      <c r="E14" s="260">
        <v>13421</v>
      </c>
      <c r="F14" s="341">
        <v>2E-3</v>
      </c>
      <c r="G14" s="260">
        <v>115358</v>
      </c>
      <c r="H14" s="341">
        <v>5.0000000000000001E-3</v>
      </c>
    </row>
    <row r="15" spans="1:13" ht="15" x14ac:dyDescent="0.2">
      <c r="A15" s="278">
        <v>10</v>
      </c>
      <c r="B15" s="340" t="s">
        <v>274</v>
      </c>
      <c r="C15" s="260">
        <v>9415</v>
      </c>
      <c r="D15" s="341">
        <v>2E-3</v>
      </c>
      <c r="E15" s="260">
        <v>12503</v>
      </c>
      <c r="F15" s="341">
        <v>2E-3</v>
      </c>
      <c r="G15" s="260">
        <v>96983</v>
      </c>
      <c r="H15" s="341">
        <v>5.0000000000000001E-3</v>
      </c>
    </row>
    <row r="16" spans="1:13" ht="15" x14ac:dyDescent="0.2">
      <c r="A16" s="278">
        <v>11</v>
      </c>
      <c r="B16" s="340" t="s">
        <v>271</v>
      </c>
      <c r="C16" s="260">
        <v>10037</v>
      </c>
      <c r="D16" s="341">
        <v>2E-3</v>
      </c>
      <c r="E16" s="260">
        <v>14288</v>
      </c>
      <c r="F16" s="341">
        <v>2E-3</v>
      </c>
      <c r="G16" s="260">
        <v>79312</v>
      </c>
      <c r="H16" s="341">
        <v>4.0000000000000001E-3</v>
      </c>
    </row>
    <row r="17" spans="1:8" ht="15" x14ac:dyDescent="0.2">
      <c r="A17" s="278">
        <v>12</v>
      </c>
      <c r="B17" s="340" t="s">
        <v>228</v>
      </c>
      <c r="C17" s="260">
        <v>4447</v>
      </c>
      <c r="D17" s="341">
        <v>1E-3</v>
      </c>
      <c r="E17" s="260">
        <v>8331</v>
      </c>
      <c r="F17" s="341">
        <v>1E-3</v>
      </c>
      <c r="G17" s="260">
        <v>71649</v>
      </c>
      <c r="H17" s="341">
        <v>3.0000000000000001E-3</v>
      </c>
    </row>
    <row r="18" spans="1:8" ht="15" x14ac:dyDescent="0.2">
      <c r="A18" s="278">
        <v>13</v>
      </c>
      <c r="B18" s="340" t="s">
        <v>344</v>
      </c>
      <c r="C18" s="260">
        <v>5983</v>
      </c>
      <c r="D18" s="341">
        <v>1E-3</v>
      </c>
      <c r="E18" s="260">
        <v>7393</v>
      </c>
      <c r="F18" s="341">
        <v>1E-3</v>
      </c>
      <c r="G18" s="260">
        <v>70655</v>
      </c>
      <c r="H18" s="341">
        <v>3.0000000000000001E-3</v>
      </c>
    </row>
    <row r="19" spans="1:8" ht="15" x14ac:dyDescent="0.2">
      <c r="A19" s="278">
        <v>14</v>
      </c>
      <c r="B19" s="340" t="s">
        <v>227</v>
      </c>
      <c r="C19" s="260">
        <v>4735</v>
      </c>
      <c r="D19" s="341">
        <v>1E-3</v>
      </c>
      <c r="E19" s="260">
        <v>8357</v>
      </c>
      <c r="F19" s="341">
        <v>1E-3</v>
      </c>
      <c r="G19" s="260">
        <v>64408</v>
      </c>
      <c r="H19" s="341">
        <v>3.0000000000000001E-3</v>
      </c>
    </row>
    <row r="20" spans="1:8" ht="15" x14ac:dyDescent="0.2">
      <c r="A20" s="278">
        <v>15</v>
      </c>
      <c r="B20" s="340" t="s">
        <v>343</v>
      </c>
      <c r="C20" s="260">
        <v>5564</v>
      </c>
      <c r="D20" s="341">
        <v>1E-3</v>
      </c>
      <c r="E20" s="260">
        <v>8243</v>
      </c>
      <c r="F20" s="341">
        <v>1E-3</v>
      </c>
      <c r="G20" s="260">
        <v>63588</v>
      </c>
      <c r="H20" s="341">
        <v>3.0000000000000001E-3</v>
      </c>
    </row>
    <row r="21" spans="1:8" ht="15" x14ac:dyDescent="0.2">
      <c r="A21" s="278">
        <v>16</v>
      </c>
      <c r="B21" s="340" t="s">
        <v>226</v>
      </c>
      <c r="C21" s="260">
        <v>5000</v>
      </c>
      <c r="D21" s="341">
        <v>1E-3</v>
      </c>
      <c r="E21" s="260">
        <v>7993</v>
      </c>
      <c r="F21" s="341">
        <v>1E-3</v>
      </c>
      <c r="G21" s="260">
        <v>61838</v>
      </c>
      <c r="H21" s="341">
        <v>3.0000000000000001E-3</v>
      </c>
    </row>
    <row r="22" spans="1:8" ht="15" x14ac:dyDescent="0.2">
      <c r="A22" s="278">
        <v>17</v>
      </c>
      <c r="B22" s="340" t="s">
        <v>218</v>
      </c>
      <c r="C22" s="260">
        <v>2461</v>
      </c>
      <c r="D22" s="341">
        <v>1E-3</v>
      </c>
      <c r="E22" s="260">
        <v>4823</v>
      </c>
      <c r="F22" s="341">
        <v>1E-3</v>
      </c>
      <c r="G22" s="260">
        <v>52660</v>
      </c>
      <c r="H22" s="341">
        <v>2E-3</v>
      </c>
    </row>
    <row r="23" spans="1:8" ht="15" x14ac:dyDescent="0.2">
      <c r="A23" s="278">
        <v>18</v>
      </c>
      <c r="B23" s="340" t="s">
        <v>874</v>
      </c>
      <c r="C23" s="260">
        <v>4884</v>
      </c>
      <c r="D23" s="341">
        <v>1E-3</v>
      </c>
      <c r="E23" s="260">
        <v>5993</v>
      </c>
      <c r="F23" s="341">
        <v>1E-3</v>
      </c>
      <c r="G23" s="260">
        <v>46261</v>
      </c>
      <c r="H23" s="341">
        <v>2E-3</v>
      </c>
    </row>
    <row r="24" spans="1:8" ht="15" x14ac:dyDescent="0.2">
      <c r="A24" s="278">
        <v>19</v>
      </c>
      <c r="B24" s="340" t="s">
        <v>276</v>
      </c>
      <c r="C24" s="260">
        <v>2493</v>
      </c>
      <c r="D24" s="341">
        <v>1E-3</v>
      </c>
      <c r="E24" s="260">
        <v>4169</v>
      </c>
      <c r="F24" s="341">
        <v>1E-3</v>
      </c>
      <c r="G24" s="260">
        <v>42090</v>
      </c>
      <c r="H24" s="341">
        <v>2E-3</v>
      </c>
    </row>
    <row r="25" spans="1:8" ht="15" x14ac:dyDescent="0.2">
      <c r="A25" s="278">
        <v>20</v>
      </c>
      <c r="B25" s="340" t="s">
        <v>223</v>
      </c>
      <c r="C25" s="260">
        <v>2527</v>
      </c>
      <c r="D25" s="341">
        <v>1E-3</v>
      </c>
      <c r="E25" s="260">
        <v>4142</v>
      </c>
      <c r="F25" s="341">
        <v>1E-3</v>
      </c>
      <c r="G25" s="260">
        <v>36808</v>
      </c>
      <c r="H25" s="341">
        <v>2E-3</v>
      </c>
    </row>
    <row r="27" spans="1:8" x14ac:dyDescent="0.2">
      <c r="A27" s="496" t="s">
        <v>771</v>
      </c>
    </row>
  </sheetData>
  <mergeCells count="2">
    <mergeCell ref="A1:I1"/>
    <mergeCell ref="A3:H3"/>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AB83"/>
  <sheetViews>
    <sheetView topLeftCell="A40" zoomScale="80" zoomScaleNormal="80" workbookViewId="0">
      <selection activeCell="H19" sqref="H19"/>
    </sheetView>
  </sheetViews>
  <sheetFormatPr defaultColWidth="8.85546875" defaultRowHeight="12.75" x14ac:dyDescent="0.2"/>
  <cols>
    <col min="1" max="1" width="12.7109375" customWidth="1"/>
    <col min="2" max="2" width="24.28515625" bestFit="1" customWidth="1"/>
    <col min="3" max="3" width="10.5703125" customWidth="1"/>
    <col min="4" max="4" width="10.85546875" customWidth="1"/>
    <col min="5" max="5" width="11.42578125" customWidth="1"/>
    <col min="6" max="6" width="16.28515625" bestFit="1" customWidth="1"/>
    <col min="7" max="7" width="9.7109375" customWidth="1"/>
    <col min="9" max="9" width="4.42578125" customWidth="1"/>
    <col min="14" max="24" width="8.85546875" style="54"/>
    <col min="29" max="16384" width="8.85546875" style="54"/>
  </cols>
  <sheetData>
    <row r="1" spans="1:28" x14ac:dyDescent="0.2">
      <c r="A1" s="27" t="s">
        <v>345</v>
      </c>
    </row>
    <row r="2" spans="1:28" x14ac:dyDescent="0.2">
      <c r="N2"/>
      <c r="O2"/>
    </row>
    <row r="3" spans="1:28" x14ac:dyDescent="0.2">
      <c r="A3" s="302" t="s">
        <v>293</v>
      </c>
      <c r="B3" s="27"/>
      <c r="C3" s="27"/>
      <c r="D3" s="27"/>
      <c r="E3" s="301"/>
      <c r="F3" s="301"/>
      <c r="N3"/>
      <c r="O3"/>
      <c r="X3"/>
      <c r="AB3" s="54"/>
    </row>
    <row r="4" spans="1:28" x14ac:dyDescent="0.2">
      <c r="A4" s="31" t="s">
        <v>346</v>
      </c>
      <c r="B4" s="303" t="s">
        <v>294</v>
      </c>
      <c r="C4" s="303" t="s">
        <v>295</v>
      </c>
      <c r="D4" s="303" t="s">
        <v>296</v>
      </c>
      <c r="E4" s="304" t="s">
        <v>297</v>
      </c>
      <c r="F4" s="305" t="s">
        <v>298</v>
      </c>
      <c r="N4"/>
      <c r="X4"/>
      <c r="AB4" s="54"/>
    </row>
    <row r="5" spans="1:28" x14ac:dyDescent="0.2">
      <c r="A5" s="307" t="s">
        <v>299</v>
      </c>
      <c r="B5" s="309">
        <v>471312</v>
      </c>
      <c r="C5" s="309">
        <v>3678196</v>
      </c>
      <c r="D5" s="310">
        <v>319841</v>
      </c>
      <c r="E5" s="309">
        <v>246869</v>
      </c>
      <c r="F5" s="309">
        <v>85081</v>
      </c>
    </row>
    <row r="9" spans="1:28" x14ac:dyDescent="0.2">
      <c r="A9" s="27" t="s">
        <v>307</v>
      </c>
      <c r="B9" s="27"/>
      <c r="C9" s="314"/>
      <c r="D9" s="27"/>
    </row>
    <row r="10" spans="1:28" ht="25.5" x14ac:dyDescent="0.2">
      <c r="A10" s="73" t="s">
        <v>187</v>
      </c>
      <c r="B10" s="39" t="s">
        <v>294</v>
      </c>
      <c r="C10" s="39" t="s">
        <v>295</v>
      </c>
      <c r="D10" s="28" t="s">
        <v>303</v>
      </c>
    </row>
    <row r="11" spans="1:28" ht="15" x14ac:dyDescent="0.3">
      <c r="A11" s="315">
        <v>42278</v>
      </c>
      <c r="B11" s="213">
        <v>34330</v>
      </c>
      <c r="C11" s="213">
        <v>236986</v>
      </c>
      <c r="D11" s="213">
        <v>25788</v>
      </c>
    </row>
    <row r="12" spans="1:28" ht="15" x14ac:dyDescent="0.3">
      <c r="A12" s="315">
        <v>42309</v>
      </c>
      <c r="B12" s="213">
        <v>31566</v>
      </c>
      <c r="C12" s="213">
        <v>228489</v>
      </c>
      <c r="D12" s="213">
        <v>23792</v>
      </c>
    </row>
    <row r="13" spans="1:28" ht="15" x14ac:dyDescent="0.3">
      <c r="A13" s="315">
        <v>42339</v>
      </c>
      <c r="B13" s="213">
        <v>29807</v>
      </c>
      <c r="C13" s="213">
        <v>209711</v>
      </c>
      <c r="D13" s="213">
        <v>22987</v>
      </c>
    </row>
    <row r="14" spans="1:28" ht="15" x14ac:dyDescent="0.3">
      <c r="A14" s="315">
        <v>42370</v>
      </c>
      <c r="B14" s="213">
        <v>33429</v>
      </c>
      <c r="C14" s="213">
        <v>235532</v>
      </c>
      <c r="D14" s="213">
        <v>25038</v>
      </c>
    </row>
    <row r="15" spans="1:28" ht="15" x14ac:dyDescent="0.3">
      <c r="A15" s="315">
        <v>42401</v>
      </c>
      <c r="B15" s="213">
        <v>30454</v>
      </c>
      <c r="C15" s="213">
        <v>227291</v>
      </c>
      <c r="D15" s="213">
        <v>22994</v>
      </c>
    </row>
    <row r="16" spans="1:28" ht="15" x14ac:dyDescent="0.3">
      <c r="A16" s="315">
        <v>42430</v>
      </c>
      <c r="B16" s="213">
        <v>37598</v>
      </c>
      <c r="C16" s="213">
        <v>281752</v>
      </c>
      <c r="D16" s="213">
        <v>26842</v>
      </c>
    </row>
    <row r="17" spans="1:13" ht="15" x14ac:dyDescent="0.3">
      <c r="A17" s="315">
        <v>42461</v>
      </c>
      <c r="B17" s="213">
        <v>49124</v>
      </c>
      <c r="C17" s="213">
        <v>412894</v>
      </c>
      <c r="D17" s="213">
        <v>34722</v>
      </c>
    </row>
    <row r="18" spans="1:13" ht="15" x14ac:dyDescent="0.3">
      <c r="A18" s="315">
        <v>42491</v>
      </c>
      <c r="B18" s="213">
        <v>52856</v>
      </c>
      <c r="C18" s="213">
        <v>461338</v>
      </c>
      <c r="D18" s="213">
        <v>36819</v>
      </c>
    </row>
    <row r="19" spans="1:13" ht="15" x14ac:dyDescent="0.3">
      <c r="A19" s="315">
        <v>42522</v>
      </c>
      <c r="B19" s="213">
        <v>36502</v>
      </c>
      <c r="C19" s="213">
        <v>322006</v>
      </c>
      <c r="D19" s="213">
        <v>26011</v>
      </c>
    </row>
    <row r="20" spans="1:13" ht="15" x14ac:dyDescent="0.3">
      <c r="A20" s="315">
        <v>42552</v>
      </c>
      <c r="B20" s="213">
        <v>37928</v>
      </c>
      <c r="C20" s="213">
        <v>297326</v>
      </c>
      <c r="D20" s="213">
        <v>27709</v>
      </c>
    </row>
    <row r="21" spans="1:13" ht="15" x14ac:dyDescent="0.3">
      <c r="A21" s="315">
        <v>42583</v>
      </c>
      <c r="B21" s="213">
        <v>51358</v>
      </c>
      <c r="C21" s="213">
        <v>397909</v>
      </c>
      <c r="D21" s="213">
        <v>34985</v>
      </c>
    </row>
    <row r="22" spans="1:13" ht="15" x14ac:dyDescent="0.3">
      <c r="A22" s="315">
        <v>42614</v>
      </c>
      <c r="B22" s="213">
        <v>46360</v>
      </c>
      <c r="C22" s="213">
        <v>366962</v>
      </c>
      <c r="D22" s="213">
        <v>31549</v>
      </c>
    </row>
    <row r="24" spans="1:13" x14ac:dyDescent="0.2">
      <c r="A24" s="552" t="s">
        <v>875</v>
      </c>
      <c r="B24" s="50">
        <v>471312</v>
      </c>
      <c r="C24" s="50">
        <v>3678196</v>
      </c>
      <c r="D24" s="306">
        <v>319841</v>
      </c>
    </row>
    <row r="26" spans="1:13" x14ac:dyDescent="0.2">
      <c r="A26" s="857" t="s">
        <v>872</v>
      </c>
      <c r="B26" s="857"/>
      <c r="C26" s="857"/>
      <c r="D26" s="857"/>
      <c r="E26" s="857"/>
      <c r="F26" s="857"/>
      <c r="G26" s="857"/>
      <c r="H26" s="857"/>
      <c r="I26" s="857"/>
      <c r="J26" s="857"/>
      <c r="K26" s="857"/>
      <c r="L26" s="857"/>
      <c r="M26" s="857"/>
    </row>
    <row r="27" spans="1:13" ht="25.5" x14ac:dyDescent="0.2">
      <c r="A27" s="320" t="s">
        <v>318</v>
      </c>
      <c r="B27" s="327">
        <v>1</v>
      </c>
      <c r="C27" s="327">
        <v>2</v>
      </c>
      <c r="D27" s="327">
        <v>3</v>
      </c>
      <c r="E27" s="327">
        <v>4</v>
      </c>
      <c r="F27" s="327" t="s">
        <v>310</v>
      </c>
      <c r="G27" s="327" t="s">
        <v>311</v>
      </c>
      <c r="H27" s="327" t="s">
        <v>312</v>
      </c>
      <c r="I27" s="327" t="s">
        <v>313</v>
      </c>
      <c r="J27" s="327" t="s">
        <v>314</v>
      </c>
      <c r="K27" s="327" t="s">
        <v>315</v>
      </c>
      <c r="L27" s="327" t="s">
        <v>316</v>
      </c>
      <c r="M27" s="328" t="s">
        <v>317</v>
      </c>
    </row>
    <row r="28" spans="1:13" x14ac:dyDescent="0.2">
      <c r="A28" s="329" t="s">
        <v>299</v>
      </c>
      <c r="B28" s="330">
        <v>268109</v>
      </c>
      <c r="C28" s="330">
        <v>30795</v>
      </c>
      <c r="D28" s="330">
        <v>9189</v>
      </c>
      <c r="E28" s="330">
        <v>4001</v>
      </c>
      <c r="F28" s="330">
        <v>3469</v>
      </c>
      <c r="G28" s="330">
        <v>1844</v>
      </c>
      <c r="H28" s="330">
        <v>1183</v>
      </c>
      <c r="I28" s="330">
        <v>682</v>
      </c>
      <c r="J28" s="330">
        <v>340</v>
      </c>
      <c r="K28" s="330">
        <v>154</v>
      </c>
      <c r="L28" s="330">
        <v>75</v>
      </c>
      <c r="M28" s="252">
        <v>319841</v>
      </c>
    </row>
    <row r="32" spans="1:13" ht="75" customHeight="1" x14ac:dyDescent="0.2">
      <c r="A32" s="858" t="s">
        <v>348</v>
      </c>
      <c r="B32" s="858"/>
      <c r="C32" s="858"/>
      <c r="D32" s="858"/>
      <c r="E32" s="858"/>
      <c r="F32" s="858"/>
      <c r="G32" s="858"/>
      <c r="H32" s="858"/>
      <c r="I32" s="331"/>
      <c r="J32" s="331"/>
      <c r="K32" s="54"/>
      <c r="L32" s="54"/>
      <c r="M32" s="54"/>
    </row>
    <row r="33" spans="1:23" ht="24.75" customHeight="1" x14ac:dyDescent="0.2">
      <c r="A33" s="332" t="s">
        <v>322</v>
      </c>
      <c r="B33" s="332"/>
      <c r="C33" s="332"/>
      <c r="D33" s="332"/>
      <c r="E33" s="332"/>
      <c r="F33" s="332"/>
      <c r="G33" s="332"/>
      <c r="H33" s="54"/>
      <c r="I33" s="54"/>
      <c r="J33" s="54"/>
      <c r="K33" s="54"/>
      <c r="L33" s="54"/>
      <c r="M33" s="54"/>
    </row>
    <row r="34" spans="1:23" ht="33.75" customHeight="1" x14ac:dyDescent="0.2">
      <c r="A34" s="158" t="s">
        <v>216</v>
      </c>
      <c r="B34" s="333" t="s">
        <v>323</v>
      </c>
      <c r="C34" s="334" t="s">
        <v>324</v>
      </c>
      <c r="D34" s="334" t="s">
        <v>325</v>
      </c>
      <c r="E34" s="334" t="s">
        <v>326</v>
      </c>
      <c r="F34" s="334" t="s">
        <v>327</v>
      </c>
      <c r="G34" s="334" t="s">
        <v>328</v>
      </c>
      <c r="H34" s="334" t="s">
        <v>329</v>
      </c>
      <c r="I34" s="54"/>
      <c r="J34" s="54"/>
      <c r="K34" s="54"/>
      <c r="L34" s="54"/>
      <c r="M34" s="54"/>
      <c r="V34"/>
      <c r="W34"/>
    </row>
    <row r="35" spans="1:23" ht="33.75" customHeight="1" x14ac:dyDescent="0.2">
      <c r="A35" s="52">
        <v>1</v>
      </c>
      <c r="B35" s="76" t="s">
        <v>330</v>
      </c>
      <c r="C35" s="185">
        <v>110882</v>
      </c>
      <c r="D35" s="335">
        <v>9.7000000000000003E-2</v>
      </c>
      <c r="E35" s="185">
        <v>155960</v>
      </c>
      <c r="F35" s="335">
        <v>7.4999999999999997E-2</v>
      </c>
      <c r="G35" s="185">
        <v>1157311</v>
      </c>
      <c r="H35" s="335">
        <v>0.20899999999999999</v>
      </c>
      <c r="M35" s="54"/>
      <c r="V35"/>
      <c r="W35"/>
    </row>
    <row r="36" spans="1:23" x14ac:dyDescent="0.2">
      <c r="A36" s="52">
        <v>2</v>
      </c>
      <c r="B36" s="76" t="s">
        <v>331</v>
      </c>
      <c r="C36" s="185">
        <v>46602</v>
      </c>
      <c r="D36" s="335">
        <v>4.1000000000000002E-2</v>
      </c>
      <c r="E36" s="185">
        <v>70820</v>
      </c>
      <c r="F36" s="335">
        <v>3.4000000000000002E-2</v>
      </c>
      <c r="G36" s="185">
        <v>413544</v>
      </c>
      <c r="H36" s="335">
        <v>7.4999999999999997E-2</v>
      </c>
      <c r="M36" s="54"/>
      <c r="V36"/>
      <c r="W36"/>
    </row>
    <row r="37" spans="1:23" x14ac:dyDescent="0.2">
      <c r="A37" s="52">
        <v>3</v>
      </c>
      <c r="B37" s="76" t="s">
        <v>332</v>
      </c>
      <c r="C37" s="185">
        <v>20657</v>
      </c>
      <c r="D37" s="335">
        <v>1.7999999999999999E-2</v>
      </c>
      <c r="E37" s="185">
        <v>33540</v>
      </c>
      <c r="F37" s="335">
        <v>1.6E-2</v>
      </c>
      <c r="G37" s="185">
        <v>319554</v>
      </c>
      <c r="H37" s="335">
        <v>5.8000000000000003E-2</v>
      </c>
      <c r="M37" s="54"/>
      <c r="V37"/>
      <c r="W37"/>
    </row>
    <row r="38" spans="1:23" x14ac:dyDescent="0.2">
      <c r="A38" s="52">
        <v>4</v>
      </c>
      <c r="B38" s="76" t="s">
        <v>333</v>
      </c>
      <c r="C38" s="185">
        <v>20437</v>
      </c>
      <c r="D38" s="335">
        <v>1.7999999999999999E-2</v>
      </c>
      <c r="E38" s="185">
        <v>28008</v>
      </c>
      <c r="F38" s="335">
        <v>1.4E-2</v>
      </c>
      <c r="G38" s="185">
        <v>174132</v>
      </c>
      <c r="H38" s="335">
        <v>3.1E-2</v>
      </c>
      <c r="M38" s="54"/>
      <c r="V38"/>
      <c r="W38"/>
    </row>
    <row r="39" spans="1:23" x14ac:dyDescent="0.2">
      <c r="A39" s="52">
        <v>5</v>
      </c>
      <c r="B39" s="76" t="s">
        <v>334</v>
      </c>
      <c r="C39" s="185">
        <v>10981</v>
      </c>
      <c r="D39" s="335">
        <v>0.01</v>
      </c>
      <c r="E39" s="185">
        <v>16388</v>
      </c>
      <c r="F39" s="335">
        <v>8.0000000000000002E-3</v>
      </c>
      <c r="G39" s="185">
        <v>144352</v>
      </c>
      <c r="H39" s="335">
        <v>2.5999999999999999E-2</v>
      </c>
      <c r="M39" s="54"/>
      <c r="V39"/>
      <c r="W39"/>
    </row>
    <row r="40" spans="1:23" x14ac:dyDescent="0.2">
      <c r="A40" s="52">
        <v>6</v>
      </c>
      <c r="B40" s="76" t="s">
        <v>335</v>
      </c>
      <c r="C40" s="185">
        <v>8738</v>
      </c>
      <c r="D40" s="335">
        <v>8.0000000000000002E-3</v>
      </c>
      <c r="E40" s="185">
        <v>26886</v>
      </c>
      <c r="F40" s="335">
        <v>1.2999999999999999E-2</v>
      </c>
      <c r="G40" s="185">
        <v>301209</v>
      </c>
      <c r="H40" s="335">
        <v>5.3999999999999999E-2</v>
      </c>
      <c r="M40" s="54"/>
      <c r="V40"/>
      <c r="W40"/>
    </row>
    <row r="41" spans="1:23" x14ac:dyDescent="0.2">
      <c r="A41" s="52">
        <v>7</v>
      </c>
      <c r="B41" s="76" t="s">
        <v>227</v>
      </c>
      <c r="C41" s="185">
        <v>7524</v>
      </c>
      <c r="D41" s="335">
        <v>7.0000000000000001E-3</v>
      </c>
      <c r="E41" s="185">
        <v>10071</v>
      </c>
      <c r="F41" s="335">
        <v>5.0000000000000001E-3</v>
      </c>
      <c r="G41" s="185">
        <v>74799</v>
      </c>
      <c r="H41" s="335">
        <v>1.2999999999999999E-2</v>
      </c>
      <c r="M41" s="54"/>
      <c r="V41"/>
      <c r="W41"/>
    </row>
    <row r="42" spans="1:23" x14ac:dyDescent="0.2">
      <c r="A42" s="52">
        <v>8</v>
      </c>
      <c r="B42" s="76" t="s">
        <v>222</v>
      </c>
      <c r="C42" s="185">
        <v>6683</v>
      </c>
      <c r="D42" s="335">
        <v>6.0000000000000001E-3</v>
      </c>
      <c r="E42" s="185">
        <v>11096</v>
      </c>
      <c r="F42" s="335">
        <v>5.0000000000000001E-3</v>
      </c>
      <c r="G42" s="185">
        <v>295461</v>
      </c>
      <c r="H42" s="335">
        <v>5.2999999999999999E-2</v>
      </c>
      <c r="M42" s="54"/>
      <c r="V42"/>
      <c r="W42"/>
    </row>
    <row r="43" spans="1:23" x14ac:dyDescent="0.2">
      <c r="A43" s="52">
        <v>9</v>
      </c>
      <c r="B43" s="76" t="s">
        <v>225</v>
      </c>
      <c r="C43" s="185">
        <v>5846</v>
      </c>
      <c r="D43" s="335">
        <v>5.0000000000000001E-3</v>
      </c>
      <c r="E43" s="185">
        <v>6767</v>
      </c>
      <c r="F43" s="335">
        <v>3.0000000000000001E-3</v>
      </c>
      <c r="G43" s="185">
        <v>38799</v>
      </c>
      <c r="H43" s="335">
        <v>7.0000000000000001E-3</v>
      </c>
      <c r="M43" s="54"/>
      <c r="V43"/>
      <c r="W43"/>
    </row>
    <row r="44" spans="1:23" x14ac:dyDescent="0.2">
      <c r="A44" s="52">
        <v>10</v>
      </c>
      <c r="B44" s="76" t="s">
        <v>221</v>
      </c>
      <c r="C44" s="185">
        <v>5277</v>
      </c>
      <c r="D44" s="335">
        <v>5.0000000000000001E-3</v>
      </c>
      <c r="E44" s="185">
        <v>7966</v>
      </c>
      <c r="F44" s="335">
        <v>4.0000000000000001E-3</v>
      </c>
      <c r="G44" s="185">
        <v>38108</v>
      </c>
      <c r="H44" s="335">
        <v>7.0000000000000001E-3</v>
      </c>
      <c r="M44" s="54"/>
      <c r="V44"/>
      <c r="W44"/>
    </row>
    <row r="45" spans="1:23" x14ac:dyDescent="0.2">
      <c r="A45" s="52">
        <v>11</v>
      </c>
      <c r="B45" s="76" t="s">
        <v>228</v>
      </c>
      <c r="C45" s="185">
        <v>4875</v>
      </c>
      <c r="D45" s="335">
        <v>4.0000000000000001E-3</v>
      </c>
      <c r="E45" s="185">
        <v>6492</v>
      </c>
      <c r="F45" s="335">
        <v>3.0000000000000001E-3</v>
      </c>
      <c r="G45" s="185">
        <v>50463</v>
      </c>
      <c r="H45" s="335">
        <v>8.9999999999999993E-3</v>
      </c>
      <c r="M45" s="54"/>
      <c r="V45"/>
      <c r="W45"/>
    </row>
    <row r="46" spans="1:23" x14ac:dyDescent="0.2">
      <c r="A46" s="52">
        <v>12</v>
      </c>
      <c r="B46" s="76" t="s">
        <v>336</v>
      </c>
      <c r="C46" s="185">
        <v>4369</v>
      </c>
      <c r="D46" s="335">
        <v>4.0000000000000001E-3</v>
      </c>
      <c r="E46" s="185">
        <v>6179</v>
      </c>
      <c r="F46" s="335">
        <v>3.0000000000000001E-3</v>
      </c>
      <c r="G46" s="185">
        <v>43751</v>
      </c>
      <c r="H46" s="335">
        <v>8.0000000000000002E-3</v>
      </c>
      <c r="M46" s="54"/>
      <c r="V46"/>
      <c r="W46"/>
    </row>
    <row r="47" spans="1:23" x14ac:dyDescent="0.2">
      <c r="A47" s="52">
        <v>13</v>
      </c>
      <c r="B47" s="76" t="s">
        <v>277</v>
      </c>
      <c r="C47" s="185">
        <v>4265</v>
      </c>
      <c r="D47" s="335">
        <v>4.0000000000000001E-3</v>
      </c>
      <c r="E47" s="185">
        <v>5339</v>
      </c>
      <c r="F47" s="335">
        <v>3.0000000000000001E-3</v>
      </c>
      <c r="G47" s="185">
        <v>56256</v>
      </c>
      <c r="H47" s="335">
        <v>0.01</v>
      </c>
      <c r="M47" s="54"/>
      <c r="V47"/>
      <c r="W47"/>
    </row>
    <row r="48" spans="1:23" x14ac:dyDescent="0.2">
      <c r="A48" s="52">
        <v>14</v>
      </c>
      <c r="B48" s="76" t="s">
        <v>218</v>
      </c>
      <c r="C48" s="185">
        <v>3908</v>
      </c>
      <c r="D48" s="335">
        <v>3.0000000000000001E-3</v>
      </c>
      <c r="E48" s="185">
        <v>6424</v>
      </c>
      <c r="F48" s="335">
        <v>3.0000000000000001E-3</v>
      </c>
      <c r="G48" s="185">
        <v>38516</v>
      </c>
      <c r="H48" s="335">
        <v>7.0000000000000001E-3</v>
      </c>
      <c r="M48" s="54"/>
      <c r="V48"/>
      <c r="W48"/>
    </row>
    <row r="49" spans="1:23" x14ac:dyDescent="0.2">
      <c r="A49" s="52">
        <v>15</v>
      </c>
      <c r="B49" s="76" t="s">
        <v>276</v>
      </c>
      <c r="C49" s="185">
        <v>3519</v>
      </c>
      <c r="D49" s="335">
        <v>3.0000000000000001E-3</v>
      </c>
      <c r="E49" s="185">
        <v>4485</v>
      </c>
      <c r="F49" s="335">
        <v>2E-3</v>
      </c>
      <c r="G49" s="185">
        <v>37078</v>
      </c>
      <c r="H49" s="335">
        <v>7.0000000000000001E-3</v>
      </c>
      <c r="M49" s="54"/>
      <c r="V49"/>
      <c r="W49"/>
    </row>
    <row r="50" spans="1:23" x14ac:dyDescent="0.2">
      <c r="A50" s="52">
        <v>16</v>
      </c>
      <c r="B50" s="76" t="s">
        <v>272</v>
      </c>
      <c r="C50" s="185">
        <v>3448</v>
      </c>
      <c r="D50" s="335">
        <v>3.0000000000000001E-3</v>
      </c>
      <c r="E50" s="185">
        <v>4493</v>
      </c>
      <c r="F50" s="335">
        <v>2E-3</v>
      </c>
      <c r="G50" s="185">
        <v>28193</v>
      </c>
      <c r="H50" s="335">
        <v>5.0000000000000001E-3</v>
      </c>
      <c r="M50" s="54"/>
      <c r="V50"/>
      <c r="W50"/>
    </row>
    <row r="51" spans="1:23" x14ac:dyDescent="0.2">
      <c r="A51" s="52">
        <v>17</v>
      </c>
      <c r="B51" s="76" t="s">
        <v>360</v>
      </c>
      <c r="C51" s="185">
        <v>3196</v>
      </c>
      <c r="D51" s="335">
        <v>3.0000000000000001E-3</v>
      </c>
      <c r="E51" s="185">
        <v>3966</v>
      </c>
      <c r="F51" s="335">
        <v>2E-3</v>
      </c>
      <c r="G51" s="185">
        <v>15427</v>
      </c>
      <c r="H51" s="335">
        <v>3.0000000000000001E-3</v>
      </c>
      <c r="M51" s="54"/>
      <c r="V51"/>
      <c r="W51"/>
    </row>
    <row r="52" spans="1:23" x14ac:dyDescent="0.2">
      <c r="A52" s="52">
        <v>18</v>
      </c>
      <c r="B52" s="76" t="s">
        <v>271</v>
      </c>
      <c r="C52" s="185">
        <v>3104</v>
      </c>
      <c r="D52" s="335">
        <v>3.0000000000000001E-3</v>
      </c>
      <c r="E52" s="185">
        <v>3930</v>
      </c>
      <c r="F52" s="335">
        <v>2E-3</v>
      </c>
      <c r="G52" s="185">
        <v>22740</v>
      </c>
      <c r="H52" s="335">
        <v>4.0000000000000001E-3</v>
      </c>
      <c r="M52" s="54"/>
      <c r="V52"/>
      <c r="W52"/>
    </row>
    <row r="53" spans="1:23" x14ac:dyDescent="0.2">
      <c r="A53" s="52">
        <v>19</v>
      </c>
      <c r="B53" s="76" t="s">
        <v>270</v>
      </c>
      <c r="C53" s="185">
        <v>2705</v>
      </c>
      <c r="D53" s="335">
        <v>2E-3</v>
      </c>
      <c r="E53" s="185">
        <v>3420</v>
      </c>
      <c r="F53" s="335">
        <v>2E-3</v>
      </c>
      <c r="G53" s="185">
        <v>25894</v>
      </c>
      <c r="H53" s="335">
        <v>5.0000000000000001E-3</v>
      </c>
      <c r="M53" s="54"/>
      <c r="V53"/>
      <c r="W53"/>
    </row>
    <row r="54" spans="1:23" x14ac:dyDescent="0.2">
      <c r="A54" s="52">
        <v>20</v>
      </c>
      <c r="B54" s="76" t="s">
        <v>220</v>
      </c>
      <c r="C54" s="185">
        <v>2677</v>
      </c>
      <c r="D54" s="335">
        <v>2E-3</v>
      </c>
      <c r="E54" s="185">
        <v>3589</v>
      </c>
      <c r="F54" s="335">
        <v>2E-3</v>
      </c>
      <c r="G54" s="185">
        <v>28812</v>
      </c>
      <c r="H54" s="335">
        <v>5.0000000000000001E-3</v>
      </c>
      <c r="M54" s="54"/>
    </row>
    <row r="55" spans="1:23" x14ac:dyDescent="0.2">
      <c r="M55" s="54"/>
    </row>
    <row r="56" spans="1:23" x14ac:dyDescent="0.2">
      <c r="C56" s="79"/>
      <c r="M56" s="54"/>
    </row>
    <row r="57" spans="1:23" x14ac:dyDescent="0.2">
      <c r="M57" s="54"/>
    </row>
    <row r="58" spans="1:23" x14ac:dyDescent="0.2">
      <c r="M58" s="54"/>
    </row>
    <row r="59" spans="1:23" ht="64.5" customHeight="1" x14ac:dyDescent="0.2">
      <c r="A59" s="759" t="s">
        <v>351</v>
      </c>
      <c r="B59" s="759"/>
      <c r="C59" s="759"/>
      <c r="D59" s="759"/>
      <c r="E59" s="759"/>
      <c r="F59" s="759"/>
      <c r="G59" s="759"/>
      <c r="H59" s="759"/>
      <c r="I59" s="759"/>
      <c r="M59" s="54"/>
    </row>
    <row r="60" spans="1:23" x14ac:dyDescent="0.2">
      <c r="A60" s="339"/>
      <c r="B60" s="339"/>
      <c r="C60" s="339"/>
      <c r="D60" s="339"/>
      <c r="E60" s="339"/>
      <c r="F60" s="339"/>
      <c r="G60" s="339"/>
      <c r="H60" s="339"/>
      <c r="I60" s="339"/>
      <c r="M60" s="54"/>
    </row>
    <row r="61" spans="1:23" customFormat="1" x14ac:dyDescent="0.2">
      <c r="A61" s="859" t="s">
        <v>876</v>
      </c>
      <c r="B61" s="859"/>
      <c r="C61" s="859"/>
      <c r="D61" s="859"/>
      <c r="E61" s="859"/>
      <c r="F61" s="859"/>
      <c r="G61" s="859"/>
      <c r="H61" s="859"/>
    </row>
    <row r="63" spans="1:23" ht="25.5" x14ac:dyDescent="0.2">
      <c r="A63" s="334" t="s">
        <v>216</v>
      </c>
      <c r="B63" s="333" t="s">
        <v>215</v>
      </c>
      <c r="C63" s="334" t="s">
        <v>324</v>
      </c>
      <c r="D63" s="334" t="s">
        <v>325</v>
      </c>
      <c r="E63" s="334" t="s">
        <v>326</v>
      </c>
      <c r="F63" s="334" t="s">
        <v>327</v>
      </c>
      <c r="G63" s="334" t="s">
        <v>328</v>
      </c>
      <c r="H63" s="334" t="s">
        <v>329</v>
      </c>
    </row>
    <row r="64" spans="1:23" ht="15" x14ac:dyDescent="0.2">
      <c r="A64" s="278">
        <v>1</v>
      </c>
      <c r="B64" s="340" t="s">
        <v>217</v>
      </c>
      <c r="C64" s="260">
        <v>15526</v>
      </c>
      <c r="D64" s="341">
        <v>1.4E-2</v>
      </c>
      <c r="E64" s="260">
        <v>25989</v>
      </c>
      <c r="F64" s="341">
        <v>1.2999999999999999E-2</v>
      </c>
      <c r="G64" s="260">
        <v>188832</v>
      </c>
      <c r="H64" s="341">
        <v>3.4000000000000002E-2</v>
      </c>
    </row>
    <row r="65" spans="1:8" ht="15" x14ac:dyDescent="0.2">
      <c r="A65" s="278">
        <v>2</v>
      </c>
      <c r="B65" s="340" t="s">
        <v>219</v>
      </c>
      <c r="C65" s="260">
        <v>9739</v>
      </c>
      <c r="D65" s="341">
        <v>8.9999999999999993E-3</v>
      </c>
      <c r="E65" s="260">
        <v>14200</v>
      </c>
      <c r="F65" s="341">
        <v>7.0000000000000001E-3</v>
      </c>
      <c r="G65" s="260">
        <v>118707</v>
      </c>
      <c r="H65" s="341">
        <v>2.1000000000000001E-2</v>
      </c>
    </row>
    <row r="66" spans="1:8" ht="15" x14ac:dyDescent="0.2">
      <c r="A66" s="278">
        <v>3</v>
      </c>
      <c r="B66" s="340" t="s">
        <v>270</v>
      </c>
      <c r="C66" s="260">
        <v>7447</v>
      </c>
      <c r="D66" s="341">
        <v>7.0000000000000001E-3</v>
      </c>
      <c r="E66" s="260">
        <v>9985</v>
      </c>
      <c r="F66" s="341">
        <v>5.0000000000000001E-3</v>
      </c>
      <c r="G66" s="260">
        <v>79133</v>
      </c>
      <c r="H66" s="341">
        <v>1.4E-2</v>
      </c>
    </row>
    <row r="67" spans="1:8" ht="15" x14ac:dyDescent="0.2">
      <c r="A67" s="278">
        <v>4</v>
      </c>
      <c r="B67" s="340" t="s">
        <v>274</v>
      </c>
      <c r="C67" s="260">
        <v>7904</v>
      </c>
      <c r="D67" s="341">
        <v>7.0000000000000001E-3</v>
      </c>
      <c r="E67" s="260">
        <v>9391</v>
      </c>
      <c r="F67" s="341">
        <v>5.0000000000000001E-3</v>
      </c>
      <c r="G67" s="260">
        <v>57566</v>
      </c>
      <c r="H67" s="341">
        <v>0.01</v>
      </c>
    </row>
    <row r="68" spans="1:8" ht="15" x14ac:dyDescent="0.2">
      <c r="A68" s="278">
        <v>5</v>
      </c>
      <c r="B68" s="340" t="s">
        <v>340</v>
      </c>
      <c r="C68" s="260">
        <v>4754</v>
      </c>
      <c r="D68" s="341">
        <v>4.0000000000000001E-3</v>
      </c>
      <c r="E68" s="260">
        <v>5927</v>
      </c>
      <c r="F68" s="341">
        <v>3.0000000000000001E-3</v>
      </c>
      <c r="G68" s="260">
        <v>44476</v>
      </c>
      <c r="H68" s="341">
        <v>8.0000000000000002E-3</v>
      </c>
    </row>
    <row r="69" spans="1:8" ht="15" x14ac:dyDescent="0.2">
      <c r="A69" s="278">
        <v>6</v>
      </c>
      <c r="B69" s="340" t="s">
        <v>343</v>
      </c>
      <c r="C69" s="260">
        <v>2729</v>
      </c>
      <c r="D69" s="341">
        <v>2E-3</v>
      </c>
      <c r="E69" s="260">
        <v>3386</v>
      </c>
      <c r="F69" s="341">
        <v>2E-3</v>
      </c>
      <c r="G69" s="260">
        <v>39201</v>
      </c>
      <c r="H69" s="341">
        <v>7.0000000000000001E-3</v>
      </c>
    </row>
    <row r="70" spans="1:8" ht="15" x14ac:dyDescent="0.2">
      <c r="A70" s="278">
        <v>7</v>
      </c>
      <c r="B70" s="340" t="s">
        <v>341</v>
      </c>
      <c r="C70" s="260">
        <v>2080</v>
      </c>
      <c r="D70" s="341">
        <v>2E-3</v>
      </c>
      <c r="E70" s="260">
        <v>2881</v>
      </c>
      <c r="F70" s="341">
        <v>1E-3</v>
      </c>
      <c r="G70" s="260">
        <v>34881</v>
      </c>
      <c r="H70" s="341">
        <v>6.0000000000000001E-3</v>
      </c>
    </row>
    <row r="71" spans="1:8" ht="15" x14ac:dyDescent="0.2">
      <c r="A71" s="278">
        <v>8</v>
      </c>
      <c r="B71" s="340" t="s">
        <v>277</v>
      </c>
      <c r="C71" s="260">
        <v>1967</v>
      </c>
      <c r="D71" s="341">
        <v>2E-3</v>
      </c>
      <c r="E71" s="260">
        <v>2539</v>
      </c>
      <c r="F71" s="341">
        <v>1E-3</v>
      </c>
      <c r="G71" s="260">
        <v>30872</v>
      </c>
      <c r="H71" s="341">
        <v>6.0000000000000001E-3</v>
      </c>
    </row>
    <row r="72" spans="1:8" ht="15" x14ac:dyDescent="0.2">
      <c r="A72" s="278">
        <v>9</v>
      </c>
      <c r="B72" s="340" t="s">
        <v>222</v>
      </c>
      <c r="C72" s="260">
        <v>4186</v>
      </c>
      <c r="D72" s="341">
        <v>4.0000000000000001E-3</v>
      </c>
      <c r="E72" s="260">
        <v>6781</v>
      </c>
      <c r="F72" s="341">
        <v>3.0000000000000001E-3</v>
      </c>
      <c r="G72" s="260">
        <v>30510</v>
      </c>
      <c r="H72" s="341">
        <v>6.0000000000000001E-3</v>
      </c>
    </row>
    <row r="73" spans="1:8" ht="15" x14ac:dyDescent="0.2">
      <c r="A73" s="278">
        <v>10</v>
      </c>
      <c r="B73" s="340" t="s">
        <v>221</v>
      </c>
      <c r="C73" s="260">
        <v>3706</v>
      </c>
      <c r="D73" s="341">
        <v>3.0000000000000001E-3</v>
      </c>
      <c r="E73" s="260">
        <v>5627</v>
      </c>
      <c r="F73" s="341">
        <v>3.0000000000000001E-3</v>
      </c>
      <c r="G73" s="260">
        <v>26246</v>
      </c>
      <c r="H73" s="341">
        <v>5.0000000000000001E-3</v>
      </c>
    </row>
    <row r="74" spans="1:8" ht="15" x14ac:dyDescent="0.2">
      <c r="A74" s="278">
        <v>11</v>
      </c>
      <c r="B74" s="340" t="s">
        <v>228</v>
      </c>
      <c r="C74" s="260">
        <v>1949</v>
      </c>
      <c r="D74" s="341">
        <v>2E-3</v>
      </c>
      <c r="E74" s="260">
        <v>2679</v>
      </c>
      <c r="F74" s="341">
        <v>1E-3</v>
      </c>
      <c r="G74" s="260">
        <v>23702</v>
      </c>
      <c r="H74" s="341">
        <v>4.0000000000000001E-3</v>
      </c>
    </row>
    <row r="75" spans="1:8" ht="15" x14ac:dyDescent="0.2">
      <c r="A75" s="278">
        <v>12</v>
      </c>
      <c r="B75" s="340" t="s">
        <v>225</v>
      </c>
      <c r="C75" s="260">
        <v>3007</v>
      </c>
      <c r="D75" s="341">
        <v>3.0000000000000001E-3</v>
      </c>
      <c r="E75" s="260">
        <v>3733</v>
      </c>
      <c r="F75" s="341">
        <v>2E-3</v>
      </c>
      <c r="G75" s="260">
        <v>21533</v>
      </c>
      <c r="H75" s="341">
        <v>4.0000000000000001E-3</v>
      </c>
    </row>
    <row r="76" spans="1:8" ht="15" x14ac:dyDescent="0.2">
      <c r="A76" s="278">
        <v>13</v>
      </c>
      <c r="B76" s="340" t="s">
        <v>352</v>
      </c>
      <c r="C76" s="260">
        <v>1732</v>
      </c>
      <c r="D76" s="341">
        <v>2E-3</v>
      </c>
      <c r="E76" s="260">
        <v>2613</v>
      </c>
      <c r="F76" s="341">
        <v>1E-3</v>
      </c>
      <c r="G76" s="260">
        <v>20472</v>
      </c>
      <c r="H76" s="341">
        <v>4.0000000000000001E-3</v>
      </c>
    </row>
    <row r="77" spans="1:8" ht="15" x14ac:dyDescent="0.2">
      <c r="A77" s="278">
        <v>14</v>
      </c>
      <c r="B77" s="340" t="s">
        <v>342</v>
      </c>
      <c r="C77" s="260">
        <v>2324</v>
      </c>
      <c r="D77" s="341">
        <v>2E-3</v>
      </c>
      <c r="E77" s="260">
        <v>3084</v>
      </c>
      <c r="F77" s="341">
        <v>1E-3</v>
      </c>
      <c r="G77" s="260">
        <v>19407</v>
      </c>
      <c r="H77" s="341">
        <v>3.0000000000000001E-3</v>
      </c>
    </row>
    <row r="78" spans="1:8" ht="15" x14ac:dyDescent="0.2">
      <c r="A78" s="278">
        <v>15</v>
      </c>
      <c r="B78" s="340" t="s">
        <v>271</v>
      </c>
      <c r="C78" s="260">
        <v>1938</v>
      </c>
      <c r="D78" s="341">
        <v>2E-3</v>
      </c>
      <c r="E78" s="260">
        <v>2591</v>
      </c>
      <c r="F78" s="341">
        <v>1E-3</v>
      </c>
      <c r="G78" s="260">
        <v>15496</v>
      </c>
      <c r="H78" s="341">
        <v>3.0000000000000001E-3</v>
      </c>
    </row>
    <row r="79" spans="1:8" ht="15" x14ac:dyDescent="0.2">
      <c r="A79" s="278">
        <v>16</v>
      </c>
      <c r="B79" s="340" t="s">
        <v>226</v>
      </c>
      <c r="C79" s="260">
        <v>1996</v>
      </c>
      <c r="D79" s="341">
        <v>2E-3</v>
      </c>
      <c r="E79" s="260">
        <v>2681</v>
      </c>
      <c r="F79" s="341">
        <v>1E-3</v>
      </c>
      <c r="G79" s="260">
        <v>15244</v>
      </c>
      <c r="H79" s="341">
        <v>3.0000000000000001E-3</v>
      </c>
    </row>
    <row r="80" spans="1:8" ht="15" x14ac:dyDescent="0.2">
      <c r="A80" s="278">
        <v>17</v>
      </c>
      <c r="B80" s="340" t="s">
        <v>227</v>
      </c>
      <c r="C80" s="260">
        <v>1502</v>
      </c>
      <c r="D80" s="341">
        <v>1E-3</v>
      </c>
      <c r="E80" s="260">
        <v>2214</v>
      </c>
      <c r="F80" s="341">
        <v>1E-3</v>
      </c>
      <c r="G80" s="260">
        <v>14917</v>
      </c>
      <c r="H80" s="341">
        <v>3.0000000000000001E-3</v>
      </c>
    </row>
    <row r="81" spans="1:8" ht="15" x14ac:dyDescent="0.2">
      <c r="A81" s="278">
        <v>18</v>
      </c>
      <c r="B81" s="340" t="s">
        <v>223</v>
      </c>
      <c r="C81" s="260">
        <v>1144</v>
      </c>
      <c r="D81" s="341">
        <v>1E-3</v>
      </c>
      <c r="E81" s="260">
        <v>1534</v>
      </c>
      <c r="F81" s="341">
        <v>1E-3</v>
      </c>
      <c r="G81" s="260">
        <v>13038</v>
      </c>
      <c r="H81" s="341">
        <v>2E-3</v>
      </c>
    </row>
    <row r="82" spans="1:8" ht="15" x14ac:dyDescent="0.2">
      <c r="A82" s="278">
        <v>19</v>
      </c>
      <c r="B82" s="340" t="s">
        <v>877</v>
      </c>
      <c r="C82" s="260">
        <v>1047</v>
      </c>
      <c r="D82" s="341">
        <v>1E-3</v>
      </c>
      <c r="E82" s="260">
        <v>1256</v>
      </c>
      <c r="F82" s="341">
        <v>1E-3</v>
      </c>
      <c r="G82" s="260">
        <v>11633</v>
      </c>
      <c r="H82" s="341">
        <v>2E-3</v>
      </c>
    </row>
    <row r="83" spans="1:8" ht="15" x14ac:dyDescent="0.2">
      <c r="A83" s="278">
        <v>20</v>
      </c>
      <c r="B83" s="340" t="s">
        <v>878</v>
      </c>
      <c r="C83" s="260">
        <v>857</v>
      </c>
      <c r="D83" s="341">
        <v>1E-3</v>
      </c>
      <c r="E83" s="260">
        <v>963</v>
      </c>
      <c r="F83" s="341">
        <v>0</v>
      </c>
      <c r="G83" s="260">
        <v>10197</v>
      </c>
      <c r="H83" s="341">
        <v>2E-3</v>
      </c>
    </row>
  </sheetData>
  <mergeCells count="4">
    <mergeCell ref="A26:M26"/>
    <mergeCell ref="A32:H32"/>
    <mergeCell ref="A59:I59"/>
    <mergeCell ref="A61:H6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M87"/>
  <sheetViews>
    <sheetView topLeftCell="A10" zoomScaleNormal="100" workbookViewId="0">
      <selection activeCell="H19" sqref="H19"/>
    </sheetView>
  </sheetViews>
  <sheetFormatPr defaultRowHeight="12.75" x14ac:dyDescent="0.2"/>
  <cols>
    <col min="1" max="1" width="14.7109375" customWidth="1"/>
    <col min="2" max="2" width="23.28515625" customWidth="1"/>
    <col min="3" max="3" width="11.42578125" customWidth="1"/>
    <col min="4" max="5" width="11.85546875" customWidth="1"/>
    <col min="6" max="6" width="9.5703125" customWidth="1"/>
    <col min="7" max="7" width="12.85546875" bestFit="1" customWidth="1"/>
    <col min="8" max="8" width="10.28515625" customWidth="1"/>
  </cols>
  <sheetData>
    <row r="1" spans="1:12" ht="87" customHeight="1" x14ac:dyDescent="0.2">
      <c r="A1" s="796" t="s">
        <v>353</v>
      </c>
      <c r="B1" s="796"/>
      <c r="C1" s="796"/>
      <c r="D1" s="796"/>
      <c r="E1" s="796"/>
      <c r="F1" s="796"/>
      <c r="G1" s="796"/>
      <c r="H1" s="796"/>
      <c r="I1" s="796"/>
      <c r="J1" s="796"/>
      <c r="K1" s="796"/>
      <c r="L1" s="796"/>
    </row>
    <row r="4" spans="1:12" x14ac:dyDescent="0.2">
      <c r="A4" s="302" t="s">
        <v>293</v>
      </c>
    </row>
    <row r="5" spans="1:12" s="12" customFormat="1" ht="51" x14ac:dyDescent="0.2">
      <c r="A5" s="23" t="s">
        <v>78</v>
      </c>
      <c r="B5" s="39" t="s">
        <v>294</v>
      </c>
      <c r="C5" s="39" t="s">
        <v>295</v>
      </c>
      <c r="D5" s="39" t="s">
        <v>296</v>
      </c>
      <c r="E5" s="278" t="s">
        <v>297</v>
      </c>
      <c r="F5" s="342" t="s">
        <v>354</v>
      </c>
    </row>
    <row r="6" spans="1:12" x14ac:dyDescent="0.2">
      <c r="A6" s="343" t="s">
        <v>355</v>
      </c>
      <c r="B6" s="42">
        <v>318452</v>
      </c>
      <c r="C6" s="42">
        <v>3076663</v>
      </c>
      <c r="D6" s="90">
        <v>185720</v>
      </c>
      <c r="E6" s="42">
        <v>148164</v>
      </c>
      <c r="F6" s="42">
        <v>50477</v>
      </c>
    </row>
    <row r="8" spans="1:12" x14ac:dyDescent="0.2">
      <c r="A8" t="s">
        <v>356</v>
      </c>
    </row>
    <row r="9" spans="1:12" ht="25.5" x14ac:dyDescent="0.2">
      <c r="A9" s="73" t="s">
        <v>187</v>
      </c>
      <c r="B9" s="39" t="s">
        <v>294</v>
      </c>
      <c r="C9" s="39" t="s">
        <v>295</v>
      </c>
      <c r="D9" s="127" t="s">
        <v>303</v>
      </c>
    </row>
    <row r="10" spans="1:12" ht="15" x14ac:dyDescent="0.3">
      <c r="A10" s="315">
        <v>42278</v>
      </c>
      <c r="B10" s="213">
        <v>20273</v>
      </c>
      <c r="C10" s="213">
        <v>189646</v>
      </c>
      <c r="D10" s="213">
        <v>13330</v>
      </c>
    </row>
    <row r="11" spans="1:12" ht="15" x14ac:dyDescent="0.3">
      <c r="A11" s="315">
        <v>42309</v>
      </c>
      <c r="B11" s="213">
        <v>21784</v>
      </c>
      <c r="C11" s="213">
        <v>216590</v>
      </c>
      <c r="D11" s="213">
        <v>14627</v>
      </c>
    </row>
    <row r="12" spans="1:12" ht="15" x14ac:dyDescent="0.3">
      <c r="A12" s="315">
        <v>42339</v>
      </c>
      <c r="B12" s="213">
        <v>22902</v>
      </c>
      <c r="C12" s="213">
        <v>223590</v>
      </c>
      <c r="D12" s="213">
        <v>15453</v>
      </c>
    </row>
    <row r="13" spans="1:12" ht="15" x14ac:dyDescent="0.3">
      <c r="A13" s="315">
        <v>42370</v>
      </c>
      <c r="B13" s="213">
        <v>36244</v>
      </c>
      <c r="C13" s="213">
        <v>319464</v>
      </c>
      <c r="D13" s="213">
        <v>23457</v>
      </c>
    </row>
    <row r="14" spans="1:12" ht="15" x14ac:dyDescent="0.3">
      <c r="A14" s="315">
        <v>42401</v>
      </c>
      <c r="B14" s="213">
        <v>27860</v>
      </c>
      <c r="C14" s="213">
        <v>258919</v>
      </c>
      <c r="D14" s="213">
        <v>18189</v>
      </c>
    </row>
    <row r="15" spans="1:12" ht="15" x14ac:dyDescent="0.3">
      <c r="A15" s="315">
        <v>42430</v>
      </c>
      <c r="B15" s="213">
        <v>33426</v>
      </c>
      <c r="C15" s="213">
        <v>304186</v>
      </c>
      <c r="D15" s="213">
        <v>21119</v>
      </c>
    </row>
    <row r="16" spans="1:12" ht="15" x14ac:dyDescent="0.3">
      <c r="A16" s="315">
        <v>42461</v>
      </c>
      <c r="B16" s="213">
        <v>30406</v>
      </c>
      <c r="C16" s="213">
        <v>293179</v>
      </c>
      <c r="D16" s="213">
        <v>19120</v>
      </c>
    </row>
    <row r="17" spans="1:13" ht="15" x14ac:dyDescent="0.3">
      <c r="A17" s="315">
        <v>42491</v>
      </c>
      <c r="B17" s="213">
        <v>31815</v>
      </c>
      <c r="C17" s="213">
        <v>316240</v>
      </c>
      <c r="D17" s="213">
        <v>19538</v>
      </c>
    </row>
    <row r="18" spans="1:13" ht="15" x14ac:dyDescent="0.3">
      <c r="A18" s="315">
        <v>42522</v>
      </c>
      <c r="B18" s="213">
        <v>23681</v>
      </c>
      <c r="C18" s="213">
        <v>253577</v>
      </c>
      <c r="D18" s="213">
        <v>14090</v>
      </c>
    </row>
    <row r="19" spans="1:13" ht="15" x14ac:dyDescent="0.3">
      <c r="A19" s="315">
        <v>42552</v>
      </c>
      <c r="B19" s="213">
        <v>24403</v>
      </c>
      <c r="C19" s="213">
        <v>244844</v>
      </c>
      <c r="D19" s="213">
        <v>13728</v>
      </c>
    </row>
    <row r="20" spans="1:13" ht="15" x14ac:dyDescent="0.3">
      <c r="A20" s="315">
        <v>42583</v>
      </c>
      <c r="B20" s="213">
        <v>26383</v>
      </c>
      <c r="C20" s="213">
        <v>256786</v>
      </c>
      <c r="D20" s="213">
        <v>16394</v>
      </c>
    </row>
    <row r="21" spans="1:13" ht="15" x14ac:dyDescent="0.3">
      <c r="A21" s="315">
        <v>42614</v>
      </c>
      <c r="B21" s="213">
        <v>19275</v>
      </c>
      <c r="C21" s="213">
        <v>199642</v>
      </c>
      <c r="D21" s="213">
        <v>12439</v>
      </c>
    </row>
    <row r="22" spans="1:13" x14ac:dyDescent="0.2">
      <c r="A22" s="27"/>
      <c r="B22" s="313"/>
      <c r="C22" s="313"/>
      <c r="D22" s="313"/>
    </row>
    <row r="23" spans="1:13" x14ac:dyDescent="0.2">
      <c r="A23" s="559" t="s">
        <v>879</v>
      </c>
      <c r="B23" s="297">
        <f>SUM(B10:B21)</f>
        <v>318452</v>
      </c>
      <c r="C23" s="297">
        <f>SUM(C10:C21)</f>
        <v>3076663</v>
      </c>
      <c r="D23" s="344">
        <v>198199</v>
      </c>
      <c r="E23" s="79"/>
    </row>
    <row r="25" spans="1:13" ht="54" customHeight="1" x14ac:dyDescent="0.2">
      <c r="A25" s="796" t="s">
        <v>358</v>
      </c>
      <c r="B25" s="796"/>
      <c r="C25" s="796"/>
      <c r="D25" s="796"/>
      <c r="E25" s="796"/>
      <c r="F25" s="796"/>
      <c r="G25" s="796"/>
      <c r="H25" s="796"/>
      <c r="I25" s="796"/>
      <c r="J25" s="796"/>
      <c r="K25" s="796"/>
      <c r="L25" s="796"/>
      <c r="M25" s="8"/>
    </row>
    <row r="26" spans="1:13" x14ac:dyDescent="0.2">
      <c r="A26" s="27"/>
      <c r="B26" s="27"/>
      <c r="C26" s="27"/>
      <c r="D26" s="27"/>
      <c r="E26" s="27"/>
      <c r="F26" s="27"/>
      <c r="G26" s="27"/>
      <c r="H26" s="27"/>
      <c r="I26" s="27"/>
      <c r="J26" s="27"/>
      <c r="K26" s="27"/>
      <c r="L26" s="27"/>
      <c r="M26" s="27"/>
    </row>
    <row r="27" spans="1:13" ht="15.75" x14ac:dyDescent="0.25">
      <c r="A27" s="317" t="s">
        <v>872</v>
      </c>
      <c r="B27" s="318"/>
      <c r="C27" s="318"/>
      <c r="D27" s="319"/>
      <c r="E27" s="27"/>
      <c r="F27" s="27"/>
      <c r="G27" s="27"/>
      <c r="H27" s="27"/>
      <c r="I27" s="27"/>
      <c r="J27" s="27"/>
      <c r="K27" s="27"/>
      <c r="L27" s="27"/>
      <c r="M27" s="27"/>
    </row>
    <row r="28" spans="1:13" ht="25.5" x14ac:dyDescent="0.2">
      <c r="A28" s="320" t="s">
        <v>309</v>
      </c>
      <c r="B28" s="320">
        <v>1</v>
      </c>
      <c r="C28" s="321">
        <v>2</v>
      </c>
      <c r="D28" s="321">
        <v>3</v>
      </c>
      <c r="E28" s="321">
        <v>4</v>
      </c>
      <c r="F28" s="321" t="s">
        <v>310</v>
      </c>
      <c r="G28" s="321" t="s">
        <v>311</v>
      </c>
      <c r="H28" s="321" t="s">
        <v>312</v>
      </c>
      <c r="I28" s="321" t="s">
        <v>313</v>
      </c>
      <c r="J28" s="321" t="s">
        <v>314</v>
      </c>
      <c r="K28" s="321" t="s">
        <v>315</v>
      </c>
      <c r="L28" s="321" t="s">
        <v>316</v>
      </c>
      <c r="M28" s="322" t="s">
        <v>317</v>
      </c>
    </row>
    <row r="29" spans="1:13" x14ac:dyDescent="0.2">
      <c r="A29" s="31" t="s">
        <v>355</v>
      </c>
      <c r="B29" s="75">
        <v>150101</v>
      </c>
      <c r="C29" s="213">
        <v>18426</v>
      </c>
      <c r="D29" s="213">
        <v>6354</v>
      </c>
      <c r="E29" s="213">
        <v>3100</v>
      </c>
      <c r="F29" s="213">
        <v>2989</v>
      </c>
      <c r="G29" s="213">
        <v>1913</v>
      </c>
      <c r="H29" s="213">
        <v>1234</v>
      </c>
      <c r="I29" s="213">
        <v>893</v>
      </c>
      <c r="J29" s="213">
        <v>495</v>
      </c>
      <c r="K29" s="213">
        <v>151</v>
      </c>
      <c r="L29" s="213">
        <v>64</v>
      </c>
      <c r="M29" s="90">
        <f>SUM(B29:L29)</f>
        <v>185720</v>
      </c>
    </row>
    <row r="32" spans="1:13" ht="42" customHeight="1" x14ac:dyDescent="0.2">
      <c r="A32" s="858" t="s">
        <v>359</v>
      </c>
      <c r="B32" s="858"/>
      <c r="C32" s="858"/>
      <c r="D32" s="858"/>
      <c r="E32" s="858"/>
      <c r="F32" s="858"/>
      <c r="G32" s="858"/>
      <c r="H32" s="858"/>
      <c r="I32" s="331"/>
      <c r="J32" s="331"/>
    </row>
    <row r="33" spans="1:10" ht="12.75" customHeight="1" x14ac:dyDescent="0.2">
      <c r="A33" s="345"/>
      <c r="B33" s="345"/>
      <c r="C33" s="345"/>
      <c r="D33" s="345"/>
      <c r="E33" s="345"/>
      <c r="F33" s="345"/>
      <c r="G33" s="345"/>
      <c r="H33" s="345"/>
      <c r="I33" s="54"/>
      <c r="J33" s="54"/>
    </row>
    <row r="34" spans="1:10" x14ac:dyDescent="0.2">
      <c r="A34" s="332" t="s">
        <v>322</v>
      </c>
      <c r="B34" s="332"/>
      <c r="C34" s="332"/>
      <c r="D34" s="332"/>
      <c r="E34" s="332"/>
      <c r="F34" s="332"/>
      <c r="G34" s="332"/>
      <c r="H34" s="54"/>
      <c r="I34" s="54"/>
      <c r="J34" s="54"/>
    </row>
    <row r="35" spans="1:10" ht="25.5" x14ac:dyDescent="0.2">
      <c r="A35" s="158" t="s">
        <v>216</v>
      </c>
      <c r="B35" s="333" t="s">
        <v>323</v>
      </c>
      <c r="C35" s="334" t="s">
        <v>324</v>
      </c>
      <c r="D35" s="334" t="s">
        <v>325</v>
      </c>
      <c r="E35" s="334" t="s">
        <v>326</v>
      </c>
      <c r="F35" s="334" t="s">
        <v>327</v>
      </c>
      <c r="G35" s="334" t="s">
        <v>328</v>
      </c>
      <c r="H35" s="334" t="s">
        <v>329</v>
      </c>
    </row>
    <row r="36" spans="1:10" x14ac:dyDescent="0.2">
      <c r="A36" s="52">
        <v>1</v>
      </c>
      <c r="B36" s="76" t="s">
        <v>330</v>
      </c>
      <c r="C36" s="75">
        <v>63380</v>
      </c>
      <c r="D36" s="335">
        <v>0.127</v>
      </c>
      <c r="E36" s="75">
        <v>102707</v>
      </c>
      <c r="F36" s="335">
        <v>0.115</v>
      </c>
      <c r="G36" s="75">
        <v>917663</v>
      </c>
      <c r="H36" s="335">
        <v>0.22800000000000001</v>
      </c>
    </row>
    <row r="37" spans="1:10" x14ac:dyDescent="0.2">
      <c r="A37" s="52">
        <v>2</v>
      </c>
      <c r="B37" s="76" t="s">
        <v>331</v>
      </c>
      <c r="C37" s="75">
        <v>25030</v>
      </c>
      <c r="D37" s="335">
        <v>0.05</v>
      </c>
      <c r="E37" s="75">
        <v>44271</v>
      </c>
      <c r="F37" s="335">
        <v>0.05</v>
      </c>
      <c r="G37" s="75">
        <v>380905</v>
      </c>
      <c r="H37" s="335">
        <v>9.5000000000000001E-2</v>
      </c>
    </row>
    <row r="38" spans="1:10" x14ac:dyDescent="0.2">
      <c r="A38" s="52">
        <v>3</v>
      </c>
      <c r="B38" s="76" t="s">
        <v>221</v>
      </c>
      <c r="C38" s="75">
        <v>12665</v>
      </c>
      <c r="D38" s="335">
        <v>2.5000000000000001E-2</v>
      </c>
      <c r="E38" s="75">
        <v>22401</v>
      </c>
      <c r="F38" s="335">
        <v>2.5000000000000001E-2</v>
      </c>
      <c r="G38" s="75">
        <v>200351</v>
      </c>
      <c r="H38" s="335">
        <v>0.05</v>
      </c>
    </row>
    <row r="39" spans="1:10" x14ac:dyDescent="0.2">
      <c r="A39" s="52">
        <v>4</v>
      </c>
      <c r="B39" s="76" t="s">
        <v>332</v>
      </c>
      <c r="C39" s="75">
        <v>10883</v>
      </c>
      <c r="D39" s="335">
        <v>2.1999999999999999E-2</v>
      </c>
      <c r="E39" s="75">
        <v>23214</v>
      </c>
      <c r="F39" s="335">
        <v>2.5999999999999999E-2</v>
      </c>
      <c r="G39" s="75">
        <v>194244</v>
      </c>
      <c r="H39" s="335">
        <v>4.8000000000000001E-2</v>
      </c>
    </row>
    <row r="40" spans="1:10" x14ac:dyDescent="0.2">
      <c r="A40" s="52">
        <v>5</v>
      </c>
      <c r="B40" s="76" t="s">
        <v>333</v>
      </c>
      <c r="C40" s="75">
        <v>9163</v>
      </c>
      <c r="D40" s="335">
        <v>1.7999999999999999E-2</v>
      </c>
      <c r="E40" s="75">
        <v>11000</v>
      </c>
      <c r="F40" s="335">
        <v>1.2E-2</v>
      </c>
      <c r="G40" s="75">
        <v>98965</v>
      </c>
      <c r="H40" s="335">
        <v>2.5000000000000001E-2</v>
      </c>
    </row>
    <row r="41" spans="1:10" x14ac:dyDescent="0.2">
      <c r="A41" s="52">
        <v>6</v>
      </c>
      <c r="B41" s="76" t="s">
        <v>225</v>
      </c>
      <c r="C41" s="75">
        <v>6886</v>
      </c>
      <c r="D41" s="335">
        <v>1.4E-2</v>
      </c>
      <c r="E41" s="75">
        <v>9489</v>
      </c>
      <c r="F41" s="335">
        <v>1.0999999999999999E-2</v>
      </c>
      <c r="G41" s="75">
        <v>88143</v>
      </c>
      <c r="H41" s="335">
        <v>2.1999999999999999E-2</v>
      </c>
    </row>
    <row r="42" spans="1:10" x14ac:dyDescent="0.2">
      <c r="A42" s="52">
        <v>7</v>
      </c>
      <c r="B42" s="76" t="s">
        <v>227</v>
      </c>
      <c r="C42" s="75">
        <v>4746</v>
      </c>
      <c r="D42" s="335">
        <v>8.9999999999999993E-3</v>
      </c>
      <c r="E42" s="75">
        <v>7615</v>
      </c>
      <c r="F42" s="335">
        <v>8.9999999999999993E-3</v>
      </c>
      <c r="G42" s="75">
        <v>92823</v>
      </c>
      <c r="H42" s="335">
        <v>2.3E-2</v>
      </c>
    </row>
    <row r="43" spans="1:10" x14ac:dyDescent="0.2">
      <c r="A43" s="52">
        <v>8</v>
      </c>
      <c r="B43" s="76" t="s">
        <v>337</v>
      </c>
      <c r="C43" s="75">
        <v>4506</v>
      </c>
      <c r="D43" s="335">
        <v>8.9999999999999993E-3</v>
      </c>
      <c r="E43" s="75">
        <v>6850</v>
      </c>
      <c r="F43" s="335">
        <v>8.0000000000000002E-3</v>
      </c>
      <c r="G43" s="75">
        <v>52800</v>
      </c>
      <c r="H43" s="335">
        <v>1.2999999999999999E-2</v>
      </c>
    </row>
    <row r="44" spans="1:10" x14ac:dyDescent="0.2">
      <c r="A44" s="52">
        <v>9</v>
      </c>
      <c r="B44" s="76" t="s">
        <v>336</v>
      </c>
      <c r="C44" s="75">
        <v>3479</v>
      </c>
      <c r="D44" s="335">
        <v>7.0000000000000001E-3</v>
      </c>
      <c r="E44" s="75">
        <v>5426</v>
      </c>
      <c r="F44" s="335">
        <v>6.0000000000000001E-3</v>
      </c>
      <c r="G44" s="75">
        <v>51612</v>
      </c>
      <c r="H44" s="335">
        <v>1.2999999999999999E-2</v>
      </c>
    </row>
    <row r="45" spans="1:10" x14ac:dyDescent="0.2">
      <c r="A45" s="52">
        <v>10</v>
      </c>
      <c r="B45" s="76" t="s">
        <v>272</v>
      </c>
      <c r="C45" s="75">
        <v>2825</v>
      </c>
      <c r="D45" s="335">
        <v>6.0000000000000001E-3</v>
      </c>
      <c r="E45" s="75">
        <v>4260</v>
      </c>
      <c r="F45" s="335">
        <v>5.0000000000000001E-3</v>
      </c>
      <c r="G45" s="75">
        <v>30777</v>
      </c>
      <c r="H45" s="335">
        <v>8.0000000000000002E-3</v>
      </c>
    </row>
    <row r="46" spans="1:10" x14ac:dyDescent="0.2">
      <c r="A46" s="52">
        <v>11</v>
      </c>
      <c r="B46" s="76" t="s">
        <v>222</v>
      </c>
      <c r="C46" s="75">
        <v>2679</v>
      </c>
      <c r="D46" s="335">
        <v>5.0000000000000001E-3</v>
      </c>
      <c r="E46" s="75">
        <v>6757</v>
      </c>
      <c r="F46" s="335">
        <v>8.0000000000000002E-3</v>
      </c>
      <c r="G46" s="75">
        <v>123118</v>
      </c>
      <c r="H46" s="335">
        <v>3.1E-2</v>
      </c>
    </row>
    <row r="47" spans="1:10" x14ac:dyDescent="0.2">
      <c r="A47" s="52">
        <v>12</v>
      </c>
      <c r="B47" s="76" t="s">
        <v>218</v>
      </c>
      <c r="C47" s="75">
        <v>2394</v>
      </c>
      <c r="D47" s="335">
        <v>5.0000000000000001E-3</v>
      </c>
      <c r="E47" s="75">
        <v>8100</v>
      </c>
      <c r="F47" s="335">
        <v>8.9999999999999993E-3</v>
      </c>
      <c r="G47" s="75">
        <v>75865</v>
      </c>
      <c r="H47" s="335">
        <v>1.9E-2</v>
      </c>
    </row>
    <row r="48" spans="1:10" x14ac:dyDescent="0.2">
      <c r="A48" s="52">
        <v>13</v>
      </c>
      <c r="B48" s="76" t="s">
        <v>349</v>
      </c>
      <c r="C48" s="75">
        <v>2344</v>
      </c>
      <c r="D48" s="335">
        <v>5.0000000000000001E-3</v>
      </c>
      <c r="E48" s="75">
        <v>3345</v>
      </c>
      <c r="F48" s="335">
        <v>4.0000000000000001E-3</v>
      </c>
      <c r="G48" s="75">
        <v>26867</v>
      </c>
      <c r="H48" s="335">
        <v>7.0000000000000001E-3</v>
      </c>
    </row>
    <row r="49" spans="1:10" x14ac:dyDescent="0.2">
      <c r="A49" s="52">
        <v>14</v>
      </c>
      <c r="B49" s="76" t="s">
        <v>350</v>
      </c>
      <c r="C49" s="75">
        <v>2158</v>
      </c>
      <c r="D49" s="335">
        <v>4.0000000000000001E-3</v>
      </c>
      <c r="E49" s="75">
        <v>2851</v>
      </c>
      <c r="F49" s="335">
        <v>3.0000000000000001E-3</v>
      </c>
      <c r="G49" s="75">
        <v>23927</v>
      </c>
      <c r="H49" s="335">
        <v>6.0000000000000001E-3</v>
      </c>
    </row>
    <row r="50" spans="1:10" x14ac:dyDescent="0.2">
      <c r="A50" s="52">
        <v>15</v>
      </c>
      <c r="B50" s="76" t="s">
        <v>271</v>
      </c>
      <c r="C50" s="75">
        <v>2066</v>
      </c>
      <c r="D50" s="335">
        <v>4.0000000000000001E-3</v>
      </c>
      <c r="E50" s="75">
        <v>3512</v>
      </c>
      <c r="F50" s="335">
        <v>4.0000000000000001E-3</v>
      </c>
      <c r="G50" s="75">
        <v>30315</v>
      </c>
      <c r="H50" s="335">
        <v>8.0000000000000002E-3</v>
      </c>
    </row>
    <row r="51" spans="1:10" x14ac:dyDescent="0.2">
      <c r="A51" s="52">
        <v>16</v>
      </c>
      <c r="B51" s="76" t="s">
        <v>335</v>
      </c>
      <c r="C51" s="75">
        <v>2005</v>
      </c>
      <c r="D51" s="335">
        <v>4.0000000000000001E-3</v>
      </c>
      <c r="E51" s="75">
        <v>5208</v>
      </c>
      <c r="F51" s="335">
        <v>6.0000000000000001E-3</v>
      </c>
      <c r="G51" s="75">
        <v>115601</v>
      </c>
      <c r="H51" s="335">
        <v>2.9000000000000001E-2</v>
      </c>
    </row>
    <row r="52" spans="1:10" x14ac:dyDescent="0.2">
      <c r="A52" s="52">
        <v>17</v>
      </c>
      <c r="B52" s="76" t="s">
        <v>334</v>
      </c>
      <c r="C52" s="75">
        <v>1830</v>
      </c>
      <c r="D52" s="335">
        <v>4.0000000000000001E-3</v>
      </c>
      <c r="E52" s="75">
        <v>2761</v>
      </c>
      <c r="F52" s="335">
        <v>3.0000000000000001E-3</v>
      </c>
      <c r="G52" s="75">
        <v>36448</v>
      </c>
      <c r="H52" s="335">
        <v>8.9999999999999993E-3</v>
      </c>
    </row>
    <row r="53" spans="1:10" x14ac:dyDescent="0.2">
      <c r="A53" s="52">
        <v>18</v>
      </c>
      <c r="B53" s="76" t="s">
        <v>276</v>
      </c>
      <c r="C53" s="75">
        <v>1742</v>
      </c>
      <c r="D53" s="335">
        <v>3.0000000000000001E-3</v>
      </c>
      <c r="E53" s="75">
        <v>2624</v>
      </c>
      <c r="F53" s="335">
        <v>3.0000000000000001E-3</v>
      </c>
      <c r="G53" s="75">
        <v>36402</v>
      </c>
      <c r="H53" s="335">
        <v>8.9999999999999993E-3</v>
      </c>
    </row>
    <row r="54" spans="1:10" x14ac:dyDescent="0.2">
      <c r="A54" s="52">
        <v>19</v>
      </c>
      <c r="B54" s="76" t="s">
        <v>226</v>
      </c>
      <c r="C54" s="75">
        <v>1593</v>
      </c>
      <c r="D54" s="335">
        <v>3.0000000000000001E-3</v>
      </c>
      <c r="E54" s="75">
        <v>2540</v>
      </c>
      <c r="F54" s="335">
        <v>3.0000000000000001E-3</v>
      </c>
      <c r="G54" s="75">
        <v>22510</v>
      </c>
      <c r="H54" s="335">
        <v>6.0000000000000001E-3</v>
      </c>
    </row>
    <row r="55" spans="1:10" x14ac:dyDescent="0.2">
      <c r="A55" s="52">
        <v>20</v>
      </c>
      <c r="B55" s="76" t="s">
        <v>797</v>
      </c>
      <c r="C55" s="75">
        <v>1445</v>
      </c>
      <c r="D55" s="335">
        <v>3.0000000000000001E-3</v>
      </c>
      <c r="E55" s="75">
        <v>2487</v>
      </c>
      <c r="F55" s="335">
        <v>3.0000000000000001E-3</v>
      </c>
      <c r="G55" s="75">
        <v>20922</v>
      </c>
      <c r="H55" s="335">
        <v>5.0000000000000001E-3</v>
      </c>
    </row>
    <row r="56" spans="1:10" x14ac:dyDescent="0.2">
      <c r="C56" s="79"/>
      <c r="D56" s="346"/>
    </row>
    <row r="58" spans="1:10" ht="30.75" customHeight="1" x14ac:dyDescent="0.2">
      <c r="I58" s="8"/>
      <c r="J58" s="8"/>
    </row>
    <row r="59" spans="1:10" ht="48" customHeight="1" x14ac:dyDescent="0.2">
      <c r="A59" s="796" t="s">
        <v>361</v>
      </c>
      <c r="B59" s="796"/>
      <c r="C59" s="796"/>
      <c r="D59" s="796"/>
      <c r="E59" s="796"/>
      <c r="F59" s="796"/>
      <c r="G59" s="796"/>
      <c r="H59" s="796"/>
    </row>
    <row r="60" spans="1:10" x14ac:dyDescent="0.2">
      <c r="A60" s="859" t="s">
        <v>880</v>
      </c>
      <c r="B60" s="859"/>
      <c r="C60" s="859"/>
      <c r="D60" s="859"/>
      <c r="E60" s="859"/>
      <c r="F60" s="859"/>
      <c r="G60" s="859"/>
      <c r="H60" s="859"/>
    </row>
    <row r="62" spans="1:10" ht="25.5" x14ac:dyDescent="0.2">
      <c r="A62" s="334" t="s">
        <v>216</v>
      </c>
      <c r="B62" s="333" t="s">
        <v>215</v>
      </c>
      <c r="C62" s="334" t="s">
        <v>324</v>
      </c>
      <c r="D62" s="334" t="s">
        <v>325</v>
      </c>
      <c r="E62" s="334" t="s">
        <v>326</v>
      </c>
      <c r="F62" s="334" t="s">
        <v>327</v>
      </c>
      <c r="G62" s="334" t="s">
        <v>328</v>
      </c>
      <c r="H62" s="334" t="s">
        <v>329</v>
      </c>
    </row>
    <row r="63" spans="1:10" ht="15" x14ac:dyDescent="0.2">
      <c r="A63" s="278">
        <v>1</v>
      </c>
      <c r="B63" s="235" t="s">
        <v>221</v>
      </c>
      <c r="C63" s="238">
        <v>8340</v>
      </c>
      <c r="D63" s="347">
        <v>1.7000000000000001E-2</v>
      </c>
      <c r="E63" s="238">
        <v>14300</v>
      </c>
      <c r="F63" s="347">
        <v>1.6E-2</v>
      </c>
      <c r="G63" s="238">
        <v>121373</v>
      </c>
      <c r="H63" s="347">
        <v>0.03</v>
      </c>
    </row>
    <row r="64" spans="1:10" ht="15" x14ac:dyDescent="0.2">
      <c r="A64" s="278">
        <v>2</v>
      </c>
      <c r="B64" s="235" t="s">
        <v>217</v>
      </c>
      <c r="C64" s="238">
        <v>4911</v>
      </c>
      <c r="D64" s="347">
        <v>0.01</v>
      </c>
      <c r="E64" s="238">
        <v>8436</v>
      </c>
      <c r="F64" s="347">
        <v>8.9999999999999993E-3</v>
      </c>
      <c r="G64" s="238">
        <v>84945</v>
      </c>
      <c r="H64" s="347">
        <v>2.1000000000000001E-2</v>
      </c>
    </row>
    <row r="65" spans="1:8" ht="15" x14ac:dyDescent="0.2">
      <c r="A65" s="278">
        <v>3</v>
      </c>
      <c r="B65" s="235" t="s">
        <v>219</v>
      </c>
      <c r="C65" s="238">
        <v>2880</v>
      </c>
      <c r="D65" s="347">
        <v>6.0000000000000001E-3</v>
      </c>
      <c r="E65" s="238">
        <v>6868</v>
      </c>
      <c r="F65" s="347">
        <v>8.0000000000000002E-3</v>
      </c>
      <c r="G65" s="238">
        <v>79654</v>
      </c>
      <c r="H65" s="347">
        <v>0.02</v>
      </c>
    </row>
    <row r="66" spans="1:8" ht="15" x14ac:dyDescent="0.2">
      <c r="A66" s="278">
        <v>4</v>
      </c>
      <c r="B66" s="235" t="s">
        <v>225</v>
      </c>
      <c r="C66" s="238">
        <v>4302</v>
      </c>
      <c r="D66" s="347">
        <v>8.9999999999999993E-3</v>
      </c>
      <c r="E66" s="238">
        <v>5678</v>
      </c>
      <c r="F66" s="347">
        <v>6.0000000000000001E-3</v>
      </c>
      <c r="G66" s="238">
        <v>58944</v>
      </c>
      <c r="H66" s="347">
        <v>1.4999999999999999E-2</v>
      </c>
    </row>
    <row r="67" spans="1:8" ht="15" x14ac:dyDescent="0.2">
      <c r="A67" s="278">
        <v>5</v>
      </c>
      <c r="B67" s="235" t="s">
        <v>222</v>
      </c>
      <c r="C67" s="238">
        <v>2378</v>
      </c>
      <c r="D67" s="347">
        <v>5.0000000000000001E-3</v>
      </c>
      <c r="E67" s="238">
        <v>4429</v>
      </c>
      <c r="F67" s="347">
        <v>5.0000000000000001E-3</v>
      </c>
      <c r="G67" s="238">
        <v>36244</v>
      </c>
      <c r="H67" s="347">
        <v>8.9999999999999993E-3</v>
      </c>
    </row>
    <row r="68" spans="1:8" ht="15" x14ac:dyDescent="0.2">
      <c r="A68" s="278">
        <v>6</v>
      </c>
      <c r="B68" s="235" t="s">
        <v>344</v>
      </c>
      <c r="C68" s="238">
        <v>4409</v>
      </c>
      <c r="D68" s="347">
        <v>8.9999999999999993E-3</v>
      </c>
      <c r="E68" s="238">
        <v>4926</v>
      </c>
      <c r="F68" s="347">
        <v>6.0000000000000001E-3</v>
      </c>
      <c r="G68" s="238">
        <v>36200</v>
      </c>
      <c r="H68" s="347">
        <v>8.9999999999999993E-3</v>
      </c>
    </row>
    <row r="69" spans="1:8" ht="15" x14ac:dyDescent="0.2">
      <c r="A69" s="278">
        <v>7</v>
      </c>
      <c r="B69" s="235" t="s">
        <v>340</v>
      </c>
      <c r="C69" s="238">
        <v>2784</v>
      </c>
      <c r="D69" s="347">
        <v>6.0000000000000001E-3</v>
      </c>
      <c r="E69" s="238">
        <v>3591</v>
      </c>
      <c r="F69" s="347">
        <v>4.0000000000000001E-3</v>
      </c>
      <c r="G69" s="238">
        <v>29832</v>
      </c>
      <c r="H69" s="347">
        <v>7.0000000000000001E-3</v>
      </c>
    </row>
    <row r="70" spans="1:8" ht="15" x14ac:dyDescent="0.2">
      <c r="A70" s="278">
        <v>8</v>
      </c>
      <c r="B70" s="235" t="s">
        <v>274</v>
      </c>
      <c r="C70" s="238">
        <v>4236</v>
      </c>
      <c r="D70" s="347">
        <v>8.0000000000000002E-3</v>
      </c>
      <c r="E70" s="238">
        <v>5105</v>
      </c>
      <c r="F70" s="347">
        <v>6.0000000000000001E-3</v>
      </c>
      <c r="G70" s="238">
        <v>27620</v>
      </c>
      <c r="H70" s="347">
        <v>7.0000000000000001E-3</v>
      </c>
    </row>
    <row r="71" spans="1:8" ht="15" x14ac:dyDescent="0.2">
      <c r="A71" s="278">
        <v>9</v>
      </c>
      <c r="B71" s="235" t="s">
        <v>226</v>
      </c>
      <c r="C71" s="238">
        <v>1657</v>
      </c>
      <c r="D71" s="347">
        <v>3.0000000000000001E-3</v>
      </c>
      <c r="E71" s="238">
        <v>2857</v>
      </c>
      <c r="F71" s="347">
        <v>3.0000000000000001E-3</v>
      </c>
      <c r="G71" s="238">
        <v>25888</v>
      </c>
      <c r="H71" s="347">
        <v>6.0000000000000001E-3</v>
      </c>
    </row>
    <row r="72" spans="1:8" ht="15" x14ac:dyDescent="0.2">
      <c r="A72" s="278">
        <v>10</v>
      </c>
      <c r="B72" s="235" t="s">
        <v>270</v>
      </c>
      <c r="C72" s="238">
        <v>1909</v>
      </c>
      <c r="D72" s="347">
        <v>4.0000000000000001E-3</v>
      </c>
      <c r="E72" s="238">
        <v>3070</v>
      </c>
      <c r="F72" s="347">
        <v>3.0000000000000001E-3</v>
      </c>
      <c r="G72" s="238">
        <v>25057</v>
      </c>
      <c r="H72" s="347">
        <v>6.0000000000000001E-3</v>
      </c>
    </row>
    <row r="73" spans="1:8" ht="15" x14ac:dyDescent="0.2">
      <c r="A73" s="278">
        <v>11</v>
      </c>
      <c r="B73" s="235" t="s">
        <v>341</v>
      </c>
      <c r="C73" s="238">
        <v>575</v>
      </c>
      <c r="D73" s="347">
        <v>1E-3</v>
      </c>
      <c r="E73" s="238">
        <v>1596</v>
      </c>
      <c r="F73" s="347">
        <v>2E-3</v>
      </c>
      <c r="G73" s="238">
        <v>22039</v>
      </c>
      <c r="H73" s="347">
        <v>5.0000000000000001E-3</v>
      </c>
    </row>
    <row r="74" spans="1:8" ht="15" x14ac:dyDescent="0.2">
      <c r="A74" s="278">
        <v>12</v>
      </c>
      <c r="B74" s="235" t="s">
        <v>271</v>
      </c>
      <c r="C74" s="238">
        <v>1402</v>
      </c>
      <c r="D74" s="347">
        <v>3.0000000000000001E-3</v>
      </c>
      <c r="E74" s="238">
        <v>2381</v>
      </c>
      <c r="F74" s="347">
        <v>3.0000000000000001E-3</v>
      </c>
      <c r="G74" s="238">
        <v>19882</v>
      </c>
      <c r="H74" s="347">
        <v>5.0000000000000001E-3</v>
      </c>
    </row>
    <row r="75" spans="1:8" ht="15" x14ac:dyDescent="0.2">
      <c r="A75" s="278">
        <v>13</v>
      </c>
      <c r="B75" s="235" t="s">
        <v>228</v>
      </c>
      <c r="C75" s="238">
        <v>613</v>
      </c>
      <c r="D75" s="347">
        <v>1E-3</v>
      </c>
      <c r="E75" s="238">
        <v>1846</v>
      </c>
      <c r="F75" s="347">
        <v>2E-3</v>
      </c>
      <c r="G75" s="238">
        <v>19755</v>
      </c>
      <c r="H75" s="347">
        <v>5.0000000000000001E-3</v>
      </c>
    </row>
    <row r="76" spans="1:8" ht="15" x14ac:dyDescent="0.2">
      <c r="A76" s="278">
        <v>14</v>
      </c>
      <c r="B76" s="235" t="s">
        <v>342</v>
      </c>
      <c r="C76" s="238">
        <v>1156</v>
      </c>
      <c r="D76" s="347">
        <v>2E-3</v>
      </c>
      <c r="E76" s="238">
        <v>1813</v>
      </c>
      <c r="F76" s="347">
        <v>2E-3</v>
      </c>
      <c r="G76" s="238">
        <v>18309</v>
      </c>
      <c r="H76" s="347">
        <v>5.0000000000000001E-3</v>
      </c>
    </row>
    <row r="77" spans="1:8" ht="15" x14ac:dyDescent="0.2">
      <c r="A77" s="278">
        <v>15</v>
      </c>
      <c r="B77" s="235" t="s">
        <v>362</v>
      </c>
      <c r="C77" s="238">
        <v>1786</v>
      </c>
      <c r="D77" s="347">
        <v>4.0000000000000001E-3</v>
      </c>
      <c r="E77" s="238">
        <v>2046</v>
      </c>
      <c r="F77" s="347">
        <v>2E-3</v>
      </c>
      <c r="G77" s="238">
        <v>15546</v>
      </c>
      <c r="H77" s="347">
        <v>4.0000000000000001E-3</v>
      </c>
    </row>
    <row r="78" spans="1:8" ht="15" x14ac:dyDescent="0.2">
      <c r="A78" s="278">
        <v>16</v>
      </c>
      <c r="B78" s="235" t="s">
        <v>794</v>
      </c>
      <c r="C78" s="238">
        <v>225</v>
      </c>
      <c r="D78" s="347">
        <v>0</v>
      </c>
      <c r="E78" s="238">
        <v>798</v>
      </c>
      <c r="F78" s="347">
        <v>1E-3</v>
      </c>
      <c r="G78" s="238">
        <v>13797</v>
      </c>
      <c r="H78" s="347">
        <v>3.0000000000000001E-3</v>
      </c>
    </row>
    <row r="79" spans="1:8" ht="15" x14ac:dyDescent="0.2">
      <c r="A79" s="278">
        <v>17</v>
      </c>
      <c r="B79" s="235" t="s">
        <v>227</v>
      </c>
      <c r="C79" s="238">
        <v>713</v>
      </c>
      <c r="D79" s="347">
        <v>1E-3</v>
      </c>
      <c r="E79" s="238">
        <v>1316</v>
      </c>
      <c r="F79" s="347">
        <v>1E-3</v>
      </c>
      <c r="G79" s="238">
        <v>12761</v>
      </c>
      <c r="H79" s="347">
        <v>3.0000000000000001E-3</v>
      </c>
    </row>
    <row r="80" spans="1:8" ht="15" x14ac:dyDescent="0.2">
      <c r="A80" s="278">
        <v>18</v>
      </c>
      <c r="B80" s="235" t="s">
        <v>223</v>
      </c>
      <c r="C80" s="238">
        <v>734</v>
      </c>
      <c r="D80" s="347">
        <v>1E-3</v>
      </c>
      <c r="E80" s="238">
        <v>1440</v>
      </c>
      <c r="F80" s="347">
        <v>2E-3</v>
      </c>
      <c r="G80" s="238">
        <v>12293</v>
      </c>
      <c r="H80" s="347">
        <v>3.0000000000000001E-3</v>
      </c>
    </row>
    <row r="81" spans="1:8" ht="15" x14ac:dyDescent="0.2">
      <c r="A81" s="278">
        <v>19</v>
      </c>
      <c r="B81" s="235" t="s">
        <v>352</v>
      </c>
      <c r="C81" s="238">
        <v>702</v>
      </c>
      <c r="D81" s="347">
        <v>1E-3</v>
      </c>
      <c r="E81" s="238">
        <v>1381</v>
      </c>
      <c r="F81" s="347">
        <v>2E-3</v>
      </c>
      <c r="G81" s="238">
        <v>11255</v>
      </c>
      <c r="H81" s="347">
        <v>3.0000000000000001E-3</v>
      </c>
    </row>
    <row r="82" spans="1:8" ht="15" x14ac:dyDescent="0.2">
      <c r="A82" s="278">
        <v>20</v>
      </c>
      <c r="B82" s="235" t="s">
        <v>429</v>
      </c>
      <c r="C82" s="238">
        <v>143</v>
      </c>
      <c r="D82" s="347">
        <v>0</v>
      </c>
      <c r="E82" s="238">
        <v>495</v>
      </c>
      <c r="F82" s="347">
        <v>1E-3</v>
      </c>
      <c r="G82" s="238">
        <v>11215</v>
      </c>
      <c r="H82" s="347">
        <v>3.0000000000000001E-3</v>
      </c>
    </row>
    <row r="85" spans="1:8" x14ac:dyDescent="0.2">
      <c r="A85" t="s">
        <v>364</v>
      </c>
    </row>
    <row r="86" spans="1:8" x14ac:dyDescent="0.2">
      <c r="A86" t="s">
        <v>365</v>
      </c>
    </row>
    <row r="87" spans="1:8" x14ac:dyDescent="0.2">
      <c r="A87" t="s">
        <v>366</v>
      </c>
    </row>
  </sheetData>
  <mergeCells count="5">
    <mergeCell ref="A1:L1"/>
    <mergeCell ref="A25:L25"/>
    <mergeCell ref="A32:H32"/>
    <mergeCell ref="A59:H59"/>
    <mergeCell ref="A60:H60"/>
  </mergeCells>
  <printOptions horizontalCentered="1"/>
  <pageMargins left="0.75" right="0.75" top="1" bottom="1" header="0.5" footer="0.5"/>
  <pageSetup scale="75"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66"/>
  <sheetViews>
    <sheetView topLeftCell="A10" workbookViewId="0">
      <selection activeCell="Q58" sqref="Q58"/>
    </sheetView>
  </sheetViews>
  <sheetFormatPr defaultColWidth="8.85546875" defaultRowHeight="12.75" x14ac:dyDescent="0.2"/>
  <cols>
    <col min="3" max="3" width="26.7109375" customWidth="1"/>
    <col min="4" max="4" width="14.140625" customWidth="1"/>
    <col min="5" max="5" width="12.85546875" customWidth="1"/>
    <col min="7" max="7" width="9.140625" customWidth="1"/>
    <col min="8" max="8" width="15.42578125" customWidth="1"/>
    <col min="9" max="9" width="10.85546875" customWidth="1"/>
    <col min="10" max="10" width="11.42578125" customWidth="1"/>
  </cols>
  <sheetData>
    <row r="1" spans="1:6" ht="18" x14ac:dyDescent="0.25">
      <c r="B1" s="722" t="s">
        <v>1014</v>
      </c>
    </row>
    <row r="2" spans="1:6" ht="18" x14ac:dyDescent="0.25">
      <c r="A2" t="s">
        <v>1022</v>
      </c>
      <c r="B2" s="722"/>
    </row>
    <row r="3" spans="1:6" ht="18" x14ac:dyDescent="0.25">
      <c r="B3" s="722"/>
    </row>
    <row r="4" spans="1:6" ht="18" x14ac:dyDescent="0.25">
      <c r="B4" s="722"/>
      <c r="C4" s="723" t="s">
        <v>1015</v>
      </c>
    </row>
    <row r="5" spans="1:6" ht="13.5" thickBot="1" x14ac:dyDescent="0.25"/>
    <row r="6" spans="1:6" ht="13.5" thickBot="1" x14ac:dyDescent="0.25">
      <c r="C6" s="724" t="s">
        <v>187</v>
      </c>
      <c r="D6" s="724" t="s">
        <v>1016</v>
      </c>
      <c r="E6" s="724" t="s">
        <v>326</v>
      </c>
      <c r="F6" s="724" t="s">
        <v>328</v>
      </c>
    </row>
    <row r="7" spans="1:6" x14ac:dyDescent="0.2">
      <c r="C7" s="725">
        <v>42278</v>
      </c>
      <c r="D7" s="726">
        <v>45579</v>
      </c>
      <c r="E7" s="726">
        <v>73909</v>
      </c>
      <c r="F7" s="726">
        <v>103606</v>
      </c>
    </row>
    <row r="8" spans="1:6" x14ac:dyDescent="0.2">
      <c r="C8" s="727">
        <v>42309</v>
      </c>
      <c r="D8" s="728">
        <v>41117</v>
      </c>
      <c r="E8" s="728">
        <v>67133</v>
      </c>
      <c r="F8" s="728">
        <v>95863</v>
      </c>
    </row>
    <row r="9" spans="1:6" x14ac:dyDescent="0.2">
      <c r="C9" s="727">
        <v>42339</v>
      </c>
      <c r="D9" s="728">
        <v>56386</v>
      </c>
      <c r="E9" s="728">
        <v>83684</v>
      </c>
      <c r="F9" s="728">
        <v>116358</v>
      </c>
    </row>
    <row r="10" spans="1:6" x14ac:dyDescent="0.2">
      <c r="C10" s="727">
        <v>42370</v>
      </c>
      <c r="D10" s="728">
        <v>52134</v>
      </c>
      <c r="E10" s="728">
        <v>87747</v>
      </c>
      <c r="F10" s="728">
        <v>123854</v>
      </c>
    </row>
    <row r="11" spans="1:6" x14ac:dyDescent="0.2">
      <c r="C11" s="727">
        <v>42401</v>
      </c>
      <c r="D11" s="728">
        <v>34533</v>
      </c>
      <c r="E11" s="728">
        <v>56242</v>
      </c>
      <c r="F11" s="728">
        <v>81442</v>
      </c>
    </row>
    <row r="12" spans="1:6" x14ac:dyDescent="0.2">
      <c r="C12" s="727">
        <v>42430</v>
      </c>
      <c r="D12" s="728">
        <v>39032</v>
      </c>
      <c r="E12" s="728">
        <v>69918</v>
      </c>
      <c r="F12" s="728">
        <v>97983</v>
      </c>
    </row>
    <row r="13" spans="1:6" x14ac:dyDescent="0.2">
      <c r="C13" s="727">
        <v>42461</v>
      </c>
      <c r="D13" s="728">
        <v>44050</v>
      </c>
      <c r="E13" s="728">
        <v>83402</v>
      </c>
      <c r="F13" s="728">
        <v>119762</v>
      </c>
    </row>
    <row r="14" spans="1:6" x14ac:dyDescent="0.2">
      <c r="C14" s="727">
        <v>42491</v>
      </c>
      <c r="D14" s="728">
        <v>65255</v>
      </c>
      <c r="E14" s="728">
        <v>122558</v>
      </c>
      <c r="F14" s="728">
        <v>170219</v>
      </c>
    </row>
    <row r="15" spans="1:6" x14ac:dyDescent="0.2">
      <c r="C15" s="727">
        <v>42522</v>
      </c>
      <c r="D15" s="728">
        <v>44094</v>
      </c>
      <c r="E15" s="728">
        <v>78067</v>
      </c>
      <c r="F15" s="728">
        <v>105430</v>
      </c>
    </row>
    <row r="16" spans="1:6" x14ac:dyDescent="0.2">
      <c r="C16" s="727">
        <v>42552</v>
      </c>
      <c r="D16" s="728">
        <v>101667</v>
      </c>
      <c r="E16" s="728">
        <v>138224</v>
      </c>
      <c r="F16" s="728">
        <v>168181</v>
      </c>
    </row>
    <row r="17" spans="3:6" x14ac:dyDescent="0.2">
      <c r="C17" s="727">
        <v>42583</v>
      </c>
      <c r="D17" s="728">
        <v>79653</v>
      </c>
      <c r="E17" s="728">
        <v>124004</v>
      </c>
      <c r="F17" s="728">
        <v>153235</v>
      </c>
    </row>
    <row r="18" spans="3:6" ht="13.5" thickBot="1" x14ac:dyDescent="0.25">
      <c r="C18" s="729">
        <v>42614</v>
      </c>
      <c r="D18" s="730">
        <v>47249</v>
      </c>
      <c r="E18" s="730">
        <v>78137</v>
      </c>
      <c r="F18" s="730">
        <v>97583</v>
      </c>
    </row>
    <row r="19" spans="3:6" ht="13.5" thickBot="1" x14ac:dyDescent="0.25">
      <c r="C19" s="731" t="s">
        <v>66</v>
      </c>
      <c r="D19" s="732">
        <f t="shared" ref="D19:F19" si="0">SUM(D7:D18)</f>
        <v>650749</v>
      </c>
      <c r="E19" s="732">
        <f t="shared" si="0"/>
        <v>1063025</v>
      </c>
      <c r="F19" s="732">
        <f t="shared" si="0"/>
        <v>1433516</v>
      </c>
    </row>
    <row r="24" spans="3:6" ht="15.75" x14ac:dyDescent="0.25">
      <c r="C24" s="723" t="s">
        <v>1021</v>
      </c>
    </row>
    <row r="25" spans="3:6" ht="13.5" thickBot="1" x14ac:dyDescent="0.25"/>
    <row r="26" spans="3:6" ht="13.5" thickBot="1" x14ac:dyDescent="0.25">
      <c r="C26" s="724" t="s">
        <v>187</v>
      </c>
      <c r="D26" s="724" t="s">
        <v>1016</v>
      </c>
      <c r="E26" s="724" t="s">
        <v>326</v>
      </c>
      <c r="F26" s="724" t="s">
        <v>328</v>
      </c>
    </row>
    <row r="27" spans="3:6" x14ac:dyDescent="0.2">
      <c r="C27" s="725">
        <v>42278</v>
      </c>
      <c r="D27" s="726">
        <v>16798</v>
      </c>
      <c r="E27" s="726">
        <v>13402</v>
      </c>
      <c r="F27" s="726">
        <v>10906</v>
      </c>
    </row>
    <row r="28" spans="3:6" x14ac:dyDescent="0.2">
      <c r="C28" s="727">
        <v>42309</v>
      </c>
      <c r="D28" s="728">
        <v>15430</v>
      </c>
      <c r="E28" s="728">
        <v>12423</v>
      </c>
      <c r="F28" s="728">
        <v>10088</v>
      </c>
    </row>
    <row r="29" spans="3:6" x14ac:dyDescent="0.2">
      <c r="C29" s="727">
        <v>42339</v>
      </c>
      <c r="D29" s="728">
        <v>22861</v>
      </c>
      <c r="E29" s="728">
        <v>19200</v>
      </c>
      <c r="F29" s="728">
        <v>16691</v>
      </c>
    </row>
    <row r="30" spans="3:6" x14ac:dyDescent="0.2">
      <c r="C30" s="727">
        <v>42370</v>
      </c>
      <c r="D30" s="728">
        <v>21704</v>
      </c>
      <c r="E30" s="728">
        <v>17433</v>
      </c>
      <c r="F30" s="728">
        <v>13534</v>
      </c>
    </row>
    <row r="31" spans="3:6" x14ac:dyDescent="0.2">
      <c r="C31" s="727">
        <v>42401</v>
      </c>
      <c r="D31" s="728">
        <v>15989</v>
      </c>
      <c r="E31" s="728">
        <v>12786</v>
      </c>
      <c r="F31" s="728">
        <v>9919</v>
      </c>
    </row>
    <row r="32" spans="3:6" x14ac:dyDescent="0.2">
      <c r="C32" s="727">
        <v>42430</v>
      </c>
      <c r="D32" s="728">
        <v>18174</v>
      </c>
      <c r="E32" s="728">
        <v>14351</v>
      </c>
      <c r="F32" s="728">
        <v>10405</v>
      </c>
    </row>
    <row r="33" spans="3:6" x14ac:dyDescent="0.2">
      <c r="C33" s="727">
        <v>42461</v>
      </c>
      <c r="D33" s="728">
        <v>21075</v>
      </c>
      <c r="E33" s="728">
        <v>15996</v>
      </c>
      <c r="F33" s="728">
        <v>10776</v>
      </c>
    </row>
    <row r="34" spans="3:6" x14ac:dyDescent="0.2">
      <c r="C34" s="727">
        <v>42491</v>
      </c>
      <c r="D34" s="728">
        <v>38997</v>
      </c>
      <c r="E34" s="728">
        <v>29673</v>
      </c>
      <c r="F34" s="728">
        <v>20539</v>
      </c>
    </row>
    <row r="35" spans="3:6" x14ac:dyDescent="0.2">
      <c r="C35" s="727">
        <v>42522</v>
      </c>
      <c r="D35" s="728">
        <v>21228</v>
      </c>
      <c r="E35" s="728">
        <v>16855</v>
      </c>
      <c r="F35" s="728">
        <v>12864</v>
      </c>
    </row>
    <row r="36" spans="3:6" x14ac:dyDescent="0.2">
      <c r="C36" s="727">
        <v>42552</v>
      </c>
      <c r="D36" s="728">
        <v>60868</v>
      </c>
      <c r="E36" s="728">
        <v>51794</v>
      </c>
      <c r="F36" s="728">
        <v>47389</v>
      </c>
    </row>
    <row r="37" spans="3:6" x14ac:dyDescent="0.2">
      <c r="C37" s="727">
        <v>42583</v>
      </c>
      <c r="D37" s="728">
        <v>36940</v>
      </c>
      <c r="E37" s="728">
        <v>30371</v>
      </c>
      <c r="F37" s="728">
        <v>25232</v>
      </c>
    </row>
    <row r="38" spans="3:6" ht="13.5" thickBot="1" x14ac:dyDescent="0.25">
      <c r="C38" s="729">
        <v>42614</v>
      </c>
      <c r="D38" s="730">
        <v>20557</v>
      </c>
      <c r="E38" s="730">
        <v>16691</v>
      </c>
      <c r="F38" s="730">
        <v>13445</v>
      </c>
    </row>
    <row r="39" spans="3:6" ht="13.5" thickBot="1" x14ac:dyDescent="0.25">
      <c r="C39" s="731" t="s">
        <v>66</v>
      </c>
      <c r="D39" s="732">
        <f t="shared" ref="D39:F39" si="1">SUM(D27:D38)</f>
        <v>310621</v>
      </c>
      <c r="E39" s="732">
        <f t="shared" si="1"/>
        <v>250975</v>
      </c>
      <c r="F39" s="732">
        <f t="shared" si="1"/>
        <v>201788</v>
      </c>
    </row>
    <row r="43" spans="3:6" ht="15.75" x14ac:dyDescent="0.25">
      <c r="C43" s="723" t="s">
        <v>1017</v>
      </c>
    </row>
    <row r="44" spans="3:6" ht="13.5" thickBot="1" x14ac:dyDescent="0.25"/>
    <row r="45" spans="3:6" ht="13.5" thickBot="1" x14ac:dyDescent="0.25">
      <c r="C45" s="724" t="s">
        <v>187</v>
      </c>
      <c r="D45" s="724" t="s">
        <v>1018</v>
      </c>
      <c r="E45" s="724" t="s">
        <v>1019</v>
      </c>
    </row>
    <row r="46" spans="3:6" x14ac:dyDescent="0.2">
      <c r="C46" s="733">
        <v>42278</v>
      </c>
      <c r="D46" s="734">
        <v>4123</v>
      </c>
      <c r="E46" s="735">
        <v>810</v>
      </c>
    </row>
    <row r="47" spans="3:6" x14ac:dyDescent="0.2">
      <c r="C47" s="727">
        <v>42309</v>
      </c>
      <c r="D47" s="728">
        <v>4928</v>
      </c>
      <c r="E47" s="736">
        <v>756</v>
      </c>
    </row>
    <row r="48" spans="3:6" x14ac:dyDescent="0.2">
      <c r="C48" s="727">
        <v>42339</v>
      </c>
      <c r="D48" s="728">
        <v>4013</v>
      </c>
      <c r="E48" s="736">
        <v>879</v>
      </c>
    </row>
    <row r="49" spans="3:5" x14ac:dyDescent="0.2">
      <c r="C49" s="727">
        <v>42370</v>
      </c>
      <c r="D49" s="728">
        <v>4269</v>
      </c>
      <c r="E49" s="736">
        <v>982</v>
      </c>
    </row>
    <row r="50" spans="3:5" x14ac:dyDescent="0.2">
      <c r="C50" s="727">
        <v>42401</v>
      </c>
      <c r="D50" s="728">
        <v>2463</v>
      </c>
      <c r="E50" s="736">
        <v>624</v>
      </c>
    </row>
    <row r="51" spans="3:5" x14ac:dyDescent="0.2">
      <c r="C51" s="727">
        <v>42430</v>
      </c>
      <c r="D51" s="728">
        <v>3363</v>
      </c>
      <c r="E51" s="736">
        <v>680</v>
      </c>
    </row>
    <row r="52" spans="3:5" x14ac:dyDescent="0.2">
      <c r="C52" s="727">
        <v>42461</v>
      </c>
      <c r="D52" s="728">
        <v>4231</v>
      </c>
      <c r="E52" s="736">
        <v>968</v>
      </c>
    </row>
    <row r="53" spans="3:5" x14ac:dyDescent="0.2">
      <c r="C53" s="727">
        <v>42491</v>
      </c>
      <c r="D53" s="728">
        <v>4759</v>
      </c>
      <c r="E53" s="728">
        <v>1074</v>
      </c>
    </row>
    <row r="54" spans="3:5" x14ac:dyDescent="0.2">
      <c r="C54" s="727">
        <v>42522</v>
      </c>
      <c r="D54" s="728">
        <v>2768</v>
      </c>
      <c r="E54" s="736">
        <v>596</v>
      </c>
    </row>
    <row r="55" spans="3:5" x14ac:dyDescent="0.2">
      <c r="C55" s="727">
        <v>42552</v>
      </c>
      <c r="D55" s="728">
        <v>2579</v>
      </c>
      <c r="E55" s="736">
        <v>669</v>
      </c>
    </row>
    <row r="56" spans="3:5" x14ac:dyDescent="0.2">
      <c r="C56" s="727">
        <v>42583</v>
      </c>
      <c r="D56" s="728">
        <v>3933</v>
      </c>
      <c r="E56" s="728">
        <v>1093</v>
      </c>
    </row>
    <row r="57" spans="3:5" ht="13.5" thickBot="1" x14ac:dyDescent="0.25">
      <c r="C57" s="729">
        <v>42614</v>
      </c>
      <c r="D57" s="730">
        <v>4779</v>
      </c>
      <c r="E57" s="737">
        <v>1398</v>
      </c>
    </row>
    <row r="58" spans="3:5" ht="13.5" thickBot="1" x14ac:dyDescent="0.25">
      <c r="C58" s="731" t="s">
        <v>66</v>
      </c>
      <c r="D58" s="732">
        <f t="shared" ref="D58:E58" si="2">SUM(D46:D57)</f>
        <v>46208</v>
      </c>
      <c r="E58" s="732">
        <f t="shared" si="2"/>
        <v>10529</v>
      </c>
    </row>
    <row r="60" spans="3:5" x14ac:dyDescent="0.2">
      <c r="C60" t="s">
        <v>1020</v>
      </c>
    </row>
    <row r="61" spans="3:5" ht="14.25" x14ac:dyDescent="0.25">
      <c r="C61" s="738" t="s">
        <v>1023</v>
      </c>
    </row>
    <row r="62" spans="3:5" x14ac:dyDescent="0.2">
      <c r="C62" t="s">
        <v>1024</v>
      </c>
    </row>
    <row r="66" spans="2:2" x14ac:dyDescent="0.2">
      <c r="B66" s="302" t="s">
        <v>1025</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U39"/>
  <sheetViews>
    <sheetView topLeftCell="A4" zoomScaleNormal="100" workbookViewId="0">
      <selection activeCell="A9" sqref="A9:G27"/>
    </sheetView>
  </sheetViews>
  <sheetFormatPr defaultColWidth="8.85546875" defaultRowHeight="12.75" x14ac:dyDescent="0.2"/>
  <cols>
    <col min="1" max="1" width="25.85546875" style="368" customWidth="1"/>
    <col min="2" max="2" width="13.5703125" style="368" customWidth="1"/>
    <col min="3" max="6" width="15.7109375" style="368" customWidth="1"/>
    <col min="7" max="7" width="24.140625" style="368" bestFit="1" customWidth="1"/>
  </cols>
  <sheetData>
    <row r="1" spans="1:21" ht="53.1" customHeight="1" x14ac:dyDescent="0.2">
      <c r="A1" s="796" t="s">
        <v>367</v>
      </c>
      <c r="B1" s="802"/>
      <c r="C1" s="802"/>
      <c r="D1" s="802"/>
      <c r="E1" s="802"/>
      <c r="F1" s="802"/>
      <c r="G1" s="802"/>
    </row>
    <row r="2" spans="1:21" s="27" customFormat="1" ht="12.75" customHeight="1" x14ac:dyDescent="0.2">
      <c r="A2" s="796"/>
      <c r="B2" s="796"/>
      <c r="C2" s="796"/>
      <c r="D2" s="796"/>
      <c r="E2" s="796"/>
      <c r="F2" s="796"/>
      <c r="G2" s="796"/>
      <c r="H2" s="301"/>
      <c r="I2"/>
    </row>
    <row r="3" spans="1:21" s="27" customFormat="1" ht="29.25" customHeight="1" x14ac:dyDescent="0.2">
      <c r="A3" s="796" t="s">
        <v>368</v>
      </c>
      <c r="B3" s="796"/>
      <c r="C3" s="796"/>
      <c r="D3" s="796"/>
      <c r="E3" s="796"/>
      <c r="F3" s="796"/>
      <c r="G3" s="796"/>
      <c r="H3"/>
      <c r="I3"/>
    </row>
    <row r="4" spans="1:21" s="27" customFormat="1" ht="18" customHeight="1" x14ac:dyDescent="0.2">
      <c r="A4" s="796"/>
      <c r="B4" s="796"/>
      <c r="C4" s="796"/>
      <c r="D4" s="796"/>
      <c r="E4" s="796"/>
      <c r="F4" s="796"/>
      <c r="G4" s="796"/>
      <c r="H4"/>
      <c r="I4"/>
    </row>
    <row r="5" spans="1:21" s="27" customFormat="1" ht="18" customHeight="1" x14ac:dyDescent="0.2">
      <c r="A5" s="301"/>
      <c r="B5" s="301"/>
      <c r="C5" s="301"/>
      <c r="D5" s="301"/>
      <c r="E5" s="301"/>
      <c r="F5" s="301"/>
      <c r="G5" s="301"/>
      <c r="H5"/>
      <c r="I5"/>
    </row>
    <row r="6" spans="1:21" x14ac:dyDescent="0.2">
      <c r="A6" s="795" t="s">
        <v>849</v>
      </c>
      <c r="B6" s="802"/>
      <c r="C6" s="802"/>
      <c r="D6" s="802"/>
      <c r="E6" s="802"/>
      <c r="F6" s="802"/>
      <c r="G6" s="802"/>
    </row>
    <row r="7" spans="1:21" x14ac:dyDescent="0.2">
      <c r="A7" s="860"/>
      <c r="B7" s="860"/>
      <c r="C7" s="860"/>
      <c r="D7" s="860"/>
      <c r="E7" s="860"/>
      <c r="F7" s="860"/>
      <c r="G7" s="860"/>
    </row>
    <row r="8" spans="1:21" x14ac:dyDescent="0.2">
      <c r="A8" s="345"/>
      <c r="B8" s="345" t="s">
        <v>369</v>
      </c>
      <c r="C8" s="345" t="s">
        <v>370</v>
      </c>
      <c r="D8" s="345" t="s">
        <v>371</v>
      </c>
      <c r="E8" s="345"/>
      <c r="F8" s="254"/>
      <c r="G8" s="254"/>
    </row>
    <row r="9" spans="1:21" s="253" customFormat="1" ht="38.25" x14ac:dyDescent="0.2">
      <c r="A9" s="348" t="s">
        <v>52</v>
      </c>
      <c r="B9" s="348" t="s">
        <v>372</v>
      </c>
      <c r="C9" s="348" t="s">
        <v>373</v>
      </c>
      <c r="D9" s="348" t="s">
        <v>374</v>
      </c>
      <c r="E9" s="348" t="s">
        <v>375</v>
      </c>
      <c r="F9" s="334" t="s">
        <v>376</v>
      </c>
      <c r="G9" s="334" t="s">
        <v>377</v>
      </c>
      <c r="J9"/>
      <c r="K9"/>
      <c r="L9"/>
    </row>
    <row r="10" spans="1:21" x14ac:dyDescent="0.2">
      <c r="A10" s="307" t="s">
        <v>55</v>
      </c>
      <c r="B10" s="349">
        <v>4102</v>
      </c>
      <c r="C10" s="350">
        <v>38903</v>
      </c>
      <c r="D10" s="351">
        <v>31738</v>
      </c>
      <c r="E10" s="352">
        <f t="shared" ref="E10:E21" si="0">B10-F10</f>
        <v>3755</v>
      </c>
      <c r="F10" s="353">
        <v>347</v>
      </c>
      <c r="G10" s="354">
        <f>F10/B10</f>
        <v>8.4592881521209168E-2</v>
      </c>
    </row>
    <row r="11" spans="1:21" x14ac:dyDescent="0.2">
      <c r="A11" s="307" t="s">
        <v>56</v>
      </c>
      <c r="B11" s="349">
        <v>20597</v>
      </c>
      <c r="C11" s="351">
        <v>41371</v>
      </c>
      <c r="D11" s="351">
        <v>29243</v>
      </c>
      <c r="E11" s="352">
        <f t="shared" si="0"/>
        <v>8919</v>
      </c>
      <c r="F11" s="353">
        <v>11678</v>
      </c>
      <c r="G11" s="354">
        <f t="shared" ref="G11:G21" si="1">F11/B11</f>
        <v>0.56697577317085013</v>
      </c>
    </row>
    <row r="12" spans="1:21" x14ac:dyDescent="0.2">
      <c r="A12" s="307" t="s">
        <v>57</v>
      </c>
      <c r="B12" s="349">
        <v>239164</v>
      </c>
      <c r="C12" s="351">
        <v>8640</v>
      </c>
      <c r="D12" s="351">
        <v>6808</v>
      </c>
      <c r="E12" s="352">
        <f t="shared" si="0"/>
        <v>235396</v>
      </c>
      <c r="F12" s="353">
        <v>3768</v>
      </c>
      <c r="G12" s="354">
        <f t="shared" si="1"/>
        <v>1.5754879496914252E-2</v>
      </c>
    </row>
    <row r="13" spans="1:21" x14ac:dyDescent="0.2">
      <c r="A13" s="307" t="s">
        <v>258</v>
      </c>
      <c r="B13" s="349">
        <v>277044</v>
      </c>
      <c r="C13" s="351">
        <v>128457</v>
      </c>
      <c r="D13" s="351">
        <v>90916</v>
      </c>
      <c r="E13" s="352">
        <f t="shared" si="0"/>
        <v>230637</v>
      </c>
      <c r="F13" s="353">
        <v>46407</v>
      </c>
      <c r="G13" s="354">
        <f t="shared" si="1"/>
        <v>0.16750768830943821</v>
      </c>
    </row>
    <row r="14" spans="1:21" x14ac:dyDescent="0.2">
      <c r="A14" s="307" t="s">
        <v>59</v>
      </c>
      <c r="B14" s="349">
        <v>3112</v>
      </c>
      <c r="C14" s="351">
        <v>12048</v>
      </c>
      <c r="D14" s="351">
        <v>10231</v>
      </c>
      <c r="E14" s="352">
        <f t="shared" si="0"/>
        <v>1862</v>
      </c>
      <c r="F14" s="353">
        <v>1250</v>
      </c>
      <c r="G14" s="354">
        <f t="shared" si="1"/>
        <v>0.40167095115681234</v>
      </c>
    </row>
    <row r="15" spans="1:21" s="355" customFormat="1" x14ac:dyDescent="0.2">
      <c r="A15" s="307" t="s">
        <v>106</v>
      </c>
      <c r="B15" s="353">
        <v>281142</v>
      </c>
      <c r="C15" s="350">
        <v>143345</v>
      </c>
      <c r="D15" s="350">
        <v>109840</v>
      </c>
      <c r="E15" s="352">
        <f t="shared" si="0"/>
        <v>245628</v>
      </c>
      <c r="F15" s="353">
        <v>35514</v>
      </c>
      <c r="G15" s="354">
        <f t="shared" si="1"/>
        <v>0.1263205070747167</v>
      </c>
      <c r="H15"/>
      <c r="I15"/>
      <c r="J15"/>
      <c r="K15"/>
      <c r="L15"/>
      <c r="M15"/>
      <c r="N15"/>
      <c r="O15"/>
      <c r="P15"/>
      <c r="Q15"/>
      <c r="R15"/>
      <c r="S15"/>
      <c r="T15"/>
      <c r="U15"/>
    </row>
    <row r="16" spans="1:21" x14ac:dyDescent="0.2">
      <c r="A16" s="307" t="s">
        <v>61</v>
      </c>
      <c r="B16" s="349">
        <v>252797</v>
      </c>
      <c r="C16" s="351">
        <v>220035</v>
      </c>
      <c r="D16" s="351">
        <v>166812</v>
      </c>
      <c r="E16" s="352">
        <f t="shared" si="0"/>
        <v>241843</v>
      </c>
      <c r="F16" s="353">
        <v>10954</v>
      </c>
      <c r="G16" s="354">
        <f t="shared" si="1"/>
        <v>4.3331210417845149E-2</v>
      </c>
    </row>
    <row r="17" spans="1:20" x14ac:dyDescent="0.2">
      <c r="A17" s="307" t="s">
        <v>62</v>
      </c>
      <c r="B17" s="349">
        <v>25389</v>
      </c>
      <c r="C17" s="351">
        <v>524620</v>
      </c>
      <c r="D17" s="351">
        <v>406686</v>
      </c>
      <c r="E17" s="352">
        <f t="shared" si="0"/>
        <v>14339</v>
      </c>
      <c r="F17" s="353">
        <v>11050</v>
      </c>
      <c r="G17" s="354">
        <f t="shared" si="1"/>
        <v>0.43522785458269331</v>
      </c>
    </row>
    <row r="18" spans="1:20" x14ac:dyDescent="0.2">
      <c r="A18" s="497" t="s">
        <v>767</v>
      </c>
      <c r="B18" s="349">
        <v>37578</v>
      </c>
      <c r="C18" s="351"/>
      <c r="D18" s="351"/>
      <c r="E18" s="352">
        <f t="shared" si="0"/>
        <v>37578</v>
      </c>
      <c r="F18" s="353"/>
      <c r="G18" s="354"/>
    </row>
    <row r="19" spans="1:20" x14ac:dyDescent="0.2">
      <c r="A19" s="307" t="s">
        <v>63</v>
      </c>
      <c r="B19" s="349">
        <v>22302</v>
      </c>
      <c r="C19" s="351">
        <v>23530</v>
      </c>
      <c r="D19" s="351">
        <v>19520</v>
      </c>
      <c r="E19" s="352">
        <f t="shared" si="0"/>
        <v>16641</v>
      </c>
      <c r="F19" s="353">
        <v>5661</v>
      </c>
      <c r="G19" s="354">
        <f t="shared" si="1"/>
        <v>0.25383373688458433</v>
      </c>
    </row>
    <row r="20" spans="1:20" x14ac:dyDescent="0.2">
      <c r="A20" s="307" t="s">
        <v>103</v>
      </c>
      <c r="B20" s="349">
        <v>40464</v>
      </c>
      <c r="C20" s="351">
        <v>25158</v>
      </c>
      <c r="D20" s="351">
        <v>19404</v>
      </c>
      <c r="E20" s="352">
        <f t="shared" si="0"/>
        <v>32636</v>
      </c>
      <c r="F20" s="353">
        <v>7828</v>
      </c>
      <c r="G20" s="354">
        <f t="shared" si="1"/>
        <v>0.19345591142744167</v>
      </c>
    </row>
    <row r="21" spans="1:20" x14ac:dyDescent="0.2">
      <c r="A21" s="307" t="s">
        <v>65</v>
      </c>
      <c r="B21" s="349">
        <v>627879</v>
      </c>
      <c r="C21" s="350">
        <v>72917</v>
      </c>
      <c r="D21" s="351">
        <v>61240</v>
      </c>
      <c r="E21" s="352">
        <f t="shared" si="0"/>
        <v>580894</v>
      </c>
      <c r="F21" s="353">
        <v>46985</v>
      </c>
      <c r="G21" s="354">
        <f t="shared" si="1"/>
        <v>7.483129711297877E-2</v>
      </c>
    </row>
    <row r="22" spans="1:20" x14ac:dyDescent="0.2">
      <c r="A22" s="307" t="s">
        <v>299</v>
      </c>
      <c r="B22" s="349"/>
      <c r="C22" s="350">
        <v>319841</v>
      </c>
      <c r="D22" s="351">
        <v>246869</v>
      </c>
      <c r="E22" s="352"/>
      <c r="F22" s="353"/>
      <c r="G22" s="354"/>
    </row>
    <row r="23" spans="1:20" x14ac:dyDescent="0.2">
      <c r="A23" s="307" t="s">
        <v>378</v>
      </c>
      <c r="B23" s="349">
        <v>1975</v>
      </c>
      <c r="C23" s="312"/>
      <c r="D23" s="356"/>
      <c r="E23" s="349">
        <v>1975</v>
      </c>
      <c r="F23" s="357"/>
      <c r="G23" s="354"/>
    </row>
    <row r="24" spans="1:20" ht="15" x14ac:dyDescent="0.2">
      <c r="A24" s="358" t="s">
        <v>66</v>
      </c>
      <c r="B24" s="359">
        <f>SUM(B10:B23)</f>
        <v>1833545</v>
      </c>
      <c r="C24" s="359">
        <f>SUM(C10:C23)</f>
        <v>1558865</v>
      </c>
      <c r="D24" s="359">
        <f>SUM(D10:D23)</f>
        <v>1199307</v>
      </c>
      <c r="E24" s="359">
        <f>SUM(E10:E23)</f>
        <v>1652103</v>
      </c>
      <c r="F24" s="359">
        <f>SUM(F10:F23)</f>
        <v>181442</v>
      </c>
      <c r="G24" s="354">
        <f>F24/B24</f>
        <v>9.8956938607997078E-2</v>
      </c>
    </row>
    <row r="25" spans="1:20" x14ac:dyDescent="0.2">
      <c r="A25"/>
      <c r="B25"/>
      <c r="C25"/>
      <c r="D25"/>
      <c r="E25"/>
      <c r="F25"/>
      <c r="G25"/>
    </row>
    <row r="26" spans="1:20" x14ac:dyDescent="0.2">
      <c r="A26" s="360"/>
      <c r="B26" s="265"/>
      <c r="C26" s="361"/>
      <c r="D26" s="361"/>
      <c r="E26" s="265"/>
      <c r="F26" s="361"/>
      <c r="G26" s="361"/>
    </row>
    <row r="27" spans="1:20" ht="38.25" x14ac:dyDescent="0.2">
      <c r="A27" s="362"/>
      <c r="B27" s="363"/>
      <c r="C27" s="363"/>
      <c r="D27" s="364" t="s">
        <v>379</v>
      </c>
      <c r="E27" s="365">
        <f>C24+E24</f>
        <v>3210968</v>
      </c>
      <c r="F27" s="528"/>
      <c r="G27"/>
    </row>
    <row r="28" spans="1:20" s="12" customFormat="1" x14ac:dyDescent="0.2">
      <c r="A28" s="360"/>
      <c r="B28" s="361"/>
      <c r="C28" s="361"/>
      <c r="D28" s="366"/>
      <c r="E28" s="367"/>
      <c r="F28" s="361"/>
      <c r="G28" s="361"/>
      <c r="H28"/>
      <c r="I28"/>
      <c r="J28"/>
      <c r="K28"/>
      <c r="L28"/>
      <c r="M28"/>
      <c r="N28"/>
      <c r="O28"/>
      <c r="P28"/>
      <c r="Q28"/>
      <c r="R28"/>
      <c r="S28"/>
      <c r="T28"/>
    </row>
    <row r="34" spans="4:15" x14ac:dyDescent="0.2">
      <c r="D34" s="739"/>
      <c r="N34" s="368"/>
      <c r="O34" s="368"/>
    </row>
    <row r="35" spans="4:15" x14ac:dyDescent="0.2">
      <c r="N35" s="368"/>
      <c r="O35" s="368"/>
    </row>
    <row r="36" spans="4:15" x14ac:dyDescent="0.2">
      <c r="N36" s="368"/>
      <c r="O36" s="368"/>
    </row>
    <row r="37" spans="4:15" x14ac:dyDescent="0.2">
      <c r="N37" s="368"/>
      <c r="O37" s="368"/>
    </row>
    <row r="38" spans="4:15" x14ac:dyDescent="0.2">
      <c r="N38" s="368"/>
      <c r="O38" s="368"/>
    </row>
    <row r="39" spans="4:15" x14ac:dyDescent="0.2">
      <c r="N39" s="368"/>
      <c r="O39" s="368"/>
    </row>
  </sheetData>
  <mergeCells count="6">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W30"/>
  <sheetViews>
    <sheetView topLeftCell="A4" zoomScaleNormal="100" workbookViewId="0">
      <selection activeCell="H19" sqref="H19"/>
    </sheetView>
  </sheetViews>
  <sheetFormatPr defaultColWidth="11.42578125" defaultRowHeight="12.75" x14ac:dyDescent="0.2"/>
  <cols>
    <col min="1" max="1" width="11.42578125" style="12"/>
    <col min="2" max="2" width="25.85546875" style="12" customWidth="1"/>
    <col min="3" max="3" width="74.7109375" style="12" customWidth="1"/>
    <col min="4" max="4" width="11.42578125" style="12"/>
    <col min="5" max="5" width="10.85546875" style="105" customWidth="1"/>
    <col min="6" max="6" width="11.42578125" style="105"/>
    <col min="7" max="16384" width="11.42578125" style="12"/>
  </cols>
  <sheetData>
    <row r="1" spans="1:6" x14ac:dyDescent="0.2">
      <c r="B1" s="369" t="s">
        <v>254</v>
      </c>
      <c r="D1" s="105"/>
    </row>
    <row r="2" spans="1:6" x14ac:dyDescent="0.2">
      <c r="B2" s="861" t="s">
        <v>255</v>
      </c>
      <c r="C2" s="851"/>
      <c r="D2" s="851"/>
    </row>
    <row r="3" spans="1:6" x14ac:dyDescent="0.2">
      <c r="B3" s="655"/>
      <c r="C3" s="652"/>
      <c r="D3" s="652"/>
    </row>
    <row r="4" spans="1:6" s="20" customFormat="1" ht="15" x14ac:dyDescent="0.2">
      <c r="A4" s="862" t="s">
        <v>941</v>
      </c>
      <c r="B4" s="862"/>
      <c r="C4" s="862"/>
      <c r="D4" s="862"/>
      <c r="E4" s="862"/>
      <c r="F4" s="102"/>
    </row>
    <row r="5" spans="1:6" s="20" customFormat="1" x14ac:dyDescent="0.2">
      <c r="A5" s="23"/>
      <c r="B5" s="73" t="s">
        <v>918</v>
      </c>
      <c r="C5" s="73" t="s">
        <v>919</v>
      </c>
      <c r="D5" s="39" t="s">
        <v>920</v>
      </c>
      <c r="E5" s="73" t="s">
        <v>232</v>
      </c>
      <c r="F5" s="102"/>
    </row>
    <row r="6" spans="1:6" s="20" customFormat="1" x14ac:dyDescent="0.2">
      <c r="A6" s="28">
        <v>1</v>
      </c>
      <c r="B6" s="21" t="s">
        <v>390</v>
      </c>
      <c r="C6" s="24" t="s">
        <v>391</v>
      </c>
      <c r="D6" s="370">
        <v>529968.99197898409</v>
      </c>
      <c r="E6" s="498">
        <v>11618845</v>
      </c>
      <c r="F6" s="102"/>
    </row>
    <row r="7" spans="1:6" s="20" customFormat="1" x14ac:dyDescent="0.2">
      <c r="A7" s="28">
        <v>2</v>
      </c>
      <c r="B7" s="21" t="s">
        <v>382</v>
      </c>
      <c r="C7" s="24" t="s">
        <v>383</v>
      </c>
      <c r="D7" s="370">
        <v>435138.066868458</v>
      </c>
      <c r="E7" s="261">
        <v>4929305</v>
      </c>
      <c r="F7" s="102"/>
    </row>
    <row r="8" spans="1:6" s="20" customFormat="1" x14ac:dyDescent="0.2">
      <c r="A8" s="28">
        <v>3</v>
      </c>
      <c r="B8" s="21" t="s">
        <v>396</v>
      </c>
      <c r="C8" s="24" t="s">
        <v>397</v>
      </c>
      <c r="D8" s="370">
        <v>405273.00570349663</v>
      </c>
      <c r="E8" s="261">
        <v>3780010</v>
      </c>
      <c r="F8" s="102"/>
    </row>
    <row r="9" spans="1:6" s="20" customFormat="1" x14ac:dyDescent="0.2">
      <c r="A9" s="342">
        <v>4</v>
      </c>
      <c r="B9" s="21" t="s">
        <v>394</v>
      </c>
      <c r="C9" s="24" t="s">
        <v>395</v>
      </c>
      <c r="D9" s="370">
        <v>380298.0996468502</v>
      </c>
      <c r="E9" s="261">
        <v>2241617</v>
      </c>
      <c r="F9" s="102"/>
    </row>
    <row r="10" spans="1:6" s="20" customFormat="1" x14ac:dyDescent="0.2">
      <c r="A10" s="342">
        <v>5</v>
      </c>
      <c r="B10" s="21" t="s">
        <v>942</v>
      </c>
      <c r="C10" s="24" t="s">
        <v>943</v>
      </c>
      <c r="D10" s="370">
        <v>353311.45190174098</v>
      </c>
      <c r="E10" s="261">
        <v>366917</v>
      </c>
      <c r="F10" s="102"/>
    </row>
    <row r="11" spans="1:6" s="20" customFormat="1" ht="25.5" x14ac:dyDescent="0.2">
      <c r="A11" s="342">
        <v>6</v>
      </c>
      <c r="B11" s="21" t="s">
        <v>944</v>
      </c>
      <c r="C11" s="677" t="s">
        <v>945</v>
      </c>
      <c r="D11" s="370">
        <v>341242.08613372</v>
      </c>
      <c r="E11" s="261">
        <v>12749827</v>
      </c>
      <c r="F11" s="102"/>
    </row>
    <row r="12" spans="1:6" s="20" customFormat="1" x14ac:dyDescent="0.2">
      <c r="A12" s="342">
        <v>7</v>
      </c>
      <c r="B12" s="21" t="s">
        <v>946</v>
      </c>
      <c r="C12" s="24" t="s">
        <v>947</v>
      </c>
      <c r="D12" s="370">
        <v>340936.51901910512</v>
      </c>
      <c r="E12" s="261">
        <v>17722856</v>
      </c>
      <c r="F12" s="102"/>
    </row>
    <row r="13" spans="1:6" s="20" customFormat="1" x14ac:dyDescent="0.2">
      <c r="A13" s="342">
        <v>8</v>
      </c>
      <c r="B13" s="21" t="s">
        <v>384</v>
      </c>
      <c r="C13" s="24" t="s">
        <v>577</v>
      </c>
      <c r="D13" s="370">
        <v>334197.55133405398</v>
      </c>
      <c r="E13" s="261">
        <v>3660297</v>
      </c>
      <c r="F13" s="102"/>
    </row>
    <row r="14" spans="1:6" s="20" customFormat="1" x14ac:dyDescent="0.2">
      <c r="A14" s="342">
        <v>9</v>
      </c>
      <c r="B14" s="21" t="s">
        <v>392</v>
      </c>
      <c r="C14" s="24" t="s">
        <v>393</v>
      </c>
      <c r="D14" s="370">
        <v>300336.71865674888</v>
      </c>
      <c r="E14" s="261">
        <v>3671875</v>
      </c>
      <c r="F14" s="102"/>
    </row>
    <row r="15" spans="1:6" s="20" customFormat="1" x14ac:dyDescent="0.2">
      <c r="A15" s="342">
        <v>10</v>
      </c>
      <c r="B15" s="21" t="s">
        <v>398</v>
      </c>
      <c r="C15" s="24" t="s">
        <v>399</v>
      </c>
      <c r="D15" s="370">
        <v>288289.43780484499</v>
      </c>
      <c r="E15" s="498">
        <v>14334227</v>
      </c>
      <c r="F15" s="102"/>
    </row>
    <row r="16" spans="1:6" x14ac:dyDescent="0.2">
      <c r="A16" s="136"/>
      <c r="B16" s="136"/>
      <c r="C16" s="136"/>
      <c r="D16" s="136"/>
      <c r="E16" s="141"/>
    </row>
    <row r="17" spans="1:23" x14ac:dyDescent="0.2">
      <c r="A17" s="136"/>
      <c r="B17" s="136"/>
      <c r="C17" s="136"/>
      <c r="D17" s="136"/>
      <c r="E17" s="141"/>
    </row>
    <row r="18" spans="1:23" ht="15" x14ac:dyDescent="0.2">
      <c r="A18" s="863" t="s">
        <v>402</v>
      </c>
      <c r="B18" s="863"/>
      <c r="C18" s="863"/>
      <c r="D18" s="863"/>
      <c r="E18" s="863"/>
    </row>
    <row r="19" spans="1:23" s="20" customFormat="1" x14ac:dyDescent="0.2">
      <c r="A19" s="19"/>
      <c r="B19" s="127" t="s">
        <v>249</v>
      </c>
      <c r="C19" s="28" t="s">
        <v>919</v>
      </c>
      <c r="D19" s="127" t="s">
        <v>250</v>
      </c>
      <c r="E19" s="134" t="s">
        <v>920</v>
      </c>
      <c r="F19" s="105"/>
      <c r="G19" s="12"/>
      <c r="H19" s="12"/>
      <c r="I19" s="12"/>
      <c r="J19" s="12"/>
      <c r="K19" s="12"/>
      <c r="L19" s="12"/>
      <c r="M19" s="12"/>
      <c r="N19" s="12"/>
      <c r="O19" s="12"/>
      <c r="P19" s="12"/>
      <c r="Q19" s="12"/>
      <c r="R19" s="12"/>
      <c r="S19" s="12"/>
      <c r="T19" s="12"/>
      <c r="U19" s="12"/>
      <c r="V19" s="12"/>
      <c r="W19" s="12"/>
    </row>
    <row r="20" spans="1:23" s="20" customFormat="1" ht="25.5" x14ac:dyDescent="0.2">
      <c r="A20" s="28">
        <v>1</v>
      </c>
      <c r="B20" s="21" t="s">
        <v>404</v>
      </c>
      <c r="C20" s="24" t="s">
        <v>405</v>
      </c>
      <c r="D20" s="261">
        <v>79021668</v>
      </c>
      <c r="E20" s="370">
        <v>138703.784636828</v>
      </c>
      <c r="F20" s="105"/>
      <c r="G20" s="12"/>
      <c r="H20" s="12"/>
      <c r="I20" s="12"/>
      <c r="J20" s="12"/>
      <c r="K20" s="12"/>
      <c r="L20" s="12"/>
      <c r="M20" s="12"/>
      <c r="N20" s="12"/>
      <c r="O20" s="12"/>
      <c r="P20" s="12"/>
      <c r="Q20" s="12"/>
      <c r="R20" s="12"/>
      <c r="S20" s="12"/>
      <c r="T20" s="12"/>
      <c r="U20" s="12"/>
      <c r="V20" s="12"/>
      <c r="W20" s="12"/>
    </row>
    <row r="21" spans="1:23" s="20" customFormat="1" x14ac:dyDescent="0.2">
      <c r="A21" s="28">
        <v>2</v>
      </c>
      <c r="B21" s="21" t="s">
        <v>406</v>
      </c>
      <c r="C21" s="24" t="s">
        <v>407</v>
      </c>
      <c r="D21" s="261">
        <v>61698017</v>
      </c>
      <c r="E21" s="370">
        <v>24634.493798705698</v>
      </c>
      <c r="F21" s="105"/>
      <c r="G21" s="12"/>
      <c r="H21" s="12"/>
      <c r="I21" s="12"/>
      <c r="J21" s="12"/>
      <c r="K21" s="12"/>
      <c r="L21" s="12"/>
      <c r="M21" s="12"/>
      <c r="N21" s="12"/>
      <c r="O21" s="12"/>
      <c r="P21" s="12"/>
      <c r="Q21" s="12"/>
      <c r="R21" s="12"/>
      <c r="S21" s="12"/>
      <c r="T21" s="12"/>
      <c r="U21" s="12"/>
      <c r="V21" s="12"/>
      <c r="W21" s="12"/>
    </row>
    <row r="22" spans="1:23" s="20" customFormat="1" x14ac:dyDescent="0.2">
      <c r="A22" s="28">
        <v>3</v>
      </c>
      <c r="B22" s="21" t="s">
        <v>408</v>
      </c>
      <c r="C22" s="24" t="s">
        <v>409</v>
      </c>
      <c r="D22" s="261">
        <v>36127605</v>
      </c>
      <c r="E22" s="370">
        <v>43378.644197227397</v>
      </c>
      <c r="F22" s="105"/>
      <c r="G22" s="12"/>
      <c r="H22" s="12"/>
      <c r="I22" s="12"/>
      <c r="J22" s="12"/>
      <c r="K22" s="12"/>
      <c r="L22" s="12"/>
      <c r="M22" s="12"/>
      <c r="N22" s="12"/>
      <c r="O22" s="12"/>
      <c r="P22" s="12"/>
      <c r="Q22" s="12"/>
      <c r="R22" s="12"/>
      <c r="S22" s="12"/>
      <c r="T22" s="12"/>
      <c r="U22" s="12"/>
      <c r="V22" s="12"/>
      <c r="W22" s="12"/>
    </row>
    <row r="23" spans="1:23" s="20" customFormat="1" x14ac:dyDescent="0.2">
      <c r="A23" s="342">
        <v>4</v>
      </c>
      <c r="B23" s="21" t="s">
        <v>412</v>
      </c>
      <c r="C23" s="24" t="s">
        <v>413</v>
      </c>
      <c r="D23" s="261">
        <v>29779125</v>
      </c>
      <c r="E23" s="370">
        <v>56304.404286751444</v>
      </c>
      <c r="F23" s="105"/>
      <c r="G23" s="12"/>
      <c r="H23" s="12"/>
      <c r="I23" s="12"/>
      <c r="J23" s="12"/>
      <c r="K23" s="12"/>
      <c r="L23" s="12"/>
      <c r="M23" s="12"/>
      <c r="N23" s="12"/>
      <c r="O23" s="12"/>
      <c r="P23" s="12"/>
      <c r="Q23" s="12"/>
      <c r="R23" s="12"/>
      <c r="S23" s="12"/>
      <c r="T23" s="12"/>
      <c r="U23" s="12"/>
      <c r="V23" s="12"/>
      <c r="W23" s="12"/>
    </row>
    <row r="24" spans="1:23" s="20" customFormat="1" x14ac:dyDescent="0.2">
      <c r="A24" s="342">
        <v>5</v>
      </c>
      <c r="B24" s="21" t="s">
        <v>603</v>
      </c>
      <c r="C24" s="24" t="s">
        <v>604</v>
      </c>
      <c r="D24" s="261">
        <v>26431635</v>
      </c>
      <c r="E24" s="370">
        <v>19210.120307651301</v>
      </c>
      <c r="F24" s="105"/>
      <c r="G24" s="12"/>
      <c r="H24" s="12"/>
      <c r="I24" s="12"/>
      <c r="J24" s="12"/>
      <c r="K24" s="12"/>
      <c r="L24" s="12"/>
      <c r="M24" s="12"/>
      <c r="N24" s="12"/>
      <c r="O24" s="12"/>
      <c r="P24" s="12"/>
      <c r="Q24" s="12"/>
      <c r="R24" s="12"/>
      <c r="S24" s="12"/>
      <c r="T24" s="12"/>
      <c r="U24" s="12"/>
      <c r="V24" s="12"/>
      <c r="W24" s="12"/>
    </row>
    <row r="25" spans="1:23" s="20" customFormat="1" x14ac:dyDescent="0.2">
      <c r="A25" s="342">
        <v>6</v>
      </c>
      <c r="B25" s="21" t="s">
        <v>418</v>
      </c>
      <c r="C25" s="24" t="s">
        <v>419</v>
      </c>
      <c r="D25" s="261">
        <v>24782980</v>
      </c>
      <c r="E25" s="370">
        <v>44565.891134066449</v>
      </c>
      <c r="F25" s="105"/>
      <c r="G25" s="12"/>
      <c r="H25" s="12"/>
      <c r="I25" s="12"/>
      <c r="J25" s="12"/>
      <c r="K25" s="12"/>
      <c r="L25" s="12"/>
      <c r="M25" s="12"/>
      <c r="N25" s="12"/>
      <c r="O25" s="12"/>
      <c r="P25" s="12"/>
      <c r="Q25" s="12"/>
      <c r="R25" s="12"/>
      <c r="S25" s="12"/>
      <c r="T25" s="12"/>
      <c r="U25" s="12"/>
      <c r="V25" s="12"/>
      <c r="W25" s="12"/>
    </row>
    <row r="26" spans="1:23" s="20" customFormat="1" x14ac:dyDescent="0.2">
      <c r="A26" s="342">
        <v>7</v>
      </c>
      <c r="B26" s="21" t="s">
        <v>617</v>
      </c>
      <c r="C26" s="24" t="s">
        <v>618</v>
      </c>
      <c r="D26" s="261">
        <v>24364827</v>
      </c>
      <c r="E26" s="370">
        <v>29416.414307565399</v>
      </c>
      <c r="F26" s="105"/>
      <c r="G26" s="12"/>
      <c r="H26" s="12"/>
      <c r="I26" s="12"/>
      <c r="J26" s="12"/>
      <c r="K26" s="12"/>
      <c r="L26" s="12"/>
      <c r="M26" s="12"/>
      <c r="N26" s="12"/>
      <c r="O26" s="12"/>
      <c r="P26" s="12"/>
      <c r="Q26" s="12"/>
      <c r="R26" s="12"/>
      <c r="S26" s="12"/>
      <c r="T26" s="12"/>
      <c r="U26" s="12"/>
      <c r="V26" s="12"/>
      <c r="W26" s="12"/>
    </row>
    <row r="27" spans="1:23" s="20" customFormat="1" x14ac:dyDescent="0.2">
      <c r="A27" s="342">
        <v>8</v>
      </c>
      <c r="B27" s="21" t="s">
        <v>422</v>
      </c>
      <c r="C27" s="24" t="s">
        <v>423</v>
      </c>
      <c r="D27" s="261">
        <v>23317839</v>
      </c>
      <c r="E27" s="370">
        <v>3730.56477037165</v>
      </c>
      <c r="F27" s="105"/>
      <c r="G27" s="12"/>
      <c r="H27" s="12"/>
      <c r="I27" s="12"/>
      <c r="J27" s="12"/>
      <c r="K27" s="12"/>
      <c r="L27" s="12"/>
      <c r="M27" s="12"/>
      <c r="N27" s="12"/>
      <c r="O27" s="12"/>
      <c r="P27" s="12"/>
      <c r="Q27" s="12"/>
      <c r="R27" s="12"/>
      <c r="S27" s="12"/>
      <c r="T27" s="12"/>
      <c r="U27" s="12"/>
      <c r="V27" s="12"/>
      <c r="W27" s="12"/>
    </row>
    <row r="28" spans="1:23" s="20" customFormat="1" ht="25.5" x14ac:dyDescent="0.2">
      <c r="A28" s="342">
        <v>9</v>
      </c>
      <c r="B28" s="21" t="s">
        <v>948</v>
      </c>
      <c r="C28" s="677" t="s">
        <v>949</v>
      </c>
      <c r="D28" s="261">
        <v>22878252</v>
      </c>
      <c r="E28" s="370">
        <v>176759.91550470699</v>
      </c>
      <c r="F28" s="105"/>
      <c r="G28" s="12"/>
      <c r="H28" s="12"/>
      <c r="I28" s="12"/>
      <c r="J28" s="12"/>
      <c r="K28" s="12"/>
      <c r="L28" s="12"/>
      <c r="M28" s="12"/>
      <c r="N28" s="12"/>
      <c r="O28" s="12"/>
      <c r="P28" s="12"/>
      <c r="Q28" s="12"/>
      <c r="R28" s="12"/>
      <c r="S28" s="12"/>
      <c r="T28" s="12"/>
      <c r="U28" s="12"/>
      <c r="V28" s="12"/>
      <c r="W28" s="12"/>
    </row>
    <row r="29" spans="1:23" s="20" customFormat="1" x14ac:dyDescent="0.2">
      <c r="A29" s="342">
        <v>10</v>
      </c>
      <c r="B29" s="21" t="s">
        <v>410</v>
      </c>
      <c r="C29" s="24" t="s">
        <v>950</v>
      </c>
      <c r="D29" s="261">
        <v>22345069</v>
      </c>
      <c r="E29" s="370">
        <v>24607.603147198348</v>
      </c>
      <c r="F29" s="105"/>
      <c r="G29" s="12"/>
      <c r="H29" s="12"/>
      <c r="I29" s="12"/>
      <c r="J29" s="12"/>
      <c r="K29" s="12"/>
      <c r="L29" s="12"/>
      <c r="M29" s="12"/>
      <c r="N29" s="12"/>
      <c r="O29" s="12"/>
      <c r="P29" s="12"/>
      <c r="Q29" s="12"/>
      <c r="R29" s="12"/>
      <c r="S29" s="12"/>
      <c r="T29" s="12"/>
      <c r="U29" s="12"/>
      <c r="V29" s="12"/>
      <c r="W29" s="12"/>
    </row>
    <row r="30" spans="1:23" s="20" customFormat="1" x14ac:dyDescent="0.2">
      <c r="A30" s="371"/>
      <c r="B30" s="151"/>
      <c r="C30" s="639"/>
      <c r="D30" s="163"/>
      <c r="E30" s="372"/>
      <c r="F30" s="105"/>
      <c r="G30" s="12"/>
      <c r="H30" s="12"/>
      <c r="I30" s="12"/>
      <c r="J30" s="12"/>
      <c r="K30" s="12"/>
      <c r="L30" s="12"/>
      <c r="M30" s="12"/>
      <c r="N30" s="12"/>
      <c r="O30" s="12"/>
      <c r="P30" s="12"/>
      <c r="Q30" s="12"/>
      <c r="R30" s="12"/>
      <c r="S30" s="12"/>
      <c r="T30" s="12"/>
      <c r="U30" s="12"/>
      <c r="V30" s="12"/>
      <c r="W30" s="12"/>
    </row>
  </sheetData>
  <mergeCells count="3">
    <mergeCell ref="B2:D2"/>
    <mergeCell ref="A4:E4"/>
    <mergeCell ref="A18:E18"/>
  </mergeCells>
  <printOptions horizontalCentered="1"/>
  <pageMargins left="0.75" right="0.75" top="1" bottom="1" header="0.5" footer="0.5"/>
  <pageSetup scale="75"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sheetPr>
  <dimension ref="A1:AC31"/>
  <sheetViews>
    <sheetView zoomScaleNormal="100" workbookViewId="0">
      <selection activeCell="H19" sqref="H19"/>
    </sheetView>
  </sheetViews>
  <sheetFormatPr defaultColWidth="11.42578125" defaultRowHeight="27.95" customHeight="1" x14ac:dyDescent="0.2"/>
  <cols>
    <col min="1" max="1" width="11.42578125" style="12"/>
    <col min="2" max="2" width="27.42578125" style="12" customWidth="1"/>
    <col min="3" max="3" width="14" style="12" customWidth="1"/>
    <col min="4" max="4" width="11.42578125" style="12"/>
    <col min="5" max="5" width="7.85546875" style="12" customWidth="1"/>
    <col min="6" max="6" width="11.5703125" style="12" customWidth="1"/>
    <col min="7" max="7" width="22" style="12" customWidth="1"/>
    <col min="8" max="8" width="11.42578125" style="12"/>
    <col min="9" max="9" width="15.42578125" style="12" customWidth="1"/>
    <col min="10" max="16384" width="11.42578125" style="12"/>
  </cols>
  <sheetData>
    <row r="1" spans="1:29" s="20" customFormat="1" ht="27.95" customHeight="1" x14ac:dyDescent="0.2">
      <c r="A1" s="747" t="s">
        <v>951</v>
      </c>
      <c r="B1" s="747"/>
      <c r="C1" s="747"/>
      <c r="D1" s="747"/>
      <c r="E1" s="109"/>
      <c r="F1" s="109"/>
      <c r="G1" s="109"/>
      <c r="H1" s="109"/>
      <c r="I1" s="109"/>
      <c r="J1" s="109"/>
      <c r="K1" s="110"/>
      <c r="L1" s="109"/>
      <c r="M1" s="109"/>
      <c r="N1" s="109"/>
      <c r="O1" s="110"/>
      <c r="P1" s="109"/>
      <c r="Q1" s="109"/>
      <c r="R1" s="109"/>
      <c r="S1" s="110"/>
      <c r="T1" s="12"/>
      <c r="U1" s="12"/>
      <c r="V1" s="12"/>
      <c r="W1" s="12"/>
      <c r="X1" s="12"/>
      <c r="Y1" s="12"/>
      <c r="Z1" s="12"/>
      <c r="AA1" s="12"/>
      <c r="AB1" s="12"/>
      <c r="AC1" s="12"/>
    </row>
    <row r="2" spans="1:29" s="20" customFormat="1" ht="15" x14ac:dyDescent="0.2">
      <c r="A2" s="107" t="s">
        <v>424</v>
      </c>
      <c r="B2" s="637"/>
      <c r="C2" s="637"/>
      <c r="D2" s="637"/>
      <c r="E2" s="109"/>
      <c r="F2" s="109"/>
      <c r="G2" s="109"/>
      <c r="H2" s="109"/>
      <c r="I2" s="109"/>
      <c r="J2" s="109"/>
      <c r="K2" s="110"/>
      <c r="L2" s="109"/>
      <c r="M2" s="109"/>
      <c r="N2" s="109"/>
      <c r="O2" s="110"/>
      <c r="P2" s="109"/>
      <c r="Q2" s="109"/>
      <c r="R2" s="109"/>
      <c r="S2" s="110"/>
      <c r="T2" s="12"/>
      <c r="U2" s="12"/>
      <c r="V2" s="12"/>
      <c r="W2" s="12"/>
      <c r="X2" s="12"/>
      <c r="Y2" s="12"/>
      <c r="Z2" s="12"/>
      <c r="AA2" s="12"/>
      <c r="AB2" s="12"/>
      <c r="AC2" s="12"/>
    </row>
    <row r="3" spans="1:29" s="20" customFormat="1" ht="27.95" customHeight="1" x14ac:dyDescent="0.2">
      <c r="A3" s="136"/>
      <c r="B3" s="12"/>
      <c r="C3" s="109"/>
      <c r="D3" s="109"/>
      <c r="E3" s="109"/>
      <c r="F3" s="109"/>
      <c r="G3" s="109"/>
      <c r="H3" s="109"/>
      <c r="I3" s="109"/>
      <c r="J3" s="109"/>
      <c r="K3" s="110"/>
      <c r="L3" s="109"/>
      <c r="M3" s="109"/>
      <c r="N3" s="109"/>
      <c r="O3" s="110"/>
      <c r="P3" s="109"/>
      <c r="Q3" s="109"/>
      <c r="R3" s="109"/>
      <c r="S3" s="110"/>
      <c r="T3" s="12"/>
      <c r="U3" s="12"/>
      <c r="V3" s="12"/>
      <c r="W3" s="12"/>
      <c r="X3" s="12"/>
      <c r="Y3" s="12"/>
      <c r="Z3" s="12"/>
      <c r="AA3" s="12"/>
      <c r="AB3" s="12"/>
      <c r="AC3" s="12"/>
    </row>
    <row r="4" spans="1:29" s="20" customFormat="1" ht="17.25" customHeight="1" x14ac:dyDescent="0.2">
      <c r="A4" s="864" t="s">
        <v>952</v>
      </c>
      <c r="B4" s="865"/>
      <c r="C4" s="865"/>
      <c r="D4" s="866"/>
      <c r="F4" s="864" t="s">
        <v>953</v>
      </c>
      <c r="G4" s="865"/>
      <c r="H4" s="865"/>
      <c r="I4" s="866"/>
      <c r="J4" s="109"/>
      <c r="K4" s="110"/>
      <c r="L4" s="109"/>
      <c r="M4" s="109"/>
      <c r="N4" s="109"/>
      <c r="O4" s="110"/>
      <c r="P4" s="109"/>
      <c r="Q4" s="109"/>
      <c r="R4" s="109"/>
      <c r="S4" s="110"/>
      <c r="T4" s="12"/>
      <c r="U4" s="12"/>
      <c r="V4" s="12"/>
      <c r="W4" s="12"/>
      <c r="X4" s="12"/>
      <c r="Y4" s="12"/>
      <c r="Z4" s="12"/>
      <c r="AA4" s="12"/>
      <c r="AB4" s="12"/>
      <c r="AC4" s="12"/>
    </row>
    <row r="5" spans="1:29" s="159" customFormat="1" ht="14.1" customHeight="1" x14ac:dyDescent="0.2">
      <c r="A5" s="28" t="s">
        <v>216</v>
      </c>
      <c r="B5" s="28" t="s">
        <v>954</v>
      </c>
      <c r="C5" s="28" t="s">
        <v>425</v>
      </c>
      <c r="D5" s="373" t="s">
        <v>426</v>
      </c>
      <c r="E5" s="1"/>
      <c r="F5" s="28" t="s">
        <v>216</v>
      </c>
      <c r="G5" s="373" t="s">
        <v>954</v>
      </c>
      <c r="H5" s="373" t="s">
        <v>426</v>
      </c>
      <c r="I5" s="28" t="s">
        <v>425</v>
      </c>
      <c r="J5" s="651"/>
      <c r="K5" s="374"/>
      <c r="L5" s="651"/>
      <c r="M5" s="651"/>
      <c r="N5" s="651"/>
      <c r="O5" s="374"/>
      <c r="P5" s="651"/>
      <c r="Q5" s="651"/>
      <c r="R5" s="651"/>
      <c r="S5" s="374"/>
      <c r="T5" s="638"/>
      <c r="U5" s="638"/>
      <c r="V5" s="638"/>
      <c r="W5" s="638"/>
      <c r="X5" s="638"/>
      <c r="Y5" s="638"/>
      <c r="Z5" s="638"/>
      <c r="AA5" s="638"/>
      <c r="AB5" s="638"/>
      <c r="AC5" s="638"/>
    </row>
    <row r="6" spans="1:29" s="20" customFormat="1" ht="14.1" customHeight="1" x14ac:dyDescent="0.2">
      <c r="A6" s="39">
        <v>1</v>
      </c>
      <c r="B6" s="375" t="s">
        <v>217</v>
      </c>
      <c r="C6" s="117">
        <v>7463121.3586146403</v>
      </c>
      <c r="D6" s="376">
        <v>633525572</v>
      </c>
      <c r="E6" s="140"/>
      <c r="F6" s="64">
        <v>1</v>
      </c>
      <c r="G6" s="375" t="s">
        <v>217</v>
      </c>
      <c r="H6" s="376">
        <v>633525572</v>
      </c>
      <c r="I6" s="117">
        <v>7463121.3586146403</v>
      </c>
      <c r="J6" s="109"/>
      <c r="K6" s="109"/>
      <c r="L6" s="109"/>
      <c r="M6" s="110"/>
      <c r="N6" s="109"/>
      <c r="O6" s="109"/>
      <c r="P6" s="109"/>
      <c r="Q6" s="110"/>
      <c r="R6" s="109"/>
      <c r="S6" s="109"/>
      <c r="T6" s="109"/>
      <c r="U6" s="109"/>
      <c r="V6" s="109"/>
      <c r="W6" s="109"/>
      <c r="X6" s="109"/>
      <c r="Y6" s="109"/>
      <c r="Z6" s="109"/>
      <c r="AA6" s="109"/>
    </row>
    <row r="7" spans="1:29" s="20" customFormat="1" ht="14.1" customHeight="1" x14ac:dyDescent="0.2">
      <c r="A7" s="39">
        <v>2</v>
      </c>
      <c r="B7" s="375" t="s">
        <v>219</v>
      </c>
      <c r="C7" s="117">
        <v>1211893.3212135099</v>
      </c>
      <c r="D7" s="376">
        <v>268375044</v>
      </c>
      <c r="E7" s="140"/>
      <c r="F7" s="64">
        <v>2</v>
      </c>
      <c r="G7" s="375" t="s">
        <v>219</v>
      </c>
      <c r="H7" s="376">
        <v>268375044</v>
      </c>
      <c r="I7" s="117">
        <v>1211893.3212135099</v>
      </c>
      <c r="J7" s="109"/>
      <c r="K7" s="109"/>
      <c r="L7" s="109"/>
      <c r="M7" s="110"/>
      <c r="N7" s="109"/>
      <c r="O7" s="109"/>
      <c r="P7" s="109"/>
      <c r="Q7" s="110"/>
      <c r="R7" s="109"/>
      <c r="S7" s="109"/>
      <c r="T7" s="109"/>
      <c r="U7" s="109"/>
      <c r="V7" s="109"/>
      <c r="W7" s="109"/>
      <c r="X7" s="109"/>
      <c r="Y7" s="109"/>
      <c r="Z7" s="109"/>
      <c r="AA7" s="109"/>
    </row>
    <row r="8" spans="1:29" s="20" customFormat="1" ht="14.1" customHeight="1" x14ac:dyDescent="0.2">
      <c r="A8" s="39">
        <v>3</v>
      </c>
      <c r="B8" s="375" t="s">
        <v>220</v>
      </c>
      <c r="C8" s="117">
        <v>851502.36781502399</v>
      </c>
      <c r="D8" s="376">
        <v>77660952</v>
      </c>
      <c r="E8" s="140"/>
      <c r="F8" s="64">
        <v>3</v>
      </c>
      <c r="G8" s="375" t="s">
        <v>220</v>
      </c>
      <c r="H8" s="376">
        <v>77660952</v>
      </c>
      <c r="I8" s="117">
        <v>851502.36781502399</v>
      </c>
      <c r="J8" s="109"/>
      <c r="K8" s="109"/>
      <c r="L8" s="109"/>
      <c r="M8" s="110"/>
      <c r="N8" s="109"/>
      <c r="O8" s="109"/>
      <c r="P8" s="109"/>
      <c r="Q8" s="110"/>
      <c r="R8" s="109"/>
      <c r="S8" s="109"/>
      <c r="T8" s="109"/>
      <c r="U8" s="109"/>
      <c r="V8" s="109"/>
      <c r="W8" s="109"/>
      <c r="X8" s="109"/>
      <c r="Y8" s="109"/>
      <c r="Z8" s="109"/>
      <c r="AA8" s="109"/>
    </row>
    <row r="9" spans="1:29" s="20" customFormat="1" ht="14.1" customHeight="1" x14ac:dyDescent="0.2">
      <c r="A9" s="278">
        <v>4</v>
      </c>
      <c r="B9" s="375" t="s">
        <v>218</v>
      </c>
      <c r="C9" s="117">
        <v>640127.45646255603</v>
      </c>
      <c r="D9" s="376">
        <v>59867811</v>
      </c>
      <c r="E9" s="140"/>
      <c r="F9" s="377">
        <v>4</v>
      </c>
      <c r="G9" s="375" t="s">
        <v>218</v>
      </c>
      <c r="H9" s="376">
        <v>59867811</v>
      </c>
      <c r="I9" s="117">
        <v>640127.45646255603</v>
      </c>
      <c r="J9" s="109"/>
      <c r="K9" s="109"/>
      <c r="L9" s="109"/>
      <c r="M9" s="109"/>
      <c r="N9" s="109"/>
      <c r="O9" s="109"/>
      <c r="P9" s="109"/>
      <c r="Q9" s="109"/>
      <c r="R9" s="109"/>
      <c r="S9" s="109"/>
      <c r="T9" s="109"/>
      <c r="U9" s="109"/>
      <c r="V9" s="109"/>
      <c r="W9" s="109"/>
      <c r="X9" s="109"/>
      <c r="Y9" s="109"/>
      <c r="Z9" s="109"/>
      <c r="AA9" s="109"/>
    </row>
    <row r="10" spans="1:29" s="20" customFormat="1" ht="14.1" customHeight="1" x14ac:dyDescent="0.2">
      <c r="A10" s="278">
        <v>5</v>
      </c>
      <c r="B10" s="375" t="s">
        <v>272</v>
      </c>
      <c r="C10" s="117">
        <v>606015.455767142</v>
      </c>
      <c r="D10" s="376">
        <v>33029863</v>
      </c>
      <c r="E10" s="140"/>
      <c r="F10" s="377">
        <v>5</v>
      </c>
      <c r="G10" s="375" t="s">
        <v>227</v>
      </c>
      <c r="H10" s="376">
        <v>37063456</v>
      </c>
      <c r="I10" s="117">
        <v>477271.57492094702</v>
      </c>
      <c r="J10" s="109"/>
      <c r="K10" s="109"/>
      <c r="L10" s="109"/>
      <c r="M10" s="109"/>
      <c r="N10" s="109"/>
      <c r="O10" s="109"/>
      <c r="P10" s="109"/>
      <c r="Q10" s="109"/>
      <c r="R10" s="109"/>
      <c r="S10" s="109"/>
      <c r="T10" s="109"/>
      <c r="U10" s="109"/>
      <c r="V10" s="109"/>
      <c r="W10" s="109"/>
      <c r="X10" s="109"/>
      <c r="Y10" s="109"/>
      <c r="Z10" s="109"/>
      <c r="AA10" s="109"/>
    </row>
    <row r="11" spans="1:29" s="20" customFormat="1" ht="14.1" customHeight="1" x14ac:dyDescent="0.2">
      <c r="A11" s="278">
        <v>6</v>
      </c>
      <c r="B11" s="375" t="s">
        <v>227</v>
      </c>
      <c r="C11" s="117">
        <v>477271.57492094702</v>
      </c>
      <c r="D11" s="376">
        <v>37063456</v>
      </c>
      <c r="E11" s="140"/>
      <c r="F11" s="377">
        <v>6</v>
      </c>
      <c r="G11" s="375" t="s">
        <v>272</v>
      </c>
      <c r="H11" s="376">
        <v>33029863</v>
      </c>
      <c r="I11" s="117">
        <v>606015.455767142</v>
      </c>
      <c r="J11" s="109"/>
      <c r="K11" s="378"/>
      <c r="L11" s="378"/>
      <c r="M11" s="378"/>
      <c r="N11" s="378"/>
      <c r="O11" s="378"/>
      <c r="P11" s="378"/>
      <c r="Q11" s="378"/>
      <c r="R11" s="378"/>
      <c r="S11" s="378"/>
      <c r="T11" s="378"/>
      <c r="U11" s="378"/>
      <c r="V11" s="378"/>
      <c r="W11" s="378"/>
      <c r="X11" s="378"/>
      <c r="Y11" s="378"/>
      <c r="Z11" s="378"/>
      <c r="AA11" s="378"/>
    </row>
    <row r="12" spans="1:29" s="20" customFormat="1" ht="14.1" customHeight="1" x14ac:dyDescent="0.2">
      <c r="A12" s="278">
        <v>7</v>
      </c>
      <c r="B12" s="375" t="s">
        <v>222</v>
      </c>
      <c r="C12" s="117">
        <v>388252.89961386297</v>
      </c>
      <c r="D12" s="376">
        <v>29747484</v>
      </c>
      <c r="E12" s="140"/>
      <c r="F12" s="377">
        <v>7</v>
      </c>
      <c r="G12" s="375" t="s">
        <v>222</v>
      </c>
      <c r="H12" s="376">
        <v>29747484</v>
      </c>
      <c r="I12" s="117">
        <v>388252.89961386297</v>
      </c>
      <c r="J12" s="12"/>
      <c r="K12" s="12"/>
      <c r="L12" s="12"/>
      <c r="M12" s="12"/>
      <c r="N12" s="12"/>
      <c r="O12" s="12"/>
      <c r="P12" s="12"/>
      <c r="Q12" s="12"/>
      <c r="R12" s="12"/>
      <c r="S12" s="12"/>
      <c r="T12" s="12"/>
      <c r="U12" s="12"/>
      <c r="V12" s="12"/>
      <c r="W12" s="12"/>
      <c r="X12" s="12"/>
      <c r="Y12" s="12"/>
      <c r="Z12" s="12"/>
      <c r="AA12" s="12"/>
    </row>
    <row r="13" spans="1:29" s="20" customFormat="1" ht="14.1" customHeight="1" x14ac:dyDescent="0.2">
      <c r="A13" s="278">
        <v>8</v>
      </c>
      <c r="B13" s="375" t="s">
        <v>427</v>
      </c>
      <c r="C13" s="117">
        <v>353822.414399662</v>
      </c>
      <c r="D13" s="376">
        <v>21433564</v>
      </c>
      <c r="E13" s="140"/>
      <c r="F13" s="377">
        <v>8</v>
      </c>
      <c r="G13" s="375" t="s">
        <v>427</v>
      </c>
      <c r="H13" s="376">
        <v>21433564</v>
      </c>
      <c r="I13" s="117">
        <v>353822.414399662</v>
      </c>
      <c r="J13" s="12"/>
      <c r="K13" s="12"/>
      <c r="L13" s="12"/>
      <c r="M13" s="12"/>
      <c r="N13" s="12"/>
      <c r="O13" s="12"/>
      <c r="P13" s="12"/>
      <c r="Q13" s="12"/>
      <c r="R13" s="12"/>
      <c r="S13" s="12"/>
      <c r="T13" s="12"/>
      <c r="U13" s="12"/>
      <c r="V13" s="12"/>
      <c r="W13" s="12"/>
      <c r="X13" s="12"/>
      <c r="Y13" s="12"/>
      <c r="Z13" s="12"/>
      <c r="AA13" s="12"/>
    </row>
    <row r="14" spans="1:29" s="20" customFormat="1" ht="14.1" customHeight="1" x14ac:dyDescent="0.2">
      <c r="A14" s="278">
        <v>9</v>
      </c>
      <c r="B14" s="375" t="s">
        <v>271</v>
      </c>
      <c r="C14" s="117">
        <v>177713.18678002199</v>
      </c>
      <c r="D14" s="376">
        <v>19344636</v>
      </c>
      <c r="E14" s="140"/>
      <c r="F14" s="377">
        <v>9</v>
      </c>
      <c r="G14" s="375" t="s">
        <v>221</v>
      </c>
      <c r="H14" s="376">
        <v>20812333</v>
      </c>
      <c r="I14" s="117">
        <v>111359.12897114499</v>
      </c>
      <c r="J14" s="12"/>
      <c r="K14" s="12"/>
      <c r="L14" s="12"/>
      <c r="M14" s="12"/>
      <c r="N14" s="12"/>
      <c r="O14" s="12"/>
      <c r="P14" s="12"/>
      <c r="Q14" s="12"/>
      <c r="R14" s="12"/>
      <c r="S14" s="12"/>
      <c r="T14" s="12"/>
      <c r="U14" s="12"/>
      <c r="V14" s="12"/>
      <c r="W14" s="12"/>
      <c r="X14" s="12"/>
      <c r="Y14" s="12"/>
      <c r="Z14" s="12"/>
      <c r="AA14" s="12"/>
    </row>
    <row r="15" spans="1:29" s="20" customFormat="1" ht="14.1" customHeight="1" x14ac:dyDescent="0.2">
      <c r="A15" s="278">
        <v>10</v>
      </c>
      <c r="B15" s="375" t="s">
        <v>270</v>
      </c>
      <c r="C15" s="117">
        <v>117381.379200407</v>
      </c>
      <c r="D15" s="50">
        <v>18562524</v>
      </c>
      <c r="E15" s="140"/>
      <c r="F15" s="377">
        <v>10</v>
      </c>
      <c r="G15" s="375" t="s">
        <v>271</v>
      </c>
      <c r="H15" s="376">
        <v>19344636</v>
      </c>
      <c r="I15" s="117">
        <v>177713.18678002199</v>
      </c>
      <c r="J15" s="12"/>
      <c r="K15" s="12"/>
      <c r="L15" s="12"/>
      <c r="M15" s="12"/>
      <c r="N15" s="12"/>
      <c r="O15" s="12"/>
      <c r="P15" s="12"/>
      <c r="Q15" s="12"/>
      <c r="R15" s="12"/>
      <c r="S15" s="12"/>
      <c r="T15" s="12"/>
      <c r="U15" s="12"/>
      <c r="V15" s="12"/>
      <c r="W15" s="12"/>
      <c r="X15" s="12"/>
      <c r="Y15" s="12"/>
      <c r="Z15" s="12"/>
      <c r="AA15" s="12"/>
    </row>
    <row r="16" spans="1:29" s="20" customFormat="1" ht="14.1" customHeight="1" x14ac:dyDescent="0.2">
      <c r="A16" s="278">
        <v>11</v>
      </c>
      <c r="B16" s="375" t="s">
        <v>221</v>
      </c>
      <c r="C16" s="117">
        <v>111359.12897114499</v>
      </c>
      <c r="D16" s="376">
        <v>20812333</v>
      </c>
      <c r="E16" s="140"/>
      <c r="F16" s="377">
        <v>11</v>
      </c>
      <c r="G16" s="375" t="s">
        <v>270</v>
      </c>
      <c r="H16" s="376">
        <v>18562524</v>
      </c>
      <c r="I16" s="117">
        <v>117381.379200407</v>
      </c>
      <c r="J16" s="12"/>
      <c r="K16" s="12"/>
      <c r="L16" s="12"/>
      <c r="M16" s="12"/>
      <c r="N16" s="12"/>
      <c r="O16" s="12"/>
      <c r="P16" s="12"/>
      <c r="Q16" s="12"/>
      <c r="R16" s="12"/>
      <c r="S16" s="12"/>
      <c r="T16" s="12"/>
      <c r="U16" s="12"/>
      <c r="V16" s="12"/>
      <c r="W16" s="12"/>
      <c r="X16" s="12"/>
      <c r="Y16" s="12"/>
      <c r="Z16" s="12"/>
      <c r="AA16" s="12"/>
    </row>
    <row r="17" spans="1:29" s="20" customFormat="1" ht="14.1" customHeight="1" x14ac:dyDescent="0.2">
      <c r="A17" s="278">
        <v>12</v>
      </c>
      <c r="B17" s="375" t="s">
        <v>225</v>
      </c>
      <c r="C17" s="117">
        <v>96345.283353962906</v>
      </c>
      <c r="D17" s="376">
        <v>11191299</v>
      </c>
      <c r="E17" s="140"/>
      <c r="F17" s="377">
        <v>12</v>
      </c>
      <c r="G17" s="375" t="s">
        <v>228</v>
      </c>
      <c r="H17" s="376">
        <v>17413692</v>
      </c>
      <c r="I17" s="117">
        <v>86860.014208538894</v>
      </c>
      <c r="J17" s="12"/>
      <c r="K17" s="12"/>
      <c r="L17" s="12"/>
      <c r="M17" s="12"/>
      <c r="N17" s="12"/>
      <c r="O17" s="12"/>
      <c r="P17" s="12"/>
      <c r="Q17" s="12"/>
      <c r="R17" s="12"/>
      <c r="S17" s="12"/>
      <c r="T17" s="12"/>
      <c r="U17" s="12"/>
      <c r="V17" s="12"/>
      <c r="W17" s="12"/>
      <c r="X17" s="12"/>
      <c r="Y17" s="12"/>
      <c r="Z17" s="12"/>
      <c r="AA17" s="12"/>
    </row>
    <row r="18" spans="1:29" s="20" customFormat="1" ht="14.1" customHeight="1" x14ac:dyDescent="0.2">
      <c r="A18" s="278">
        <v>13</v>
      </c>
      <c r="B18" s="375" t="s">
        <v>226</v>
      </c>
      <c r="C18" s="117">
        <v>93144.574909992894</v>
      </c>
      <c r="D18" s="376">
        <v>11836117</v>
      </c>
      <c r="E18" s="140"/>
      <c r="F18" s="377">
        <v>13</v>
      </c>
      <c r="G18" s="375" t="s">
        <v>429</v>
      </c>
      <c r="H18" s="376">
        <v>17087583</v>
      </c>
      <c r="I18" s="117">
        <v>58095.230129857198</v>
      </c>
      <c r="J18" s="12"/>
      <c r="K18" s="12"/>
      <c r="L18" s="12"/>
      <c r="M18" s="12"/>
      <c r="N18" s="12"/>
      <c r="O18" s="12"/>
      <c r="P18" s="12"/>
      <c r="Q18" s="12"/>
      <c r="R18" s="12"/>
      <c r="S18" s="12"/>
      <c r="T18" s="12"/>
      <c r="U18" s="12"/>
      <c r="V18" s="12"/>
      <c r="W18" s="12"/>
      <c r="X18" s="12"/>
      <c r="Y18" s="12"/>
      <c r="Z18" s="12"/>
      <c r="AA18" s="12"/>
    </row>
    <row r="19" spans="1:29" s="20" customFormat="1" ht="14.1" customHeight="1" x14ac:dyDescent="0.2">
      <c r="A19" s="278">
        <v>14</v>
      </c>
      <c r="B19" s="375" t="s">
        <v>228</v>
      </c>
      <c r="C19" s="117">
        <v>86860.014208538894</v>
      </c>
      <c r="D19" s="376">
        <v>17413692</v>
      </c>
      <c r="E19" s="140"/>
      <c r="F19" s="377">
        <v>14</v>
      </c>
      <c r="G19" s="375" t="s">
        <v>226</v>
      </c>
      <c r="H19" s="376">
        <v>11836117</v>
      </c>
      <c r="I19" s="117">
        <v>93144.574909992894</v>
      </c>
      <c r="J19" s="12"/>
      <c r="K19" s="12"/>
      <c r="L19" s="12"/>
      <c r="M19" s="12"/>
      <c r="N19" s="12"/>
      <c r="O19" s="12"/>
      <c r="P19" s="12"/>
      <c r="Q19" s="12"/>
      <c r="R19" s="12"/>
      <c r="S19" s="12"/>
      <c r="T19" s="12"/>
      <c r="U19" s="12"/>
      <c r="V19" s="12"/>
      <c r="W19" s="12"/>
      <c r="X19" s="12"/>
      <c r="Y19" s="12"/>
      <c r="Z19" s="12"/>
      <c r="AA19" s="12"/>
    </row>
    <row r="20" spans="1:29" s="20" customFormat="1" ht="14.1" customHeight="1" x14ac:dyDescent="0.2">
      <c r="A20" s="278">
        <v>15</v>
      </c>
      <c r="B20" s="375" t="s">
        <v>428</v>
      </c>
      <c r="C20" s="117">
        <v>82955.901073983201</v>
      </c>
      <c r="D20" s="376">
        <v>6733710</v>
      </c>
      <c r="E20" s="140"/>
      <c r="F20" s="377">
        <v>15</v>
      </c>
      <c r="G20" s="375" t="s">
        <v>225</v>
      </c>
      <c r="H20" s="376">
        <v>11191299</v>
      </c>
      <c r="I20" s="117">
        <v>96345.283353962906</v>
      </c>
      <c r="J20" s="12"/>
      <c r="K20" s="12"/>
      <c r="L20" s="12"/>
      <c r="M20" s="12"/>
      <c r="N20" s="12"/>
      <c r="O20" s="12"/>
      <c r="P20" s="12"/>
      <c r="Q20" s="12"/>
      <c r="R20" s="12"/>
      <c r="S20" s="12"/>
      <c r="T20" s="12"/>
      <c r="U20" s="12"/>
      <c r="V20" s="12"/>
      <c r="W20" s="12"/>
      <c r="X20" s="12"/>
      <c r="Y20" s="12"/>
      <c r="Z20" s="12"/>
      <c r="AA20" s="12"/>
    </row>
    <row r="21" spans="1:29" s="20" customFormat="1" ht="14.1" customHeight="1" x14ac:dyDescent="0.2">
      <c r="A21" s="278">
        <v>16</v>
      </c>
      <c r="B21" s="375" t="s">
        <v>275</v>
      </c>
      <c r="C21" s="117">
        <v>77406.5683151212</v>
      </c>
      <c r="D21" s="376">
        <v>4940819</v>
      </c>
      <c r="E21" s="140"/>
      <c r="F21" s="377">
        <v>16</v>
      </c>
      <c r="G21" s="375" t="s">
        <v>350</v>
      </c>
      <c r="H21" s="376">
        <v>7907961</v>
      </c>
      <c r="I21" s="117">
        <v>32347.9200917083</v>
      </c>
      <c r="J21" s="12"/>
      <c r="K21" s="12"/>
      <c r="L21" s="12"/>
      <c r="M21" s="12"/>
      <c r="N21" s="12"/>
      <c r="O21" s="12"/>
      <c r="P21" s="12"/>
      <c r="Q21" s="12"/>
      <c r="R21" s="12"/>
      <c r="S21" s="12"/>
      <c r="T21" s="12"/>
      <c r="U21" s="12"/>
      <c r="V21" s="12"/>
      <c r="W21" s="12"/>
      <c r="X21" s="12"/>
      <c r="Y21" s="12"/>
      <c r="Z21" s="12"/>
      <c r="AA21" s="12"/>
    </row>
    <row r="22" spans="1:29" s="20" customFormat="1" ht="14.1" customHeight="1" x14ac:dyDescent="0.2">
      <c r="A22" s="278">
        <v>17</v>
      </c>
      <c r="B22" s="375" t="s">
        <v>224</v>
      </c>
      <c r="C22" s="117">
        <v>63513.986086190198</v>
      </c>
      <c r="D22" s="376">
        <v>2489220</v>
      </c>
      <c r="E22" s="140"/>
      <c r="F22" s="377">
        <v>17</v>
      </c>
      <c r="G22" s="375" t="s">
        <v>428</v>
      </c>
      <c r="H22" s="376">
        <v>6733710</v>
      </c>
      <c r="I22" s="117">
        <v>82955.901073983201</v>
      </c>
      <c r="J22" s="12"/>
      <c r="K22" s="12"/>
      <c r="L22" s="12"/>
      <c r="M22" s="12"/>
      <c r="N22" s="12"/>
      <c r="O22" s="12"/>
      <c r="P22" s="12"/>
      <c r="Q22" s="12"/>
      <c r="R22" s="12"/>
      <c r="S22" s="12"/>
      <c r="T22" s="12"/>
      <c r="U22" s="12"/>
      <c r="V22" s="12"/>
      <c r="W22" s="12"/>
      <c r="X22" s="12"/>
      <c r="Y22" s="12"/>
      <c r="Z22" s="12"/>
      <c r="AA22" s="12"/>
    </row>
    <row r="23" spans="1:29" s="20" customFormat="1" ht="14.1" customHeight="1" x14ac:dyDescent="0.2">
      <c r="A23" s="278">
        <v>18</v>
      </c>
      <c r="B23" s="375" t="s">
        <v>429</v>
      </c>
      <c r="C23" s="117">
        <v>58095.230129857198</v>
      </c>
      <c r="D23" s="376">
        <v>17087583</v>
      </c>
      <c r="E23" s="140"/>
      <c r="F23" s="377">
        <v>18</v>
      </c>
      <c r="G23" s="375" t="s">
        <v>275</v>
      </c>
      <c r="H23" s="376">
        <v>4940819</v>
      </c>
      <c r="I23" s="117">
        <v>77406.5683151212</v>
      </c>
      <c r="J23" s="12"/>
      <c r="K23" s="12"/>
      <c r="L23" s="12"/>
      <c r="M23" s="12"/>
      <c r="N23" s="12"/>
      <c r="O23" s="12"/>
      <c r="P23" s="12"/>
      <c r="Q23" s="12"/>
      <c r="R23" s="12"/>
      <c r="S23" s="12"/>
      <c r="T23" s="12"/>
      <c r="U23" s="12"/>
      <c r="V23" s="12"/>
      <c r="W23" s="12"/>
      <c r="X23" s="12"/>
      <c r="Y23" s="12"/>
      <c r="Z23" s="12"/>
      <c r="AA23" s="12"/>
    </row>
    <row r="24" spans="1:29" s="20" customFormat="1" ht="14.1" customHeight="1" x14ac:dyDescent="0.2">
      <c r="A24" s="278">
        <v>19</v>
      </c>
      <c r="B24" s="375" t="s">
        <v>955</v>
      </c>
      <c r="C24" s="117">
        <v>55236.868521755503</v>
      </c>
      <c r="D24" s="376">
        <v>4017091</v>
      </c>
      <c r="E24" s="140"/>
      <c r="F24" s="377">
        <v>19</v>
      </c>
      <c r="G24" s="375" t="s">
        <v>430</v>
      </c>
      <c r="H24" s="376">
        <v>4460727</v>
      </c>
      <c r="I24" s="117">
        <v>4289.9218041514896</v>
      </c>
      <c r="J24" s="12"/>
      <c r="K24" s="12"/>
      <c r="L24" s="12"/>
      <c r="M24" s="12"/>
      <c r="N24" s="12"/>
      <c r="O24" s="12"/>
      <c r="P24" s="12"/>
      <c r="Q24" s="12"/>
      <c r="R24" s="12"/>
      <c r="S24" s="12"/>
      <c r="T24" s="12"/>
      <c r="U24" s="12"/>
      <c r="V24" s="12"/>
      <c r="W24" s="12"/>
      <c r="X24" s="12"/>
      <c r="Y24" s="12"/>
      <c r="Z24" s="12"/>
      <c r="AA24" s="12"/>
    </row>
    <row r="25" spans="1:29" s="20" customFormat="1" ht="14.1" customHeight="1" x14ac:dyDescent="0.2">
      <c r="A25" s="278">
        <v>20</v>
      </c>
      <c r="B25" s="375" t="s">
        <v>805</v>
      </c>
      <c r="C25" s="117">
        <v>47253.6765647508</v>
      </c>
      <c r="D25" s="376">
        <v>3337160</v>
      </c>
      <c r="E25" s="140"/>
      <c r="F25" s="377">
        <v>20</v>
      </c>
      <c r="G25" s="375" t="s">
        <v>337</v>
      </c>
      <c r="H25" s="376">
        <v>4054471</v>
      </c>
      <c r="I25" s="117">
        <v>31210.402029097</v>
      </c>
      <c r="J25" s="12"/>
      <c r="K25" s="12"/>
      <c r="L25" s="12"/>
      <c r="M25" s="12"/>
      <c r="N25" s="12"/>
      <c r="O25" s="12"/>
      <c r="P25" s="12"/>
      <c r="Q25" s="12"/>
      <c r="R25" s="12"/>
      <c r="S25" s="12"/>
      <c r="T25" s="12"/>
      <c r="U25" s="12"/>
      <c r="V25" s="12"/>
      <c r="W25" s="12"/>
      <c r="X25" s="12"/>
      <c r="Y25" s="12"/>
      <c r="Z25" s="12"/>
      <c r="AA25" s="12"/>
    </row>
    <row r="26" spans="1:29" s="20" customFormat="1" ht="14.1" customHeight="1" x14ac:dyDescent="0.2">
      <c r="A26" s="12"/>
      <c r="C26" s="169"/>
      <c r="E26" s="12"/>
      <c r="F26" s="12"/>
      <c r="G26" s="12"/>
      <c r="H26" s="12"/>
      <c r="I26" s="12"/>
      <c r="J26" s="105"/>
      <c r="K26" s="12"/>
      <c r="L26" s="12"/>
      <c r="M26" s="12"/>
      <c r="N26" s="12"/>
      <c r="O26" s="12"/>
      <c r="P26" s="12"/>
      <c r="Q26" s="12"/>
      <c r="R26" s="12"/>
      <c r="S26" s="12"/>
      <c r="T26" s="12"/>
      <c r="U26" s="12"/>
      <c r="V26" s="12"/>
      <c r="W26" s="12"/>
      <c r="X26" s="12"/>
      <c r="Y26" s="12"/>
      <c r="Z26" s="12"/>
      <c r="AA26" s="12"/>
      <c r="AB26" s="12"/>
    </row>
    <row r="27" spans="1:29" s="20" customFormat="1" ht="14.1" customHeight="1" x14ac:dyDescent="0.2">
      <c r="A27" s="379"/>
      <c r="B27" s="499" t="s">
        <v>772</v>
      </c>
      <c r="C27" s="117">
        <v>606504.74740372703</v>
      </c>
      <c r="D27" s="50">
        <v>58663933</v>
      </c>
      <c r="E27" s="12"/>
      <c r="F27" s="12"/>
      <c r="G27" s="375" t="s">
        <v>433</v>
      </c>
      <c r="H27" s="376">
        <v>58663933</v>
      </c>
      <c r="I27" s="117">
        <v>606504.74740372703</v>
      </c>
      <c r="J27" s="12"/>
      <c r="K27" s="12"/>
      <c r="L27" s="12"/>
      <c r="M27" s="12"/>
      <c r="N27" s="12"/>
      <c r="O27" s="12"/>
      <c r="P27" s="12"/>
      <c r="Q27" s="12"/>
      <c r="R27" s="12"/>
      <c r="S27" s="12"/>
      <c r="T27" s="12"/>
      <c r="U27" s="12"/>
      <c r="V27" s="12"/>
      <c r="W27" s="12"/>
      <c r="X27" s="12"/>
      <c r="Y27" s="12"/>
      <c r="Z27" s="12"/>
      <c r="AA27" s="12"/>
      <c r="AB27" s="12"/>
      <c r="AC27" s="12"/>
    </row>
    <row r="28" spans="1:29" s="20" customFormat="1" ht="12.75" x14ac:dyDescent="0.2">
      <c r="B28" s="867" t="s">
        <v>773</v>
      </c>
      <c r="C28" s="868"/>
      <c r="D28" s="868"/>
      <c r="E28" s="12"/>
      <c r="F28" s="12"/>
      <c r="G28" s="12"/>
      <c r="H28" s="12"/>
      <c r="I28" s="12"/>
      <c r="J28" s="12"/>
      <c r="K28" s="12"/>
      <c r="L28" s="12"/>
      <c r="M28" s="12"/>
      <c r="N28" s="12"/>
      <c r="O28" s="12"/>
      <c r="P28" s="12"/>
      <c r="Q28" s="12"/>
      <c r="R28" s="12"/>
      <c r="S28" s="12"/>
      <c r="T28" s="12"/>
      <c r="U28" s="12"/>
      <c r="V28" s="12"/>
      <c r="W28" s="12"/>
      <c r="X28" s="12"/>
      <c r="Y28" s="12"/>
      <c r="Z28" s="12"/>
    </row>
    <row r="29" spans="1:29" s="20" customFormat="1" ht="12.75" x14ac:dyDescent="0.2">
      <c r="B29" s="380"/>
      <c r="C29" s="656"/>
      <c r="D29" s="656"/>
      <c r="E29" s="12"/>
      <c r="F29" s="12"/>
      <c r="G29" s="12"/>
      <c r="H29" s="12"/>
      <c r="I29" s="12"/>
      <c r="J29" s="12"/>
      <c r="K29" s="12"/>
      <c r="L29" s="12"/>
      <c r="M29" s="12"/>
      <c r="N29" s="12"/>
      <c r="O29" s="12"/>
      <c r="P29" s="12"/>
      <c r="Q29" s="12"/>
      <c r="R29" s="12"/>
      <c r="S29" s="12"/>
      <c r="T29" s="12"/>
      <c r="U29" s="12"/>
      <c r="V29" s="12"/>
      <c r="W29" s="12"/>
      <c r="X29" s="12"/>
      <c r="Y29" s="12"/>
      <c r="Z29" s="12"/>
    </row>
    <row r="30" spans="1:29" ht="12.75" x14ac:dyDescent="0.2">
      <c r="B30" s="369" t="s">
        <v>434</v>
      </c>
    </row>
    <row r="31" spans="1:29" ht="12.75" x14ac:dyDescent="0.2">
      <c r="B31" s="381" t="s">
        <v>435</v>
      </c>
    </row>
  </sheetData>
  <mergeCells count="4">
    <mergeCell ref="A1:D1"/>
    <mergeCell ref="A4:D4"/>
    <mergeCell ref="F4:I4"/>
    <mergeCell ref="B28:D28"/>
  </mergeCells>
  <printOptions horizontalCentered="1"/>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K19"/>
  <sheetViews>
    <sheetView showGridLines="0" tabSelected="1" topLeftCell="A10" zoomScale="80" zoomScaleNormal="80" workbookViewId="0">
      <selection activeCell="J9" sqref="J9"/>
    </sheetView>
  </sheetViews>
  <sheetFormatPr defaultColWidth="8.85546875" defaultRowHeight="12.75" x14ac:dyDescent="0.2"/>
  <cols>
    <col min="1" max="1" width="53.42578125" style="12" customWidth="1"/>
    <col min="2" max="2" width="60.7109375" style="12" customWidth="1"/>
    <col min="3" max="16384" width="8.85546875" style="12"/>
  </cols>
  <sheetData>
    <row r="1" spans="1:11" ht="108" customHeight="1" x14ac:dyDescent="0.2">
      <c r="A1" s="749" t="s">
        <v>2</v>
      </c>
      <c r="B1" s="750"/>
    </row>
    <row r="2" spans="1:11" ht="51" customHeight="1" x14ac:dyDescent="0.2">
      <c r="A2" s="747" t="s">
        <v>852</v>
      </c>
      <c r="B2" s="751"/>
    </row>
    <row r="3" spans="1:11" ht="15.95" customHeight="1" x14ac:dyDescent="0.2">
      <c r="A3" s="746"/>
      <c r="B3" s="746"/>
    </row>
    <row r="4" spans="1:11" ht="63.95" customHeight="1" x14ac:dyDescent="0.2">
      <c r="A4" s="747" t="s">
        <v>3</v>
      </c>
      <c r="B4" s="747"/>
    </row>
    <row r="5" spans="1:11" ht="15" customHeight="1" x14ac:dyDescent="0.2">
      <c r="A5" s="746"/>
      <c r="B5" s="746"/>
    </row>
    <row r="6" spans="1:11" ht="67.5" customHeight="1" x14ac:dyDescent="0.2">
      <c r="A6" s="747" t="s">
        <v>4</v>
      </c>
      <c r="B6" s="747"/>
    </row>
    <row r="7" spans="1:11" ht="18" customHeight="1" x14ac:dyDescent="0.2">
      <c r="A7" s="746"/>
      <c r="B7" s="746"/>
    </row>
    <row r="8" spans="1:11" ht="18" customHeight="1" x14ac:dyDescent="0.2">
      <c r="A8" s="741"/>
      <c r="B8" s="741"/>
    </row>
    <row r="9" spans="1:11" ht="259.5" customHeight="1" x14ac:dyDescent="0.2">
      <c r="A9" s="747" t="s">
        <v>1026</v>
      </c>
      <c r="B9" s="747"/>
    </row>
    <row r="10" spans="1:11" ht="16.5" customHeight="1" x14ac:dyDescent="0.2">
      <c r="A10" s="740"/>
      <c r="B10" s="740"/>
    </row>
    <row r="11" spans="1:11" ht="32.25" customHeight="1" x14ac:dyDescent="0.2">
      <c r="A11" s="891" t="s">
        <v>1036</v>
      </c>
      <c r="B11" s="891"/>
      <c r="C11" s="331"/>
      <c r="D11" s="331"/>
      <c r="E11" s="331"/>
      <c r="F11" s="331"/>
      <c r="G11" s="331"/>
      <c r="H11" s="331"/>
      <c r="I11" s="331"/>
      <c r="J11" s="331"/>
      <c r="K11" s="331"/>
    </row>
    <row r="12" spans="1:11" ht="10.5" customHeight="1" x14ac:dyDescent="0.2">
      <c r="A12" s="892"/>
      <c r="B12" s="892"/>
      <c r="C12" s="331"/>
      <c r="D12" s="331"/>
      <c r="E12" s="331"/>
      <c r="F12" s="331"/>
      <c r="G12" s="331"/>
      <c r="H12" s="331"/>
      <c r="I12" s="331"/>
      <c r="J12" s="331"/>
      <c r="K12" s="331"/>
    </row>
    <row r="13" spans="1:11" ht="78" customHeight="1" x14ac:dyDescent="0.2">
      <c r="A13" s="891" t="s">
        <v>1037</v>
      </c>
      <c r="B13" s="891"/>
      <c r="C13" s="60"/>
      <c r="D13" s="60"/>
      <c r="E13" s="60"/>
      <c r="F13" s="60"/>
      <c r="G13" s="60"/>
      <c r="H13" s="60"/>
      <c r="I13" s="60"/>
      <c r="J13" s="60"/>
      <c r="K13" s="60"/>
    </row>
    <row r="14" spans="1:11" ht="63.75" customHeight="1" x14ac:dyDescent="0.2">
      <c r="A14" s="891" t="s">
        <v>1040</v>
      </c>
      <c r="B14" s="891"/>
      <c r="C14" s="331"/>
      <c r="D14" s="331"/>
      <c r="E14" s="331"/>
      <c r="F14" s="331"/>
      <c r="G14" s="331"/>
      <c r="H14" s="331"/>
      <c r="I14" s="331"/>
      <c r="J14" s="331"/>
      <c r="K14" s="331"/>
    </row>
    <row r="15" spans="1:11" ht="50.25" customHeight="1" x14ac:dyDescent="0.2">
      <c r="A15" s="891" t="s">
        <v>1038</v>
      </c>
      <c r="B15" s="891"/>
      <c r="C15" s="890"/>
      <c r="D15" s="890"/>
      <c r="E15" s="890"/>
      <c r="F15" s="890"/>
      <c r="G15" s="890"/>
      <c r="H15" s="890"/>
      <c r="I15" s="890"/>
      <c r="J15" s="890"/>
      <c r="K15" s="890"/>
    </row>
    <row r="16" spans="1:11" ht="43.5" customHeight="1" x14ac:dyDescent="0.2">
      <c r="A16" s="891" t="s">
        <v>1039</v>
      </c>
      <c r="B16" s="891"/>
      <c r="C16" s="890"/>
      <c r="D16" s="890"/>
      <c r="E16" s="890"/>
      <c r="F16" s="890"/>
      <c r="G16" s="890"/>
      <c r="H16" s="890"/>
      <c r="I16" s="890"/>
      <c r="J16" s="890"/>
      <c r="K16" s="890"/>
    </row>
    <row r="17" spans="1:2" ht="15" x14ac:dyDescent="0.2">
      <c r="A17" s="746"/>
      <c r="B17" s="746"/>
    </row>
    <row r="18" spans="1:2" ht="15" x14ac:dyDescent="0.2">
      <c r="A18" s="747" t="s">
        <v>5</v>
      </c>
      <c r="B18" s="747"/>
    </row>
    <row r="19" spans="1:2" x14ac:dyDescent="0.2">
      <c r="A19" s="748"/>
      <c r="B19" s="748"/>
    </row>
  </sheetData>
  <mergeCells count="16">
    <mergeCell ref="A11:B11"/>
    <mergeCell ref="A13:B13"/>
    <mergeCell ref="A14:B14"/>
    <mergeCell ref="A15:B15"/>
    <mergeCell ref="A16:B16"/>
    <mergeCell ref="A6:B6"/>
    <mergeCell ref="A1:B1"/>
    <mergeCell ref="A2:B2"/>
    <mergeCell ref="A3:B3"/>
    <mergeCell ref="A4:B4"/>
    <mergeCell ref="A5:B5"/>
    <mergeCell ref="A7:B7"/>
    <mergeCell ref="A9:B9"/>
    <mergeCell ref="A17:B17"/>
    <mergeCell ref="A18:B18"/>
    <mergeCell ref="A19:B19"/>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sheetPr>
  <dimension ref="A1:O72"/>
  <sheetViews>
    <sheetView zoomScaleNormal="100" workbookViewId="0">
      <selection activeCell="H19" sqref="H19"/>
    </sheetView>
  </sheetViews>
  <sheetFormatPr defaultRowHeight="12.75" x14ac:dyDescent="0.2"/>
  <cols>
    <col min="1" max="2" width="13.42578125" customWidth="1"/>
    <col min="3" max="3" width="13.42578125" style="251" customWidth="1"/>
    <col min="4" max="15" width="13.42578125" customWidth="1"/>
  </cols>
  <sheetData>
    <row r="1" spans="1:15" ht="83.25" customHeight="1" x14ac:dyDescent="0.2">
      <c r="A1" s="759" t="s">
        <v>436</v>
      </c>
      <c r="B1" s="759"/>
      <c r="C1" s="759"/>
      <c r="D1" s="759"/>
      <c r="E1" s="759"/>
      <c r="F1" s="759"/>
      <c r="G1" s="759"/>
      <c r="H1" s="759"/>
      <c r="I1" s="759"/>
      <c r="J1" s="759"/>
      <c r="K1" s="759"/>
      <c r="L1" s="759"/>
      <c r="M1" s="382"/>
      <c r="N1" s="382"/>
      <c r="O1" s="382"/>
    </row>
    <row r="2" spans="1:15" x14ac:dyDescent="0.2">
      <c r="A2" s="383"/>
      <c r="B2" s="251"/>
      <c r="C2" s="384"/>
      <c r="D2" s="27"/>
      <c r="E2" s="27"/>
    </row>
    <row r="3" spans="1:15" x14ac:dyDescent="0.2">
      <c r="A3" s="383"/>
      <c r="B3" s="251"/>
      <c r="C3" s="384"/>
      <c r="D3" s="385"/>
    </row>
    <row r="4" spans="1:15" x14ac:dyDescent="0.2">
      <c r="A4" s="299" t="s">
        <v>83</v>
      </c>
      <c r="B4" s="299"/>
      <c r="C4" s="384"/>
      <c r="D4" s="385"/>
    </row>
    <row r="5" spans="1:15" ht="25.5" x14ac:dyDescent="0.2">
      <c r="A5" s="373" t="s">
        <v>437</v>
      </c>
      <c r="B5" s="386" t="s">
        <v>438</v>
      </c>
      <c r="C5" s="384"/>
      <c r="D5" s="385"/>
    </row>
    <row r="6" spans="1:15" x14ac:dyDescent="0.2">
      <c r="A6" s="295" t="s">
        <v>439</v>
      </c>
      <c r="B6" s="296">
        <f t="shared" ref="B6:B18" si="0">L35/1024</f>
        <v>0.51354472568511966</v>
      </c>
      <c r="C6" s="384"/>
      <c r="D6" s="385"/>
    </row>
    <row r="7" spans="1:15" x14ac:dyDescent="0.2">
      <c r="A7" s="295" t="s">
        <v>440</v>
      </c>
      <c r="B7" s="296">
        <f t="shared" si="0"/>
        <v>0.99195496114434811</v>
      </c>
    </row>
    <row r="8" spans="1:15" x14ac:dyDescent="0.2">
      <c r="A8" s="295" t="s">
        <v>441</v>
      </c>
      <c r="B8" s="296">
        <f t="shared" si="0"/>
        <v>1.922691838783438</v>
      </c>
    </row>
    <row r="9" spans="1:15" x14ac:dyDescent="0.2">
      <c r="A9" s="295" t="s">
        <v>442</v>
      </c>
      <c r="B9" s="296">
        <f t="shared" si="0"/>
        <v>3.5503806954214361</v>
      </c>
    </row>
    <row r="10" spans="1:15" x14ac:dyDescent="0.2">
      <c r="A10" s="295" t="s">
        <v>443</v>
      </c>
      <c r="B10" s="296">
        <f t="shared" si="0"/>
        <v>3.935546875</v>
      </c>
    </row>
    <row r="11" spans="1:15" x14ac:dyDescent="0.2">
      <c r="A11" s="295" t="s">
        <v>444</v>
      </c>
      <c r="B11" s="296">
        <f t="shared" si="0"/>
        <v>4.063515625</v>
      </c>
    </row>
    <row r="12" spans="1:15" x14ac:dyDescent="0.2">
      <c r="A12" s="295" t="s">
        <v>445</v>
      </c>
      <c r="B12" s="296">
        <f t="shared" si="0"/>
        <v>4.6174499885111002</v>
      </c>
    </row>
    <row r="13" spans="1:15" x14ac:dyDescent="0.2">
      <c r="A13" s="295" t="s">
        <v>446</v>
      </c>
      <c r="B13" s="296">
        <f t="shared" si="0"/>
        <v>4.9068538051850199</v>
      </c>
      <c r="K13" s="12"/>
    </row>
    <row r="14" spans="1:15" x14ac:dyDescent="0.2">
      <c r="A14" s="295" t="s">
        <v>447</v>
      </c>
      <c r="B14" s="296">
        <f t="shared" si="0"/>
        <v>4.2940056858062743</v>
      </c>
    </row>
    <row r="15" spans="1:15" x14ac:dyDescent="0.2">
      <c r="A15" s="303" t="s">
        <v>448</v>
      </c>
      <c r="B15" s="296">
        <f t="shared" si="0"/>
        <v>4.2035996093749999</v>
      </c>
      <c r="C15" s="54"/>
    </row>
    <row r="16" spans="1:15" x14ac:dyDescent="0.2">
      <c r="A16" s="303" t="s">
        <v>449</v>
      </c>
      <c r="B16" s="296">
        <f t="shared" si="0"/>
        <v>4.5042429416315555</v>
      </c>
    </row>
    <row r="17" spans="1:12" x14ac:dyDescent="0.2">
      <c r="A17" s="387" t="s">
        <v>450</v>
      </c>
      <c r="B17" s="296">
        <f t="shared" si="0"/>
        <v>5.7626225452423085</v>
      </c>
      <c r="C17"/>
    </row>
    <row r="18" spans="1:12" x14ac:dyDescent="0.2">
      <c r="A18" s="387" t="s">
        <v>451</v>
      </c>
      <c r="B18" s="296">
        <f t="shared" si="0"/>
        <v>7.3970605468750001</v>
      </c>
      <c r="C18"/>
    </row>
    <row r="19" spans="1:12" x14ac:dyDescent="0.2">
      <c r="A19" s="387" t="s">
        <v>452</v>
      </c>
      <c r="B19" s="296">
        <f>B48/1024</f>
        <v>9.7649243259429941</v>
      </c>
      <c r="C19"/>
    </row>
    <row r="20" spans="1:12" x14ac:dyDescent="0.2">
      <c r="A20" s="387" t="s">
        <v>453</v>
      </c>
      <c r="B20" s="296">
        <f>B49/1024</f>
        <v>9.1162402343750006</v>
      </c>
      <c r="C20"/>
    </row>
    <row r="21" spans="1:12" x14ac:dyDescent="0.2">
      <c r="A21" s="387" t="s">
        <v>347</v>
      </c>
      <c r="B21" s="296">
        <f>B50/1024</f>
        <v>14.632695312499999</v>
      </c>
      <c r="C21"/>
    </row>
    <row r="22" spans="1:12" x14ac:dyDescent="0.2">
      <c r="A22" s="658" t="s">
        <v>875</v>
      </c>
      <c r="B22" s="296">
        <f>B51/1024</f>
        <v>17.503115234374999</v>
      </c>
      <c r="C22"/>
    </row>
    <row r="24" spans="1:12" x14ac:dyDescent="0.2">
      <c r="A24" s="388"/>
      <c r="C24"/>
    </row>
    <row r="30" spans="1:12" x14ac:dyDescent="0.2">
      <c r="A30" s="299" t="s">
        <v>454</v>
      </c>
    </row>
    <row r="31" spans="1:12" x14ac:dyDescent="0.2">
      <c r="A31" s="299" t="s">
        <v>455</v>
      </c>
      <c r="B31" s="299"/>
      <c r="C31" s="299"/>
      <c r="D31" s="299"/>
      <c r="E31" s="299"/>
      <c r="F31" s="299"/>
      <c r="G31" s="299"/>
      <c r="H31" s="299"/>
      <c r="I31" s="299"/>
      <c r="J31" s="299"/>
      <c r="K31" s="299"/>
    </row>
    <row r="32" spans="1:12" ht="12.75" customHeight="1" x14ac:dyDescent="0.2">
      <c r="A32" s="299"/>
      <c r="B32" s="299"/>
      <c r="C32" s="299"/>
      <c r="D32" s="874" t="s">
        <v>456</v>
      </c>
      <c r="E32" s="875"/>
      <c r="F32" s="876"/>
      <c r="G32" s="299"/>
      <c r="H32" s="877" t="s">
        <v>457</v>
      </c>
      <c r="I32" s="878"/>
      <c r="J32" s="879"/>
      <c r="L32" s="389" t="s">
        <v>458</v>
      </c>
    </row>
    <row r="33" spans="1:12" ht="38.25" x14ac:dyDescent="0.2">
      <c r="A33" s="299"/>
      <c r="B33" s="390" t="s">
        <v>459</v>
      </c>
      <c r="C33" s="391" t="s">
        <v>460</v>
      </c>
      <c r="D33" s="392" t="s">
        <v>66</v>
      </c>
      <c r="E33" s="393" t="s">
        <v>461</v>
      </c>
      <c r="F33" s="394" t="s">
        <v>462</v>
      </c>
      <c r="G33" s="299"/>
      <c r="H33" s="395" t="s">
        <v>66</v>
      </c>
      <c r="I33" s="393" t="s">
        <v>463</v>
      </c>
      <c r="J33" s="396" t="s">
        <v>464</v>
      </c>
      <c r="L33" s="397" t="s">
        <v>465</v>
      </c>
    </row>
    <row r="34" spans="1:12" x14ac:dyDescent="0.2">
      <c r="A34" s="398" t="s">
        <v>466</v>
      </c>
      <c r="B34" s="299"/>
      <c r="C34" s="299"/>
      <c r="D34" s="399">
        <v>308.96113601562496</v>
      </c>
      <c r="E34" s="400">
        <v>41.79</v>
      </c>
      <c r="F34" s="401">
        <f>D34-E34</f>
        <v>267.17113601562494</v>
      </c>
      <c r="G34" s="299"/>
      <c r="H34" s="402"/>
      <c r="I34" s="403"/>
      <c r="J34" s="404"/>
      <c r="L34" s="405">
        <f>D34</f>
        <v>308.96113601562496</v>
      </c>
    </row>
    <row r="35" spans="1:12" x14ac:dyDescent="0.2">
      <c r="A35" s="398" t="s">
        <v>439</v>
      </c>
      <c r="B35" s="299"/>
      <c r="C35" s="406">
        <v>201.18</v>
      </c>
      <c r="D35" s="399">
        <v>525.86979910156253</v>
      </c>
      <c r="E35" s="400">
        <f>(62.23-10.34)+(146.87-27.58)+(29.94-1.84)+(5.22-4.08)+41.79</f>
        <v>242.20999999999998</v>
      </c>
      <c r="F35" s="401">
        <f>D35-E35</f>
        <v>283.65979910156256</v>
      </c>
      <c r="G35" s="299"/>
      <c r="H35" s="402"/>
      <c r="I35" s="403"/>
      <c r="J35" s="404"/>
      <c r="L35" s="405">
        <f>D35</f>
        <v>525.86979910156253</v>
      </c>
    </row>
    <row r="36" spans="1:12" x14ac:dyDescent="0.2">
      <c r="A36" s="398" t="s">
        <v>440</v>
      </c>
      <c r="B36" s="299"/>
      <c r="C36" s="406">
        <v>633.10227999999995</v>
      </c>
      <c r="D36" s="399">
        <v>1015.7618802118125</v>
      </c>
      <c r="E36" s="400">
        <f>(218.93-10.34)+(332.42-27.58)+(84.58-27.58)+(10.29-4.08)+66.98</f>
        <v>643.62000000000012</v>
      </c>
      <c r="F36" s="401">
        <f>D36-E36</f>
        <v>372.14188021181235</v>
      </c>
      <c r="G36" s="299"/>
      <c r="H36" s="402"/>
      <c r="I36" s="403"/>
      <c r="J36" s="404"/>
      <c r="L36" s="405">
        <f>D36</f>
        <v>1015.7618802118125</v>
      </c>
    </row>
    <row r="37" spans="1:12" x14ac:dyDescent="0.2">
      <c r="A37" s="398" t="s">
        <v>441</v>
      </c>
      <c r="B37" s="299"/>
      <c r="C37" s="406">
        <v>1597.2237</v>
      </c>
      <c r="D37" s="399">
        <f>D36+953.074562702428</f>
        <v>1968.8364429142405</v>
      </c>
      <c r="E37" s="407">
        <f>E36+929.203831968576</f>
        <v>1572.8238319685761</v>
      </c>
      <c r="F37" s="401">
        <f>D37-E37</f>
        <v>396.01261094566439</v>
      </c>
      <c r="G37" s="408"/>
      <c r="H37" s="402"/>
      <c r="I37" s="403"/>
      <c r="J37" s="404"/>
      <c r="L37" s="405">
        <f>D37</f>
        <v>1968.8364429142405</v>
      </c>
    </row>
    <row r="38" spans="1:12" x14ac:dyDescent="0.2">
      <c r="A38" s="398" t="s">
        <v>442</v>
      </c>
      <c r="B38" s="299"/>
      <c r="C38" s="406">
        <v>2723.4639999999999</v>
      </c>
      <c r="D38" s="409">
        <f>D37+1666.75338919731</f>
        <v>3635.5898321115505</v>
      </c>
      <c r="E38" s="410">
        <f>E37+1624.67378795572</f>
        <v>3197.497619924296</v>
      </c>
      <c r="F38" s="411">
        <f>D38-E38</f>
        <v>438.09221218725452</v>
      </c>
      <c r="G38" s="408"/>
      <c r="H38" s="402"/>
      <c r="I38" s="403"/>
      <c r="J38" s="404"/>
      <c r="L38" s="405">
        <f>D38</f>
        <v>3635.5898321115505</v>
      </c>
    </row>
    <row r="39" spans="1:12" x14ac:dyDescent="0.2">
      <c r="A39" s="398" t="s">
        <v>443</v>
      </c>
      <c r="B39" s="299"/>
      <c r="C39" s="406">
        <v>3332.069</v>
      </c>
      <c r="D39" s="299"/>
      <c r="E39" s="299"/>
      <c r="F39" s="299"/>
      <c r="G39" s="299"/>
      <c r="H39" s="399">
        <f>I39+J39</f>
        <v>4030</v>
      </c>
      <c r="I39" s="412">
        <f>3.25*1024</f>
        <v>3328</v>
      </c>
      <c r="J39" s="413">
        <v>702</v>
      </c>
      <c r="L39" s="405">
        <f>H39</f>
        <v>4030</v>
      </c>
    </row>
    <row r="40" spans="1:12" x14ac:dyDescent="0.2">
      <c r="A40" s="398" t="s">
        <v>444</v>
      </c>
      <c r="B40" s="299"/>
      <c r="C40" s="406">
        <v>3518.7299999999996</v>
      </c>
      <c r="D40" s="299"/>
      <c r="E40" s="299"/>
      <c r="F40" s="299"/>
      <c r="G40" s="299"/>
      <c r="H40" s="399">
        <f>I40+J40</f>
        <v>4161.04</v>
      </c>
      <c r="I40" s="407">
        <f>3.21*1024</f>
        <v>3287.04</v>
      </c>
      <c r="J40" s="401">
        <v>874</v>
      </c>
      <c r="L40" s="405">
        <f>H40</f>
        <v>4161.04</v>
      </c>
    </row>
    <row r="41" spans="1:12" x14ac:dyDescent="0.2">
      <c r="A41" s="398" t="s">
        <v>445</v>
      </c>
      <c r="B41" s="299"/>
      <c r="C41" s="406">
        <v>3861.2900000000004</v>
      </c>
      <c r="D41" s="299"/>
      <c r="E41" s="299"/>
      <c r="F41" s="299"/>
      <c r="G41" s="299"/>
      <c r="H41" s="399">
        <f>I41+J41</f>
        <v>4728.2687882353666</v>
      </c>
      <c r="I41" s="407">
        <f>3.6730643342181*1024</f>
        <v>3761.2178782393344</v>
      </c>
      <c r="J41" s="401">
        <f>0.944385654293*1024</f>
        <v>967.05090999603203</v>
      </c>
      <c r="L41" s="405">
        <f>H41</f>
        <v>4728.2687882353666</v>
      </c>
    </row>
    <row r="42" spans="1:12" x14ac:dyDescent="0.2">
      <c r="A42" s="398" t="s">
        <v>446</v>
      </c>
      <c r="B42" s="299"/>
      <c r="C42" s="406">
        <v>3022.85</v>
      </c>
      <c r="D42" s="299" t="s">
        <v>467</v>
      </c>
      <c r="E42" s="299"/>
      <c r="F42" s="299"/>
      <c r="G42" s="299"/>
      <c r="H42" s="409">
        <f>4.90685380518502*1024</f>
        <v>5024.6182965094604</v>
      </c>
      <c r="I42" s="410"/>
      <c r="J42" s="411"/>
      <c r="L42" s="405">
        <f>H42</f>
        <v>5024.6182965094604</v>
      </c>
    </row>
    <row r="43" spans="1:12" x14ac:dyDescent="0.2">
      <c r="A43" s="398" t="s">
        <v>447</v>
      </c>
      <c r="B43" s="414">
        <v>3747.0618222656253</v>
      </c>
      <c r="C43" s="299" t="s">
        <v>468</v>
      </c>
      <c r="D43" s="299"/>
      <c r="E43" s="299"/>
      <c r="F43" s="299"/>
      <c r="G43" s="299"/>
      <c r="H43" s="299"/>
      <c r="I43" s="299"/>
      <c r="J43" s="299"/>
      <c r="L43" s="405">
        <f>B43+650</f>
        <v>4397.0618222656249</v>
      </c>
    </row>
    <row r="44" spans="1:12" x14ac:dyDescent="0.2">
      <c r="A44" s="398" t="s">
        <v>448</v>
      </c>
      <c r="B44" s="414">
        <v>4304.4859999999999</v>
      </c>
      <c r="C44" s="299"/>
      <c r="D44" s="299"/>
      <c r="E44" s="299"/>
      <c r="F44" s="299"/>
      <c r="G44" s="299"/>
      <c r="H44" s="299"/>
      <c r="I44" s="299"/>
      <c r="J44" s="299"/>
      <c r="L44" s="405">
        <f>B44</f>
        <v>4304.4859999999999</v>
      </c>
    </row>
    <row r="45" spans="1:12" x14ac:dyDescent="0.2">
      <c r="A45" s="398" t="s">
        <v>449</v>
      </c>
      <c r="B45" s="414">
        <v>4612.3447722307128</v>
      </c>
      <c r="C45" s="299"/>
      <c r="D45" s="299"/>
      <c r="E45" s="299"/>
      <c r="F45" s="299"/>
      <c r="G45" s="299"/>
      <c r="H45" s="299"/>
      <c r="I45" s="299"/>
      <c r="J45" s="299"/>
      <c r="L45" s="405">
        <f>B45</f>
        <v>4612.3447722307128</v>
      </c>
    </row>
    <row r="46" spans="1:12" x14ac:dyDescent="0.2">
      <c r="A46" s="398" t="s">
        <v>450</v>
      </c>
      <c r="B46" s="414">
        <v>5900.925486328124</v>
      </c>
      <c r="C46" s="299"/>
      <c r="D46" s="299"/>
      <c r="E46" s="299"/>
      <c r="F46" s="299"/>
      <c r="G46" s="299"/>
      <c r="H46" s="299"/>
      <c r="I46" s="299"/>
      <c r="J46" s="299"/>
      <c r="L46" s="405">
        <f>B46</f>
        <v>5900.925486328124</v>
      </c>
    </row>
    <row r="47" spans="1:12" x14ac:dyDescent="0.2">
      <c r="A47" s="398" t="s">
        <v>451</v>
      </c>
      <c r="B47" s="414">
        <v>7574.59</v>
      </c>
      <c r="C47" s="299"/>
      <c r="D47" s="299"/>
      <c r="E47" s="299"/>
      <c r="F47" s="299"/>
      <c r="G47" s="299"/>
      <c r="H47" s="299"/>
      <c r="I47" s="299"/>
      <c r="J47" s="299"/>
      <c r="L47" s="405">
        <f>B47</f>
        <v>7574.59</v>
      </c>
    </row>
    <row r="48" spans="1:12" x14ac:dyDescent="0.2">
      <c r="A48" s="398" t="s">
        <v>452</v>
      </c>
      <c r="B48" s="414">
        <v>9999.2825097656259</v>
      </c>
      <c r="C48" s="299"/>
      <c r="D48" s="299"/>
      <c r="E48" s="299"/>
      <c r="F48" s="299"/>
      <c r="G48" s="299"/>
      <c r="H48" s="299"/>
      <c r="I48" s="299"/>
      <c r="J48" s="299"/>
      <c r="L48" s="415">
        <f>B48</f>
        <v>9999.2825097656259</v>
      </c>
    </row>
    <row r="49" spans="1:14" x14ac:dyDescent="0.2">
      <c r="A49" s="398" t="s">
        <v>453</v>
      </c>
      <c r="B49" s="414">
        <v>9335.0300000000007</v>
      </c>
      <c r="C49" s="299"/>
      <c r="D49" s="299"/>
      <c r="E49" s="299"/>
      <c r="F49" s="299"/>
      <c r="G49" s="299"/>
      <c r="H49" s="299"/>
      <c r="I49" s="299"/>
      <c r="J49" s="299"/>
      <c r="L49" s="415">
        <f t="shared" ref="L49:L51" si="1">B49</f>
        <v>9335.0300000000007</v>
      </c>
    </row>
    <row r="50" spans="1:14" ht="14.25" x14ac:dyDescent="0.2">
      <c r="A50" s="416" t="s">
        <v>347</v>
      </c>
      <c r="B50" s="414">
        <v>14983.88</v>
      </c>
      <c r="C50"/>
      <c r="D50" s="417"/>
      <c r="E50" s="417"/>
      <c r="F50" s="417"/>
      <c r="G50" s="417"/>
      <c r="H50" s="417"/>
      <c r="I50" s="417"/>
      <c r="J50" s="417"/>
      <c r="K50" s="417"/>
      <c r="L50" s="415">
        <f t="shared" si="1"/>
        <v>14983.88</v>
      </c>
    </row>
    <row r="51" spans="1:14" ht="14.25" x14ac:dyDescent="0.2">
      <c r="A51" s="416" t="s">
        <v>875</v>
      </c>
      <c r="B51" s="414">
        <v>17923.189999999999</v>
      </c>
      <c r="C51"/>
      <c r="D51" s="417"/>
      <c r="E51" s="417"/>
      <c r="F51" s="417"/>
      <c r="G51" s="417"/>
      <c r="H51" s="417"/>
      <c r="I51" s="417"/>
      <c r="J51" s="417"/>
      <c r="K51" s="417"/>
      <c r="L51" s="415">
        <f t="shared" si="1"/>
        <v>17923.189999999999</v>
      </c>
    </row>
    <row r="52" spans="1:14" ht="20.25" x14ac:dyDescent="0.3">
      <c r="A52" s="418" t="s">
        <v>469</v>
      </c>
      <c r="B52" s="417" t="s">
        <v>470</v>
      </c>
      <c r="C52" s="417"/>
      <c r="D52" s="417"/>
      <c r="E52" s="417"/>
      <c r="F52" s="417"/>
      <c r="G52" s="417"/>
      <c r="H52" s="417"/>
      <c r="I52" s="417"/>
      <c r="J52" s="417"/>
      <c r="K52" s="417"/>
    </row>
    <row r="53" spans="1:14" x14ac:dyDescent="0.2">
      <c r="C53"/>
    </row>
    <row r="54" spans="1:14" x14ac:dyDescent="0.2">
      <c r="A54" s="299" t="s">
        <v>471</v>
      </c>
    </row>
    <row r="55" spans="1:14" s="27" customFormat="1" x14ac:dyDescent="0.2">
      <c r="A55" s="419" t="s">
        <v>472</v>
      </c>
      <c r="B55" s="420" t="s">
        <v>473</v>
      </c>
      <c r="C55" s="880" t="s">
        <v>474</v>
      </c>
      <c r="D55" s="881"/>
      <c r="E55" s="882" t="s">
        <v>475</v>
      </c>
      <c r="F55" s="882"/>
      <c r="G55" s="882"/>
      <c r="H55" s="882"/>
      <c r="I55" s="882"/>
      <c r="J55" s="882"/>
      <c r="K55" s="421"/>
      <c r="L55" s="421"/>
      <c r="M55" s="421"/>
      <c r="N55" s="421"/>
    </row>
    <row r="56" spans="1:14" x14ac:dyDescent="0.2">
      <c r="A56" s="422" t="s">
        <v>476</v>
      </c>
      <c r="B56" s="423">
        <v>0.51354472568511966</v>
      </c>
      <c r="C56" s="872" t="s">
        <v>477</v>
      </c>
      <c r="D56" s="873"/>
      <c r="E56" s="871" t="s">
        <v>478</v>
      </c>
      <c r="F56" s="871"/>
      <c r="G56" s="871"/>
      <c r="H56" s="871"/>
      <c r="I56" s="871"/>
      <c r="J56" s="871"/>
      <c r="K56" s="424"/>
      <c r="L56" s="424"/>
      <c r="M56" s="424"/>
      <c r="N56" s="424"/>
    </row>
    <row r="57" spans="1:14" x14ac:dyDescent="0.2">
      <c r="A57" s="422" t="s">
        <v>479</v>
      </c>
      <c r="B57" s="423">
        <v>0.99195496114434811</v>
      </c>
      <c r="C57" s="872" t="s">
        <v>477</v>
      </c>
      <c r="D57" s="873"/>
      <c r="E57" s="871" t="s">
        <v>478</v>
      </c>
      <c r="F57" s="871"/>
      <c r="G57" s="871"/>
      <c r="H57" s="871"/>
      <c r="I57" s="871"/>
      <c r="J57" s="871"/>
      <c r="K57" s="424"/>
      <c r="L57" s="424"/>
      <c r="M57" s="424"/>
      <c r="N57" s="424"/>
    </row>
    <row r="58" spans="1:14" x14ac:dyDescent="0.2">
      <c r="A58" s="422" t="s">
        <v>480</v>
      </c>
      <c r="B58" s="423">
        <v>1.922691838783438</v>
      </c>
      <c r="C58" s="872" t="s">
        <v>477</v>
      </c>
      <c r="D58" s="873"/>
      <c r="E58" s="871" t="s">
        <v>481</v>
      </c>
      <c r="F58" s="871"/>
      <c r="G58" s="871"/>
      <c r="H58" s="871"/>
      <c r="I58" s="871"/>
      <c r="J58" s="871"/>
      <c r="K58" s="424"/>
      <c r="L58" s="424"/>
      <c r="M58" s="424"/>
      <c r="N58" s="424"/>
    </row>
    <row r="59" spans="1:14" x14ac:dyDescent="0.2">
      <c r="A59" s="422" t="s">
        <v>482</v>
      </c>
      <c r="B59" s="423">
        <v>3.5503806954214361</v>
      </c>
      <c r="C59" s="872" t="s">
        <v>477</v>
      </c>
      <c r="D59" s="873"/>
      <c r="E59" s="871" t="s">
        <v>483</v>
      </c>
      <c r="F59" s="871"/>
      <c r="G59" s="871"/>
      <c r="H59" s="871"/>
      <c r="I59" s="871"/>
      <c r="J59" s="871"/>
      <c r="K59" s="424"/>
      <c r="L59" s="424"/>
      <c r="M59" s="424"/>
      <c r="N59" s="424"/>
    </row>
    <row r="60" spans="1:14" ht="25.5" customHeight="1" x14ac:dyDescent="0.2">
      <c r="A60" s="422" t="s">
        <v>484</v>
      </c>
      <c r="B60" s="423">
        <v>3.935546875</v>
      </c>
      <c r="C60" s="872" t="s">
        <v>485</v>
      </c>
      <c r="D60" s="873"/>
      <c r="E60" s="871" t="s">
        <v>486</v>
      </c>
      <c r="F60" s="871"/>
      <c r="G60" s="871"/>
      <c r="H60" s="871"/>
      <c r="I60" s="871"/>
      <c r="J60" s="871"/>
      <c r="K60" s="425"/>
      <c r="L60" s="425"/>
      <c r="M60" s="425"/>
      <c r="N60" s="425"/>
    </row>
    <row r="61" spans="1:14" ht="25.5" customHeight="1" x14ac:dyDescent="0.2">
      <c r="A61" s="422" t="s">
        <v>487</v>
      </c>
      <c r="B61" s="423">
        <v>4.063515625</v>
      </c>
      <c r="C61" s="872" t="s">
        <v>488</v>
      </c>
      <c r="D61" s="873"/>
      <c r="E61" s="871" t="s">
        <v>489</v>
      </c>
      <c r="F61" s="871"/>
      <c r="G61" s="871"/>
      <c r="H61" s="871"/>
      <c r="I61" s="871"/>
      <c r="J61" s="871"/>
      <c r="K61" s="425"/>
      <c r="L61" s="425"/>
      <c r="M61" s="425"/>
      <c r="N61" s="425"/>
    </row>
    <row r="62" spans="1:14" ht="25.5" customHeight="1" x14ac:dyDescent="0.2">
      <c r="A62" s="422" t="s">
        <v>490</v>
      </c>
      <c r="B62" s="423">
        <v>4.6174499885111002</v>
      </c>
      <c r="C62" s="869" t="s">
        <v>491</v>
      </c>
      <c r="D62" s="870"/>
      <c r="E62" s="871" t="s">
        <v>492</v>
      </c>
      <c r="F62" s="871"/>
      <c r="G62" s="871"/>
      <c r="H62" s="871"/>
      <c r="I62" s="871"/>
      <c r="J62" s="871"/>
      <c r="K62" s="425"/>
      <c r="L62" s="425"/>
      <c r="M62" s="425"/>
      <c r="N62" s="425"/>
    </row>
    <row r="63" spans="1:14" x14ac:dyDescent="0.2">
      <c r="A63" s="422" t="s">
        <v>493</v>
      </c>
      <c r="B63" s="423">
        <v>4.9068538051850199</v>
      </c>
      <c r="C63" s="869" t="s">
        <v>494</v>
      </c>
      <c r="D63" s="870"/>
      <c r="E63" s="871" t="s">
        <v>495</v>
      </c>
      <c r="F63" s="871"/>
      <c r="G63" s="871"/>
      <c r="H63" s="871"/>
      <c r="I63" s="871"/>
      <c r="J63" s="871"/>
      <c r="K63" s="424"/>
      <c r="L63" s="424"/>
      <c r="M63" s="424"/>
      <c r="N63" s="424"/>
    </row>
    <row r="64" spans="1:14" x14ac:dyDescent="0.2">
      <c r="A64" s="422" t="s">
        <v>496</v>
      </c>
      <c r="B64" s="423">
        <v>4.2940056858062743</v>
      </c>
      <c r="C64" s="869" t="s">
        <v>497</v>
      </c>
      <c r="D64" s="870"/>
      <c r="E64" s="871" t="s">
        <v>498</v>
      </c>
      <c r="F64" s="871"/>
      <c r="G64" s="871"/>
      <c r="H64" s="871"/>
      <c r="I64" s="871"/>
      <c r="J64" s="871"/>
      <c r="K64" s="424"/>
      <c r="L64" s="424"/>
      <c r="M64" s="424"/>
      <c r="N64" s="424"/>
    </row>
    <row r="65" spans="1:14" x14ac:dyDescent="0.2">
      <c r="A65" s="422" t="s">
        <v>499</v>
      </c>
      <c r="B65" s="423">
        <v>4.2035996093749999</v>
      </c>
      <c r="C65" s="869" t="s">
        <v>500</v>
      </c>
      <c r="D65" s="870"/>
      <c r="E65" s="871" t="s">
        <v>501</v>
      </c>
      <c r="F65" s="871"/>
      <c r="G65" s="871"/>
      <c r="H65" s="871"/>
      <c r="I65" s="871"/>
      <c r="J65" s="871"/>
      <c r="K65" s="424"/>
      <c r="L65" s="424"/>
      <c r="M65" s="424"/>
      <c r="N65" s="424"/>
    </row>
    <row r="66" spans="1:14" x14ac:dyDescent="0.2">
      <c r="A66" s="422" t="s">
        <v>502</v>
      </c>
      <c r="B66" s="423">
        <v>4.5042429416315555</v>
      </c>
      <c r="C66" s="869" t="s">
        <v>503</v>
      </c>
      <c r="D66" s="870"/>
      <c r="E66" s="871" t="s">
        <v>504</v>
      </c>
      <c r="F66" s="871"/>
      <c r="G66" s="871"/>
      <c r="H66" s="871"/>
      <c r="I66" s="871"/>
      <c r="J66" s="871"/>
      <c r="K66" s="424"/>
      <c r="L66" s="424"/>
      <c r="M66" s="424"/>
      <c r="N66" s="424"/>
    </row>
    <row r="67" spans="1:14" x14ac:dyDescent="0.2">
      <c r="A67" s="422" t="s">
        <v>505</v>
      </c>
      <c r="B67" s="423">
        <v>5.7626225452423085</v>
      </c>
      <c r="C67" s="869" t="s">
        <v>506</v>
      </c>
      <c r="D67" s="870"/>
      <c r="E67" s="871" t="s">
        <v>507</v>
      </c>
      <c r="F67" s="871"/>
      <c r="G67" s="871"/>
      <c r="H67" s="871"/>
      <c r="I67" s="871"/>
      <c r="J67" s="871"/>
      <c r="K67" s="424"/>
      <c r="L67" s="424"/>
      <c r="M67" s="424"/>
      <c r="N67" s="424"/>
    </row>
    <row r="68" spans="1:14" x14ac:dyDescent="0.2">
      <c r="A68" s="422" t="s">
        <v>508</v>
      </c>
      <c r="B68" s="423">
        <v>7.3970605468750001</v>
      </c>
      <c r="C68" s="869" t="s">
        <v>509</v>
      </c>
      <c r="D68" s="870"/>
      <c r="E68" s="871" t="s">
        <v>510</v>
      </c>
      <c r="F68" s="871"/>
      <c r="G68" s="871"/>
      <c r="H68" s="871"/>
      <c r="I68" s="871"/>
      <c r="J68" s="871"/>
      <c r="K68" s="424"/>
      <c r="L68" s="424"/>
      <c r="M68" s="424"/>
      <c r="N68" s="424"/>
    </row>
    <row r="69" spans="1:14" x14ac:dyDescent="0.2">
      <c r="A69" s="422" t="s">
        <v>511</v>
      </c>
      <c r="B69" s="423">
        <f>B19</f>
        <v>9.7649243259429941</v>
      </c>
      <c r="C69" s="869" t="s">
        <v>512</v>
      </c>
      <c r="D69" s="870"/>
      <c r="E69" s="871" t="s">
        <v>513</v>
      </c>
      <c r="F69" s="871"/>
      <c r="G69" s="871"/>
      <c r="H69" s="871"/>
      <c r="I69" s="871"/>
      <c r="J69" s="871"/>
      <c r="K69" s="424"/>
      <c r="L69" s="424"/>
      <c r="M69" s="424"/>
      <c r="N69" s="424"/>
    </row>
    <row r="70" spans="1:14" ht="29.25" customHeight="1" x14ac:dyDescent="0.2">
      <c r="A70" s="422" t="s">
        <v>514</v>
      </c>
      <c r="B70" s="423">
        <f>B20</f>
        <v>9.1162402343750006</v>
      </c>
      <c r="C70" s="869" t="s">
        <v>515</v>
      </c>
      <c r="D70" s="870"/>
      <c r="E70" s="871" t="s">
        <v>516</v>
      </c>
      <c r="F70" s="871"/>
      <c r="G70" s="871"/>
      <c r="H70" s="871"/>
      <c r="I70" s="871"/>
      <c r="J70" s="871"/>
    </row>
    <row r="71" spans="1:14" ht="26.25" customHeight="1" x14ac:dyDescent="0.2">
      <c r="A71" s="422" t="s">
        <v>357</v>
      </c>
      <c r="B71" s="423">
        <f>B21</f>
        <v>14.632695312499999</v>
      </c>
      <c r="C71" s="869" t="s">
        <v>517</v>
      </c>
      <c r="D71" s="870"/>
      <c r="E71" s="871" t="s">
        <v>518</v>
      </c>
      <c r="F71" s="871"/>
      <c r="G71" s="871"/>
      <c r="H71" s="871"/>
      <c r="I71" s="871"/>
      <c r="J71" s="871"/>
    </row>
    <row r="72" spans="1:14" ht="26.25" customHeight="1" x14ac:dyDescent="0.2">
      <c r="A72" s="657" t="s">
        <v>879</v>
      </c>
      <c r="B72" s="423">
        <f>B22</f>
        <v>17.503115234374999</v>
      </c>
      <c r="C72" s="869" t="s">
        <v>890</v>
      </c>
      <c r="D72" s="870"/>
      <c r="E72" s="871" t="s">
        <v>889</v>
      </c>
      <c r="F72" s="871"/>
      <c r="G72" s="871"/>
      <c r="H72" s="871"/>
      <c r="I72" s="871"/>
      <c r="J72" s="871"/>
    </row>
  </sheetData>
  <mergeCells count="39">
    <mergeCell ref="C56:D56"/>
    <mergeCell ref="E56:J56"/>
    <mergeCell ref="A1:L1"/>
    <mergeCell ref="D32:F32"/>
    <mergeCell ref="H32:J32"/>
    <mergeCell ref="C55:D55"/>
    <mergeCell ref="E55:J55"/>
    <mergeCell ref="C57:D57"/>
    <mergeCell ref="E57:J57"/>
    <mergeCell ref="C58:D58"/>
    <mergeCell ref="E58:J58"/>
    <mergeCell ref="C59:D59"/>
    <mergeCell ref="E59:J59"/>
    <mergeCell ref="C60:D60"/>
    <mergeCell ref="E60:J60"/>
    <mergeCell ref="C61:D61"/>
    <mergeCell ref="E61:J61"/>
    <mergeCell ref="C62:D62"/>
    <mergeCell ref="E62:J62"/>
    <mergeCell ref="C63:D63"/>
    <mergeCell ref="E63:J63"/>
    <mergeCell ref="C64:D64"/>
    <mergeCell ref="E64:J64"/>
    <mergeCell ref="C65:D65"/>
    <mergeCell ref="E65:J65"/>
    <mergeCell ref="C66:D66"/>
    <mergeCell ref="E66:J66"/>
    <mergeCell ref="C67:D67"/>
    <mergeCell ref="E67:J67"/>
    <mergeCell ref="C68:D68"/>
    <mergeCell ref="E68:J68"/>
    <mergeCell ref="C72:D72"/>
    <mergeCell ref="E72:J72"/>
    <mergeCell ref="C69:D69"/>
    <mergeCell ref="E69:J69"/>
    <mergeCell ref="C70:D70"/>
    <mergeCell ref="E70:J70"/>
    <mergeCell ref="C71:D71"/>
    <mergeCell ref="E71:J71"/>
  </mergeCells>
  <printOptions horizontalCentered="1"/>
  <pageMargins left="0.75" right="0.75" top="1" bottom="1" header="0.5" footer="0.5"/>
  <pageSetup scale="75"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AA100"/>
  <sheetViews>
    <sheetView showZeros="0" topLeftCell="A67" zoomScale="80" zoomScaleNormal="80" workbookViewId="0">
      <selection activeCell="A52" sqref="A52:O70"/>
    </sheetView>
  </sheetViews>
  <sheetFormatPr defaultColWidth="8.85546875" defaultRowHeight="12.75" x14ac:dyDescent="0.2"/>
  <cols>
    <col min="1" max="1" width="10" customWidth="1"/>
    <col min="2" max="2" width="13.42578125" customWidth="1"/>
    <col min="3" max="3" width="13.42578125" style="251" customWidth="1"/>
    <col min="4" max="25" width="13.42578125" customWidth="1"/>
    <col min="26" max="26" width="8.85546875" customWidth="1"/>
  </cols>
  <sheetData>
    <row r="1" spans="1:17" ht="81.75" customHeight="1" x14ac:dyDescent="0.2">
      <c r="A1" s="795" t="s">
        <v>956</v>
      </c>
      <c r="B1" s="796"/>
      <c r="C1" s="796"/>
      <c r="D1" s="796"/>
      <c r="E1" s="796"/>
      <c r="F1" s="796"/>
      <c r="G1" s="796"/>
      <c r="H1" s="796"/>
      <c r="I1" s="796"/>
      <c r="J1" s="796"/>
      <c r="K1" s="796"/>
      <c r="L1" s="796"/>
      <c r="M1" s="796"/>
      <c r="N1" s="796"/>
      <c r="O1" s="796"/>
      <c r="P1" s="653"/>
      <c r="Q1" s="653"/>
    </row>
    <row r="2" spans="1:17" x14ac:dyDescent="0.2">
      <c r="A2" s="302"/>
    </row>
    <row r="3" spans="1:17" ht="14.25" customHeight="1" x14ac:dyDescent="0.2"/>
    <row r="4" spans="1:17" ht="14.25" customHeight="1" x14ac:dyDescent="0.2"/>
    <row r="5" spans="1:17" ht="14.25" customHeight="1" x14ac:dyDescent="0.2"/>
    <row r="6" spans="1:17" ht="14.25" customHeight="1" x14ac:dyDescent="0.2"/>
    <row r="7" spans="1:17" ht="14.25" customHeight="1" x14ac:dyDescent="0.2"/>
    <row r="8" spans="1:17" ht="14.25" customHeight="1" x14ac:dyDescent="0.2"/>
    <row r="9" spans="1:17" ht="14.25" customHeight="1" x14ac:dyDescent="0.2"/>
    <row r="10" spans="1:17" ht="14.25" customHeight="1" x14ac:dyDescent="0.2"/>
    <row r="11" spans="1:17" ht="14.25" customHeight="1" x14ac:dyDescent="0.2"/>
    <row r="12" spans="1:17" ht="14.25" customHeight="1" x14ac:dyDescent="0.2"/>
    <row r="13" spans="1:17" ht="14.25" customHeight="1" x14ac:dyDescent="0.2"/>
    <row r="14" spans="1:17" ht="14.25" customHeight="1" x14ac:dyDescent="0.2"/>
    <row r="15" spans="1:17" ht="14.25" customHeight="1" x14ac:dyDescent="0.2"/>
    <row r="16" spans="1:17" ht="14.25" customHeight="1" x14ac:dyDescent="0.2"/>
    <row r="17" spans="1:14" ht="14.25" customHeight="1" x14ac:dyDescent="0.2"/>
    <row r="18" spans="1:14" ht="14.25" customHeight="1" x14ac:dyDescent="0.2"/>
    <row r="19" spans="1:14" ht="14.25" customHeight="1" x14ac:dyDescent="0.2"/>
    <row r="20" spans="1:14" ht="14.25" customHeight="1" x14ac:dyDescent="0.2"/>
    <row r="21" spans="1:14" ht="14.25" customHeight="1" x14ac:dyDescent="0.2"/>
    <row r="22" spans="1:14" ht="14.25" customHeight="1" x14ac:dyDescent="0.2"/>
    <row r="23" spans="1:14" ht="14.25" customHeight="1" x14ac:dyDescent="0.2"/>
    <row r="24" spans="1:14" ht="14.25" customHeight="1" x14ac:dyDescent="0.2"/>
    <row r="25" spans="1:14" x14ac:dyDescent="0.2">
      <c r="B25" s="426"/>
    </row>
    <row r="26" spans="1:14" x14ac:dyDescent="0.2">
      <c r="A26" s="355" t="s">
        <v>83</v>
      </c>
      <c r="B26" s="355"/>
      <c r="C26" s="355"/>
      <c r="D26" s="355"/>
      <c r="E26" s="355"/>
      <c r="F26" s="355"/>
      <c r="G26" s="355"/>
      <c r="H26" s="355"/>
      <c r="I26" s="355"/>
      <c r="J26" s="355"/>
      <c r="K26" s="355"/>
      <c r="L26" s="355"/>
      <c r="M26" s="355"/>
      <c r="N26" s="355"/>
    </row>
    <row r="27" spans="1:14" ht="51" x14ac:dyDescent="0.2">
      <c r="A27" s="427" t="s">
        <v>519</v>
      </c>
      <c r="B27" s="428" t="s">
        <v>520</v>
      </c>
      <c r="C27" s="428" t="s">
        <v>521</v>
      </c>
      <c r="D27" s="355"/>
      <c r="E27" s="355"/>
      <c r="F27" s="355"/>
      <c r="G27" s="355"/>
      <c r="H27" s="355"/>
      <c r="I27" s="355"/>
      <c r="J27" s="355"/>
      <c r="K27" s="355"/>
      <c r="L27" s="355"/>
      <c r="M27" s="355"/>
      <c r="N27" s="355"/>
    </row>
    <row r="28" spans="1:14" x14ac:dyDescent="0.2">
      <c r="A28" s="52" t="s">
        <v>439</v>
      </c>
      <c r="B28" s="429">
        <f t="shared" ref="B28:C44" si="0">N53</f>
        <v>5.5238179999999995</v>
      </c>
      <c r="C28" s="429">
        <v>0</v>
      </c>
      <c r="D28" s="355"/>
      <c r="E28" s="355"/>
      <c r="F28" s="355"/>
      <c r="G28" s="355"/>
      <c r="H28" s="355"/>
      <c r="I28" s="355"/>
      <c r="J28" s="355"/>
      <c r="K28" s="355"/>
      <c r="L28" s="355"/>
      <c r="M28" s="355"/>
      <c r="N28" s="355"/>
    </row>
    <row r="29" spans="1:14" x14ac:dyDescent="0.2">
      <c r="A29" s="52" t="s">
        <v>440</v>
      </c>
      <c r="B29" s="429">
        <f t="shared" si="0"/>
        <v>8.4937329999999989</v>
      </c>
      <c r="C29" s="429"/>
      <c r="D29" s="355"/>
      <c r="E29" s="355"/>
      <c r="F29" s="355"/>
      <c r="G29" s="355"/>
      <c r="H29" s="355"/>
      <c r="I29" s="355"/>
      <c r="J29" s="355"/>
      <c r="K29" s="355"/>
      <c r="L29" s="355"/>
      <c r="M29" s="355"/>
      <c r="N29" s="355"/>
    </row>
    <row r="30" spans="1:14" x14ac:dyDescent="0.2">
      <c r="A30" s="52" t="s">
        <v>441</v>
      </c>
      <c r="B30" s="429">
        <f t="shared" si="0"/>
        <v>19.305638999999999</v>
      </c>
      <c r="C30" s="429"/>
      <c r="D30" s="355"/>
      <c r="E30" s="355"/>
      <c r="F30" s="355"/>
      <c r="G30" s="355"/>
      <c r="H30" s="355"/>
      <c r="I30" s="355"/>
      <c r="J30" s="355"/>
      <c r="K30" s="355"/>
      <c r="L30" s="355"/>
      <c r="M30" s="355"/>
      <c r="N30" s="355"/>
    </row>
    <row r="31" spans="1:14" x14ac:dyDescent="0.2">
      <c r="A31" s="52" t="s">
        <v>442</v>
      </c>
      <c r="B31" s="429">
        <f t="shared" si="0"/>
        <v>35.211089000000001</v>
      </c>
      <c r="C31" s="429"/>
      <c r="D31" s="355"/>
      <c r="E31" s="355"/>
      <c r="F31" s="355"/>
      <c r="G31" s="355"/>
      <c r="H31" s="355"/>
      <c r="I31" s="355"/>
      <c r="J31" s="355"/>
      <c r="K31" s="355"/>
      <c r="L31" s="355"/>
      <c r="M31" s="355"/>
      <c r="N31" s="355"/>
    </row>
    <row r="32" spans="1:14" x14ac:dyDescent="0.2">
      <c r="A32" s="52" t="s">
        <v>443</v>
      </c>
      <c r="B32" s="429">
        <f t="shared" si="0"/>
        <v>47.027518000000008</v>
      </c>
      <c r="C32" s="429"/>
      <c r="D32" s="355"/>
      <c r="E32" s="355"/>
      <c r="F32" s="355"/>
      <c r="G32" s="355"/>
      <c r="H32" s="355"/>
      <c r="I32" s="355"/>
      <c r="J32" s="355"/>
      <c r="K32" s="355"/>
      <c r="L32" s="355"/>
      <c r="M32" s="355"/>
      <c r="N32" s="355"/>
    </row>
    <row r="33" spans="1:14" x14ac:dyDescent="0.2">
      <c r="A33" s="52" t="s">
        <v>444</v>
      </c>
      <c r="B33" s="429">
        <f t="shared" si="0"/>
        <v>68.058941000000019</v>
      </c>
      <c r="C33" s="429"/>
      <c r="D33" s="355"/>
      <c r="E33" s="355"/>
      <c r="F33" s="355"/>
      <c r="G33" s="355"/>
      <c r="H33" s="355"/>
      <c r="I33" s="355"/>
      <c r="J33" s="355"/>
      <c r="K33" s="355"/>
      <c r="L33" s="355"/>
      <c r="M33" s="355"/>
      <c r="N33" s="355"/>
    </row>
    <row r="34" spans="1:14" x14ac:dyDescent="0.2">
      <c r="A34" s="52" t="s">
        <v>445</v>
      </c>
      <c r="B34" s="429">
        <f t="shared" si="0"/>
        <v>90.638565</v>
      </c>
      <c r="C34" s="429"/>
      <c r="D34" s="355"/>
      <c r="E34" s="355"/>
      <c r="F34" s="355"/>
      <c r="G34" s="355"/>
      <c r="H34" s="355"/>
      <c r="I34" s="355"/>
      <c r="J34" s="355"/>
      <c r="K34" s="355"/>
      <c r="L34" s="355"/>
      <c r="M34" s="355"/>
      <c r="N34" s="355"/>
    </row>
    <row r="35" spans="1:14" x14ac:dyDescent="0.2">
      <c r="A35" s="52" t="s">
        <v>446</v>
      </c>
      <c r="B35" s="429">
        <f t="shared" si="0"/>
        <v>127.53830099999999</v>
      </c>
      <c r="C35" s="429"/>
      <c r="D35" s="355"/>
      <c r="E35" s="355"/>
      <c r="F35" s="355"/>
      <c r="G35" s="355"/>
      <c r="H35" s="355"/>
      <c r="I35" s="355"/>
      <c r="J35" s="355"/>
      <c r="K35" s="355"/>
      <c r="L35" s="355"/>
      <c r="M35" s="355"/>
      <c r="N35" s="355"/>
    </row>
    <row r="36" spans="1:14" x14ac:dyDescent="0.2">
      <c r="A36" s="52" t="s">
        <v>447</v>
      </c>
      <c r="B36" s="429">
        <f t="shared" si="0"/>
        <v>155.66119599999999</v>
      </c>
      <c r="C36" s="429"/>
      <c r="D36" s="355"/>
      <c r="E36" s="355"/>
      <c r="F36" s="355"/>
      <c r="G36" s="355"/>
      <c r="H36" s="355"/>
      <c r="I36" s="355"/>
      <c r="J36" s="355"/>
      <c r="K36" s="355"/>
      <c r="L36" s="355"/>
      <c r="M36" s="355"/>
      <c r="N36" s="355"/>
    </row>
    <row r="37" spans="1:14" x14ac:dyDescent="0.2">
      <c r="A37" s="303" t="s">
        <v>448</v>
      </c>
      <c r="B37" s="429">
        <f t="shared" si="0"/>
        <v>254.66382900000002</v>
      </c>
      <c r="C37" s="429"/>
      <c r="D37" s="355"/>
      <c r="E37" s="355"/>
      <c r="F37" s="355"/>
      <c r="G37" s="355"/>
      <c r="H37" s="355"/>
      <c r="I37" s="355"/>
      <c r="J37" s="355"/>
      <c r="K37" s="355"/>
      <c r="L37" s="355"/>
      <c r="M37" s="355"/>
      <c r="N37" s="355"/>
    </row>
    <row r="38" spans="1:14" x14ac:dyDescent="0.2">
      <c r="A38" s="303" t="s">
        <v>449</v>
      </c>
      <c r="B38" s="429">
        <f t="shared" si="0"/>
        <v>412.799733</v>
      </c>
      <c r="C38" s="429">
        <f t="shared" si="0"/>
        <v>17.264521999999999</v>
      </c>
      <c r="D38" s="355"/>
      <c r="E38" s="355"/>
      <c r="F38" s="355"/>
      <c r="G38" s="355"/>
      <c r="H38" s="355"/>
      <c r="I38" s="355"/>
      <c r="J38" s="355"/>
      <c r="K38" s="355"/>
      <c r="L38" s="355"/>
      <c r="M38" s="355"/>
      <c r="N38" s="355"/>
    </row>
    <row r="39" spans="1:14" ht="12" customHeight="1" x14ac:dyDescent="0.2">
      <c r="A39" s="428" t="s">
        <v>450</v>
      </c>
      <c r="B39" s="429">
        <f t="shared" si="0"/>
        <v>501.38018900000003</v>
      </c>
      <c r="C39" s="429">
        <f t="shared" si="0"/>
        <v>22.105111999999998</v>
      </c>
      <c r="D39" s="355"/>
      <c r="E39" s="355"/>
      <c r="F39" s="355"/>
      <c r="G39" s="355"/>
      <c r="H39" s="355"/>
      <c r="I39" s="355"/>
      <c r="J39" s="355"/>
      <c r="K39" s="355"/>
      <c r="L39" s="355"/>
      <c r="M39" s="355"/>
      <c r="N39" s="355"/>
    </row>
    <row r="40" spans="1:14" ht="12" customHeight="1" x14ac:dyDescent="0.2">
      <c r="A40" s="428" t="s">
        <v>451</v>
      </c>
      <c r="B40" s="429">
        <f t="shared" si="0"/>
        <v>570.28234899999995</v>
      </c>
      <c r="C40" s="429">
        <f t="shared" si="0"/>
        <v>65.958472999999998</v>
      </c>
      <c r="D40" s="355"/>
      <c r="E40" s="355"/>
      <c r="F40" s="355"/>
      <c r="G40" s="355"/>
      <c r="H40" s="355"/>
      <c r="I40" s="355"/>
      <c r="J40" s="355"/>
      <c r="K40" s="355"/>
      <c r="L40" s="355"/>
      <c r="M40" s="355"/>
      <c r="N40" s="355"/>
    </row>
    <row r="41" spans="1:14" ht="12" customHeight="1" x14ac:dyDescent="0.2">
      <c r="A41" s="305" t="s">
        <v>452</v>
      </c>
      <c r="B41" s="429">
        <f t="shared" si="0"/>
        <v>749.40014000000008</v>
      </c>
      <c r="C41" s="429">
        <f t="shared" si="0"/>
        <v>89.748705000000001</v>
      </c>
      <c r="D41" s="355"/>
      <c r="E41" s="355"/>
      <c r="F41" s="355"/>
      <c r="G41" s="355"/>
      <c r="H41" s="355"/>
      <c r="I41" s="355"/>
      <c r="J41" s="355"/>
      <c r="K41" s="355"/>
      <c r="L41" s="355"/>
      <c r="M41" s="355"/>
      <c r="N41" s="355"/>
    </row>
    <row r="42" spans="1:14" ht="12" customHeight="1" x14ac:dyDescent="0.2">
      <c r="A42" s="305" t="s">
        <v>453</v>
      </c>
      <c r="B42" s="429">
        <f t="shared" si="0"/>
        <v>958.30613900000003</v>
      </c>
      <c r="C42" s="429">
        <f t="shared" si="0"/>
        <v>69.865531000000004</v>
      </c>
      <c r="D42" s="355"/>
      <c r="E42" s="355"/>
      <c r="F42" s="355"/>
      <c r="G42" s="355"/>
      <c r="H42" s="355"/>
      <c r="I42" s="355"/>
      <c r="J42" s="355"/>
      <c r="K42" s="355"/>
      <c r="L42" s="355"/>
      <c r="M42" s="355"/>
      <c r="N42" s="355"/>
    </row>
    <row r="43" spans="1:14" ht="12.75" customHeight="1" x14ac:dyDescent="0.2">
      <c r="A43" s="305" t="s">
        <v>347</v>
      </c>
      <c r="B43" s="429">
        <f t="shared" si="0"/>
        <v>1350.863392</v>
      </c>
      <c r="C43" s="429">
        <f t="shared" si="0"/>
        <v>72.539675000000003</v>
      </c>
      <c r="D43" s="355"/>
      <c r="E43" s="355"/>
      <c r="F43" s="355"/>
      <c r="G43" s="355"/>
      <c r="H43" s="355"/>
      <c r="I43" s="355"/>
      <c r="J43" s="355"/>
      <c r="K43" s="355"/>
      <c r="L43" s="355"/>
      <c r="M43" s="355"/>
      <c r="N43" s="355"/>
    </row>
    <row r="44" spans="1:14" x14ac:dyDescent="0.2">
      <c r="A44" s="678" t="s">
        <v>875</v>
      </c>
      <c r="B44" s="429">
        <f t="shared" si="0"/>
        <v>1436.5475020000001</v>
      </c>
      <c r="C44" s="429">
        <f t="shared" si="0"/>
        <v>76.334549999999993</v>
      </c>
      <c r="D44" s="355"/>
      <c r="E44" s="355"/>
      <c r="F44" s="355"/>
      <c r="G44" s="355"/>
      <c r="H44" s="355"/>
      <c r="I44" s="355"/>
      <c r="J44" s="355"/>
      <c r="K44" s="355"/>
      <c r="L44" s="355"/>
      <c r="M44" s="355"/>
      <c r="N44" s="355"/>
    </row>
    <row r="45" spans="1:14" ht="38.25" x14ac:dyDescent="0.2">
      <c r="A45" s="428" t="s">
        <v>122</v>
      </c>
      <c r="B45" s="429">
        <f>SUM(B28:B44)</f>
        <v>6791.7020730000004</v>
      </c>
      <c r="C45" s="429">
        <f>SUM(C28:C44)</f>
        <v>413.81656799999996</v>
      </c>
      <c r="D45" s="355"/>
      <c r="E45" s="355"/>
      <c r="F45" s="355"/>
      <c r="G45" s="355"/>
      <c r="H45" s="355"/>
      <c r="I45" s="355"/>
      <c r="J45" s="355"/>
      <c r="K45" s="355"/>
      <c r="L45" s="355"/>
      <c r="M45" s="355"/>
      <c r="N45" s="355"/>
    </row>
    <row r="46" spans="1:14" x14ac:dyDescent="0.2">
      <c r="A46" s="430"/>
      <c r="B46" s="431"/>
      <c r="C46" s="355"/>
      <c r="D46" s="355"/>
      <c r="E46" s="355"/>
      <c r="F46" s="355"/>
      <c r="G46" s="355"/>
      <c r="H46" s="355"/>
      <c r="I46" s="355"/>
      <c r="J46" s="355"/>
      <c r="K46" s="355"/>
      <c r="L46" s="355"/>
      <c r="M46" s="355"/>
      <c r="N46" s="355"/>
    </row>
    <row r="47" spans="1:14" x14ac:dyDescent="0.2">
      <c r="A47" s="388"/>
    </row>
    <row r="48" spans="1:14" x14ac:dyDescent="0.2">
      <c r="A48" s="388"/>
    </row>
    <row r="49" spans="1:23" x14ac:dyDescent="0.2">
      <c r="A49" s="388"/>
    </row>
    <row r="50" spans="1:23" s="12" customFormat="1" x14ac:dyDescent="0.2">
      <c r="A50"/>
      <c r="B50"/>
      <c r="C50" s="251"/>
      <c r="D50"/>
      <c r="E50"/>
      <c r="F50"/>
      <c r="G50"/>
      <c r="H50"/>
      <c r="I50"/>
      <c r="J50"/>
      <c r="K50"/>
      <c r="L50"/>
      <c r="M50"/>
      <c r="N50"/>
      <c r="O50"/>
      <c r="P50"/>
      <c r="Q50"/>
      <c r="R50" s="54"/>
      <c r="S50"/>
      <c r="T50"/>
      <c r="U50"/>
      <c r="V50"/>
      <c r="W50"/>
    </row>
    <row r="51" spans="1:23" x14ac:dyDescent="0.2">
      <c r="A51" t="s">
        <v>68</v>
      </c>
      <c r="C51"/>
      <c r="P51" s="12"/>
      <c r="Q51" s="12"/>
      <c r="R51" s="12"/>
      <c r="S51" s="12"/>
      <c r="T51" s="12"/>
      <c r="U51" s="12"/>
      <c r="V51" s="12"/>
      <c r="W51" s="12"/>
    </row>
    <row r="52" spans="1:23" ht="38.25" x14ac:dyDescent="0.2">
      <c r="A52" s="258" t="s">
        <v>522</v>
      </c>
      <c r="B52" s="28" t="s">
        <v>55</v>
      </c>
      <c r="C52" s="127" t="s">
        <v>56</v>
      </c>
      <c r="D52" s="28" t="s">
        <v>57</v>
      </c>
      <c r="E52" s="127" t="s">
        <v>58</v>
      </c>
      <c r="F52" s="127" t="s">
        <v>59</v>
      </c>
      <c r="G52" s="127" t="s">
        <v>60</v>
      </c>
      <c r="H52" s="28" t="s">
        <v>61</v>
      </c>
      <c r="I52" s="127" t="s">
        <v>62</v>
      </c>
      <c r="J52" s="28" t="s">
        <v>774</v>
      </c>
      <c r="K52" s="127" t="s">
        <v>63</v>
      </c>
      <c r="L52" s="127" t="s">
        <v>103</v>
      </c>
      <c r="M52" s="127" t="s">
        <v>65</v>
      </c>
      <c r="N52" s="127" t="s">
        <v>107</v>
      </c>
      <c r="O52" s="127" t="s">
        <v>355</v>
      </c>
    </row>
    <row r="53" spans="1:23" x14ac:dyDescent="0.2">
      <c r="A53" s="52" t="s">
        <v>439</v>
      </c>
      <c r="B53" s="49">
        <f t="shared" ref="B53:B68" si="1">(H75+I75+J75+K75)/1000000</f>
        <v>0.22028700000000001</v>
      </c>
      <c r="C53" s="49">
        <f t="shared" ref="C53:D68" si="2">B75/1000000</f>
        <v>1.03E-4</v>
      </c>
      <c r="D53" s="49">
        <f t="shared" si="2"/>
        <v>0</v>
      </c>
      <c r="E53" s="49">
        <f t="shared" ref="E53:E68" si="3">(D75+E75+F75)/1000000</f>
        <v>2.3352249999999999</v>
      </c>
      <c r="F53" s="49">
        <f t="shared" ref="F53:F68" si="4">G75/1000000</f>
        <v>0.97013799999999994</v>
      </c>
      <c r="G53" s="49">
        <f t="shared" ref="G53:G68" si="5">(L75+M75+N75+O75+P75)/1000000</f>
        <v>0.61549900000000002</v>
      </c>
      <c r="H53" s="49">
        <f t="shared" ref="H53:H68" si="6">Q75/1000000</f>
        <v>0</v>
      </c>
      <c r="I53" s="49">
        <f>(R75+S75+T75)/1000000</f>
        <v>0.12768199999999999</v>
      </c>
      <c r="J53" s="49">
        <f>U75/1000000</f>
        <v>0</v>
      </c>
      <c r="K53" s="49">
        <f t="shared" ref="K53:M68" si="7">V75/1000000</f>
        <v>1.2243E-2</v>
      </c>
      <c r="L53" s="49">
        <f t="shared" si="7"/>
        <v>1.0544709999999999</v>
      </c>
      <c r="M53" s="49">
        <f t="shared" si="7"/>
        <v>0.18817</v>
      </c>
      <c r="N53" s="49">
        <f t="shared" ref="N53:N69" si="8">SUM(B53:M53)</f>
        <v>5.5238179999999995</v>
      </c>
      <c r="O53" s="49"/>
      <c r="S53" s="432"/>
      <c r="T53" s="432"/>
    </row>
    <row r="54" spans="1:23" x14ac:dyDescent="0.2">
      <c r="A54" s="52" t="s">
        <v>440</v>
      </c>
      <c r="B54" s="49">
        <f t="shared" si="1"/>
        <v>0.96677800000000003</v>
      </c>
      <c r="C54" s="49">
        <f t="shared" si="2"/>
        <v>2.1289999999999998E-3</v>
      </c>
      <c r="D54" s="49">
        <f t="shared" si="2"/>
        <v>0</v>
      </c>
      <c r="E54" s="49">
        <f t="shared" si="3"/>
        <v>2.635491</v>
      </c>
      <c r="F54" s="49">
        <f t="shared" si="4"/>
        <v>1.0332300000000001</v>
      </c>
      <c r="G54" s="49">
        <f t="shared" si="5"/>
        <v>1.2371300000000001</v>
      </c>
      <c r="H54" s="49">
        <f t="shared" si="6"/>
        <v>0</v>
      </c>
      <c r="I54" s="49">
        <f t="shared" ref="I54:I62" si="9">(R76+S76+T76)/1000000</f>
        <v>0.24507000000000001</v>
      </c>
      <c r="J54" s="49">
        <f t="shared" ref="J54:J68" si="10">U76/1000000</f>
        <v>0</v>
      </c>
      <c r="K54" s="49">
        <f t="shared" si="7"/>
        <v>3.3465000000000002E-2</v>
      </c>
      <c r="L54" s="49">
        <f t="shared" si="7"/>
        <v>2.0839759999999998</v>
      </c>
      <c r="M54" s="49">
        <f t="shared" si="7"/>
        <v>0.25646400000000003</v>
      </c>
      <c r="N54" s="49">
        <f t="shared" si="8"/>
        <v>8.4937329999999989</v>
      </c>
      <c r="O54" s="49"/>
      <c r="S54" s="433"/>
      <c r="T54" s="434"/>
    </row>
    <row r="55" spans="1:23" x14ac:dyDescent="0.2">
      <c r="A55" s="52" t="s">
        <v>441</v>
      </c>
      <c r="B55" s="49">
        <f t="shared" si="1"/>
        <v>3.681108</v>
      </c>
      <c r="C55" s="49">
        <f t="shared" si="2"/>
        <v>2.9940000000000001E-3</v>
      </c>
      <c r="D55" s="49">
        <f t="shared" si="2"/>
        <v>0</v>
      </c>
      <c r="E55" s="49">
        <f t="shared" si="3"/>
        <v>5.2764949999999997</v>
      </c>
      <c r="F55" s="49">
        <f t="shared" si="4"/>
        <v>1.4161619999999999</v>
      </c>
      <c r="G55" s="49">
        <f t="shared" si="5"/>
        <v>4.6335160000000002</v>
      </c>
      <c r="H55" s="49">
        <f t="shared" si="6"/>
        <v>0</v>
      </c>
      <c r="I55" s="49">
        <f t="shared" si="9"/>
        <v>0.39949600000000002</v>
      </c>
      <c r="J55" s="49">
        <f t="shared" si="10"/>
        <v>0</v>
      </c>
      <c r="K55" s="49">
        <f t="shared" si="7"/>
        <v>8.5666999999999993E-2</v>
      </c>
      <c r="L55" s="49">
        <f t="shared" si="7"/>
        <v>3.5478139999999998</v>
      </c>
      <c r="M55" s="49">
        <f t="shared" si="7"/>
        <v>0.26238699999999998</v>
      </c>
      <c r="N55" s="49">
        <f t="shared" si="8"/>
        <v>19.305638999999999</v>
      </c>
      <c r="O55" s="49"/>
      <c r="S55" s="433"/>
      <c r="T55" s="434"/>
    </row>
    <row r="56" spans="1:23" x14ac:dyDescent="0.2">
      <c r="A56" s="52" t="s">
        <v>442</v>
      </c>
      <c r="B56" s="49">
        <f t="shared" si="1"/>
        <v>4.15219</v>
      </c>
      <c r="C56" s="49">
        <f t="shared" si="2"/>
        <v>2.7172000000000002E-2</v>
      </c>
      <c r="D56" s="49">
        <f t="shared" si="2"/>
        <v>0</v>
      </c>
      <c r="E56" s="49">
        <f t="shared" si="3"/>
        <v>10.918177</v>
      </c>
      <c r="F56" s="49">
        <f t="shared" si="4"/>
        <v>4.6828409999999998</v>
      </c>
      <c r="G56" s="49">
        <f t="shared" si="5"/>
        <v>3.7176749999999998</v>
      </c>
      <c r="H56" s="49">
        <f t="shared" si="6"/>
        <v>0</v>
      </c>
      <c r="I56" s="49">
        <f t="shared" si="9"/>
        <v>0.85816700000000001</v>
      </c>
      <c r="J56" s="49">
        <f t="shared" si="10"/>
        <v>0</v>
      </c>
      <c r="K56" s="49">
        <f t="shared" si="7"/>
        <v>0.10846600000000001</v>
      </c>
      <c r="L56" s="49">
        <f t="shared" si="7"/>
        <v>10.448394</v>
      </c>
      <c r="M56" s="49">
        <f t="shared" si="7"/>
        <v>0.29800700000000002</v>
      </c>
      <c r="N56" s="49">
        <f t="shared" si="8"/>
        <v>35.211089000000001</v>
      </c>
      <c r="O56" s="49"/>
      <c r="S56" s="433"/>
      <c r="T56" s="434"/>
    </row>
    <row r="57" spans="1:23" x14ac:dyDescent="0.2">
      <c r="A57" s="52" t="s">
        <v>443</v>
      </c>
      <c r="B57" s="49">
        <f t="shared" si="1"/>
        <v>6.7723560000000003</v>
      </c>
      <c r="C57" s="49">
        <f t="shared" si="2"/>
        <v>6.191E-2</v>
      </c>
      <c r="D57" s="49">
        <f t="shared" si="2"/>
        <v>0</v>
      </c>
      <c r="E57" s="49">
        <f t="shared" si="3"/>
        <v>15.665039</v>
      </c>
      <c r="F57" s="49">
        <f t="shared" si="4"/>
        <v>3.396452</v>
      </c>
      <c r="G57" s="49">
        <f t="shared" si="5"/>
        <v>8.9044319999999999</v>
      </c>
      <c r="H57" s="49">
        <f t="shared" si="6"/>
        <v>0</v>
      </c>
      <c r="I57" s="49">
        <f t="shared" si="9"/>
        <v>0.959229</v>
      </c>
      <c r="J57" s="49">
        <f t="shared" si="10"/>
        <v>0.29478399999999999</v>
      </c>
      <c r="K57" s="49">
        <f t="shared" si="7"/>
        <v>0.419958</v>
      </c>
      <c r="L57" s="49">
        <f t="shared" si="7"/>
        <v>10.301456</v>
      </c>
      <c r="M57" s="49">
        <f t="shared" si="7"/>
        <v>0.25190200000000001</v>
      </c>
      <c r="N57" s="49">
        <f t="shared" si="8"/>
        <v>47.027518000000008</v>
      </c>
      <c r="O57" s="49"/>
      <c r="S57" s="433"/>
      <c r="T57" s="435"/>
    </row>
    <row r="58" spans="1:23" x14ac:dyDescent="0.2">
      <c r="A58" s="52" t="s">
        <v>444</v>
      </c>
      <c r="B58" s="49">
        <f t="shared" si="1"/>
        <v>5.6970169999999998</v>
      </c>
      <c r="C58" s="49">
        <f t="shared" si="2"/>
        <v>5.7355999999999997E-2</v>
      </c>
      <c r="D58" s="49">
        <f t="shared" si="2"/>
        <v>0</v>
      </c>
      <c r="E58" s="49">
        <f t="shared" si="3"/>
        <v>26.553149999999999</v>
      </c>
      <c r="F58" s="49">
        <f t="shared" si="4"/>
        <v>3.5840399999999999</v>
      </c>
      <c r="G58" s="49">
        <f t="shared" si="5"/>
        <v>15.084555</v>
      </c>
      <c r="H58" s="49">
        <f t="shared" si="6"/>
        <v>0</v>
      </c>
      <c r="I58" s="49">
        <f t="shared" si="9"/>
        <v>1.798149</v>
      </c>
      <c r="J58" s="49">
        <f t="shared" si="10"/>
        <v>1.705891</v>
      </c>
      <c r="K58" s="49">
        <f t="shared" si="7"/>
        <v>0.487377</v>
      </c>
      <c r="L58" s="49">
        <f t="shared" si="7"/>
        <v>12.834851</v>
      </c>
      <c r="M58" s="49">
        <f t="shared" si="7"/>
        <v>0.25655499999999998</v>
      </c>
      <c r="N58" s="49">
        <f t="shared" si="8"/>
        <v>68.058941000000019</v>
      </c>
      <c r="O58" s="49"/>
      <c r="S58" s="433"/>
      <c r="T58" s="435"/>
    </row>
    <row r="59" spans="1:23" x14ac:dyDescent="0.2">
      <c r="A59" s="52" t="s">
        <v>445</v>
      </c>
      <c r="B59" s="49">
        <f t="shared" si="1"/>
        <v>7.7782669999999996</v>
      </c>
      <c r="C59" s="49">
        <f t="shared" si="2"/>
        <v>3.5497000000000001E-2</v>
      </c>
      <c r="D59" s="49">
        <f t="shared" si="2"/>
        <v>0</v>
      </c>
      <c r="E59" s="49">
        <f t="shared" si="3"/>
        <v>41.413795</v>
      </c>
      <c r="F59" s="49">
        <f t="shared" si="4"/>
        <v>4.0528529999999998</v>
      </c>
      <c r="G59" s="49">
        <f t="shared" si="5"/>
        <v>11.929658999999999</v>
      </c>
      <c r="H59" s="49">
        <f t="shared" si="6"/>
        <v>1.668191</v>
      </c>
      <c r="I59" s="49">
        <f t="shared" si="9"/>
        <v>4.6873430000000003</v>
      </c>
      <c r="J59" s="49">
        <f t="shared" si="10"/>
        <v>4.9097</v>
      </c>
      <c r="K59" s="49">
        <f t="shared" si="7"/>
        <v>0.36133100000000001</v>
      </c>
      <c r="L59" s="49">
        <f t="shared" si="7"/>
        <v>13.483575999999999</v>
      </c>
      <c r="M59" s="49">
        <f t="shared" si="7"/>
        <v>0.318353</v>
      </c>
      <c r="N59" s="49">
        <f t="shared" si="8"/>
        <v>90.638565</v>
      </c>
      <c r="O59" s="49"/>
      <c r="S59" s="433"/>
      <c r="T59" s="436"/>
    </row>
    <row r="60" spans="1:23" x14ac:dyDescent="0.2">
      <c r="A60" s="52" t="s">
        <v>446</v>
      </c>
      <c r="B60" s="49">
        <f t="shared" si="1"/>
        <v>7.324192</v>
      </c>
      <c r="C60" s="49">
        <f t="shared" si="2"/>
        <v>4.8910000000000002E-2</v>
      </c>
      <c r="D60" s="49">
        <f t="shared" si="2"/>
        <v>0</v>
      </c>
      <c r="E60" s="49">
        <f t="shared" si="3"/>
        <v>30.983453000000001</v>
      </c>
      <c r="F60" s="49">
        <f t="shared" si="4"/>
        <v>9.2883189999999995</v>
      </c>
      <c r="G60" s="49">
        <f t="shared" si="5"/>
        <v>24.321784000000001</v>
      </c>
      <c r="H60" s="49">
        <f t="shared" si="6"/>
        <v>33.357463000000003</v>
      </c>
      <c r="I60" s="49">
        <f t="shared" si="9"/>
        <v>8.1320409999999992</v>
      </c>
      <c r="J60" s="49">
        <f t="shared" si="10"/>
        <v>7.0392739999999998</v>
      </c>
      <c r="K60" s="49">
        <f t="shared" si="7"/>
        <v>1.215012</v>
      </c>
      <c r="L60" s="49">
        <f t="shared" si="7"/>
        <v>5.7133310000000002</v>
      </c>
      <c r="M60" s="49">
        <f t="shared" si="7"/>
        <v>0.114522</v>
      </c>
      <c r="N60" s="49">
        <f t="shared" si="8"/>
        <v>127.53830099999999</v>
      </c>
      <c r="O60" s="49"/>
      <c r="S60" s="433"/>
      <c r="T60" s="436"/>
    </row>
    <row r="61" spans="1:23" x14ac:dyDescent="0.2">
      <c r="A61" s="52" t="s">
        <v>447</v>
      </c>
      <c r="B61" s="49">
        <f t="shared" si="1"/>
        <v>3.5718839999999998</v>
      </c>
      <c r="C61" s="49">
        <f t="shared" si="2"/>
        <v>0.30386999999999997</v>
      </c>
      <c r="D61" s="49">
        <f t="shared" si="2"/>
        <v>0</v>
      </c>
      <c r="E61" s="49">
        <f t="shared" si="3"/>
        <v>38.747579999999999</v>
      </c>
      <c r="F61" s="49">
        <f t="shared" si="4"/>
        <v>10.177527</v>
      </c>
      <c r="G61" s="49">
        <f t="shared" si="5"/>
        <v>16.757476</v>
      </c>
      <c r="H61" s="49">
        <f t="shared" si="6"/>
        <v>47.736139999999999</v>
      </c>
      <c r="I61" s="49">
        <f t="shared" si="9"/>
        <v>10.732725</v>
      </c>
      <c r="J61" s="49">
        <f t="shared" si="10"/>
        <v>10.672893999999999</v>
      </c>
      <c r="K61" s="49">
        <f t="shared" si="7"/>
        <v>0.39932299999999998</v>
      </c>
      <c r="L61" s="49">
        <f t="shared" si="7"/>
        <v>16.487646000000002</v>
      </c>
      <c r="M61" s="49">
        <f t="shared" si="7"/>
        <v>7.4131000000000002E-2</v>
      </c>
      <c r="N61" s="49">
        <f t="shared" si="8"/>
        <v>155.66119599999999</v>
      </c>
      <c r="O61" s="49"/>
      <c r="S61" s="433"/>
      <c r="T61" s="436"/>
    </row>
    <row r="62" spans="1:23" x14ac:dyDescent="0.2">
      <c r="A62" s="303" t="s">
        <v>448</v>
      </c>
      <c r="B62" s="49">
        <f t="shared" si="1"/>
        <v>5.1073000000000004</v>
      </c>
      <c r="C62" s="49">
        <f t="shared" si="2"/>
        <v>0.47285700000000003</v>
      </c>
      <c r="D62" s="49">
        <f t="shared" si="2"/>
        <v>37.058059999999998</v>
      </c>
      <c r="E62" s="49">
        <f t="shared" si="3"/>
        <v>54.500664</v>
      </c>
      <c r="F62" s="49">
        <f t="shared" si="4"/>
        <v>5.6774750000000003</v>
      </c>
      <c r="G62" s="49">
        <f t="shared" si="5"/>
        <v>38.827043000000003</v>
      </c>
      <c r="H62" s="49">
        <f t="shared" si="6"/>
        <v>47.205446000000002</v>
      </c>
      <c r="I62" s="49">
        <f t="shared" si="9"/>
        <v>17.247733</v>
      </c>
      <c r="J62" s="49">
        <f t="shared" si="10"/>
        <v>8.655132</v>
      </c>
      <c r="K62" s="49">
        <f t="shared" si="7"/>
        <v>7.6994199999999999</v>
      </c>
      <c r="L62" s="49">
        <f t="shared" si="7"/>
        <v>31.722079000000001</v>
      </c>
      <c r="M62" s="49">
        <f t="shared" si="7"/>
        <v>0.49062</v>
      </c>
      <c r="N62" s="49">
        <f t="shared" si="8"/>
        <v>254.66382900000002</v>
      </c>
      <c r="O62" s="49"/>
      <c r="S62" s="433"/>
      <c r="T62" s="436"/>
    </row>
    <row r="63" spans="1:23" x14ac:dyDescent="0.2">
      <c r="A63" s="303" t="s">
        <v>449</v>
      </c>
      <c r="B63" s="49">
        <f t="shared" si="1"/>
        <v>4.4062020000000004</v>
      </c>
      <c r="C63" s="49">
        <f t="shared" si="2"/>
        <v>0.101671</v>
      </c>
      <c r="D63" s="49">
        <f t="shared" si="2"/>
        <v>52.599871</v>
      </c>
      <c r="E63" s="49">
        <f t="shared" si="3"/>
        <v>84.223157999999998</v>
      </c>
      <c r="F63" s="49">
        <f t="shared" si="4"/>
        <v>0.65940500000000002</v>
      </c>
      <c r="G63" s="49">
        <f t="shared" si="5"/>
        <v>51.945273</v>
      </c>
      <c r="H63" s="49">
        <f t="shared" si="6"/>
        <v>79.756398000000004</v>
      </c>
      <c r="I63" s="49">
        <f>(R85+S85+T85)/1000000</f>
        <v>22.897912999999999</v>
      </c>
      <c r="J63" s="49">
        <f t="shared" si="10"/>
        <v>12.42596</v>
      </c>
      <c r="K63" s="49">
        <f t="shared" si="7"/>
        <v>49.882874999999999</v>
      </c>
      <c r="L63" s="49">
        <f t="shared" si="7"/>
        <v>50.334622000000003</v>
      </c>
      <c r="M63" s="49">
        <f t="shared" si="7"/>
        <v>3.5663849999999999</v>
      </c>
      <c r="N63" s="49">
        <f t="shared" si="8"/>
        <v>412.799733</v>
      </c>
      <c r="O63" s="49">
        <v>17.264521999999999</v>
      </c>
      <c r="S63" s="433"/>
      <c r="T63" s="436"/>
    </row>
    <row r="64" spans="1:23" x14ac:dyDescent="0.2">
      <c r="A64" s="428" t="s">
        <v>450</v>
      </c>
      <c r="B64" s="49">
        <f t="shared" si="1"/>
        <v>5.042249</v>
      </c>
      <c r="C64" s="49">
        <f t="shared" si="2"/>
        <v>0.36860900000000002</v>
      </c>
      <c r="D64" s="49">
        <f t="shared" si="2"/>
        <v>112.330657</v>
      </c>
      <c r="E64" s="49">
        <f t="shared" si="3"/>
        <v>133.841386</v>
      </c>
      <c r="F64" s="49">
        <f t="shared" si="4"/>
        <v>0.72013300000000002</v>
      </c>
      <c r="G64" s="49">
        <f t="shared" si="5"/>
        <v>63.965963000000002</v>
      </c>
      <c r="H64" s="49">
        <f t="shared" si="6"/>
        <v>98.766036999999997</v>
      </c>
      <c r="I64" s="49">
        <f>(R86+S86+T86)/1000000</f>
        <v>20.180631999999999</v>
      </c>
      <c r="J64" s="49">
        <f t="shared" si="10"/>
        <v>20.538207</v>
      </c>
      <c r="K64" s="49">
        <f t="shared" si="7"/>
        <v>3.194725</v>
      </c>
      <c r="L64" s="49">
        <f t="shared" si="7"/>
        <v>38.272939999999998</v>
      </c>
      <c r="M64" s="49">
        <f t="shared" si="7"/>
        <v>4.1586509999999999</v>
      </c>
      <c r="N64" s="49">
        <f t="shared" si="8"/>
        <v>501.38018900000003</v>
      </c>
      <c r="O64" s="49">
        <v>22.105111999999998</v>
      </c>
      <c r="S64" s="433"/>
      <c r="T64" s="436"/>
    </row>
    <row r="65" spans="1:27" x14ac:dyDescent="0.2">
      <c r="A65" s="428" t="s">
        <v>451</v>
      </c>
      <c r="B65" s="49">
        <f t="shared" si="1"/>
        <v>10.626249</v>
      </c>
      <c r="C65" s="49">
        <f t="shared" si="2"/>
        <v>0.846248</v>
      </c>
      <c r="D65" s="49">
        <f t="shared" si="2"/>
        <v>120.025964</v>
      </c>
      <c r="E65" s="49">
        <f t="shared" si="3"/>
        <v>168.67674700000001</v>
      </c>
      <c r="F65" s="49">
        <f t="shared" si="4"/>
        <v>0.79108500000000004</v>
      </c>
      <c r="G65" s="49">
        <f t="shared" si="5"/>
        <v>70.588599000000002</v>
      </c>
      <c r="H65" s="49">
        <f t="shared" si="6"/>
        <v>95.246110000000002</v>
      </c>
      <c r="I65" s="49">
        <f>(R87+S87+T87)/1000000</f>
        <v>24.339347</v>
      </c>
      <c r="J65" s="49">
        <f t="shared" si="10"/>
        <v>16.768246000000001</v>
      </c>
      <c r="K65" s="49">
        <f t="shared" si="7"/>
        <v>6.7061929999999998</v>
      </c>
      <c r="L65" s="49">
        <f t="shared" si="7"/>
        <v>54.068233999999997</v>
      </c>
      <c r="M65" s="49">
        <f t="shared" si="7"/>
        <v>1.5993269999999999</v>
      </c>
      <c r="N65" s="49">
        <f t="shared" si="8"/>
        <v>570.28234899999995</v>
      </c>
      <c r="O65" s="49">
        <v>65.958472999999998</v>
      </c>
      <c r="S65" s="433"/>
      <c r="T65" s="436"/>
    </row>
    <row r="66" spans="1:27" s="12" customFormat="1" x14ac:dyDescent="0.2">
      <c r="A66" s="305" t="s">
        <v>452</v>
      </c>
      <c r="B66" s="49">
        <f t="shared" si="1"/>
        <v>10.212370999999999</v>
      </c>
      <c r="C66" s="49">
        <f t="shared" si="2"/>
        <v>0.67360799999999998</v>
      </c>
      <c r="D66" s="49">
        <f t="shared" si="2"/>
        <v>120.930572</v>
      </c>
      <c r="E66" s="49">
        <f t="shared" si="3"/>
        <v>209.906859</v>
      </c>
      <c r="F66" s="49">
        <f t="shared" si="4"/>
        <v>4.4349480000000003</v>
      </c>
      <c r="G66" s="49">
        <f t="shared" si="5"/>
        <v>111.743424</v>
      </c>
      <c r="H66" s="49">
        <f t="shared" si="6"/>
        <v>135.28649799999999</v>
      </c>
      <c r="I66" s="49">
        <f>(R88+S88+T88)/1000000</f>
        <v>38.223084999999998</v>
      </c>
      <c r="J66" s="49">
        <f t="shared" si="10"/>
        <v>18.293759999999999</v>
      </c>
      <c r="K66" s="49">
        <f t="shared" si="7"/>
        <v>5.756697</v>
      </c>
      <c r="L66" s="49">
        <f t="shared" si="7"/>
        <v>89.251096000000004</v>
      </c>
      <c r="M66" s="49">
        <f t="shared" si="7"/>
        <v>4.6872220000000002</v>
      </c>
      <c r="N66" s="49">
        <f t="shared" si="8"/>
        <v>749.40014000000008</v>
      </c>
      <c r="O66" s="49">
        <v>89.748705000000001</v>
      </c>
      <c r="P66" s="46"/>
      <c r="Q66"/>
      <c r="R66"/>
      <c r="S66" s="433"/>
      <c r="T66" s="436"/>
      <c r="U66"/>
      <c r="V66"/>
      <c r="W66"/>
      <c r="X66"/>
      <c r="Y66"/>
      <c r="Z66"/>
      <c r="AA66"/>
    </row>
    <row r="67" spans="1:27" x14ac:dyDescent="0.2">
      <c r="A67" s="305" t="s">
        <v>453</v>
      </c>
      <c r="B67" s="49">
        <f t="shared" si="1"/>
        <v>15.472293000000001</v>
      </c>
      <c r="C67" s="49">
        <f t="shared" si="2"/>
        <v>1.1101460000000001</v>
      </c>
      <c r="D67" s="49">
        <f t="shared" si="2"/>
        <v>144.29374799999999</v>
      </c>
      <c r="E67" s="49">
        <f t="shared" si="3"/>
        <v>283.25595800000002</v>
      </c>
      <c r="F67" s="49">
        <f t="shared" si="4"/>
        <v>4.4983519999999997</v>
      </c>
      <c r="G67" s="49">
        <f t="shared" si="5"/>
        <v>127.080485</v>
      </c>
      <c r="H67" s="49">
        <f t="shared" si="6"/>
        <v>196.13767899999999</v>
      </c>
      <c r="I67" s="49">
        <f t="shared" ref="I67:I68" si="11">(R89+S89+T89)/1000000</f>
        <v>67.730322000000001</v>
      </c>
      <c r="J67" s="49">
        <f t="shared" si="10"/>
        <v>27.464272000000001</v>
      </c>
      <c r="K67" s="49">
        <f t="shared" si="7"/>
        <v>13.607626</v>
      </c>
      <c r="L67" s="49">
        <f t="shared" si="7"/>
        <v>71.263045000000005</v>
      </c>
      <c r="M67" s="49">
        <f t="shared" si="7"/>
        <v>6.3922129999999999</v>
      </c>
      <c r="N67" s="49">
        <f t="shared" si="8"/>
        <v>958.30613900000003</v>
      </c>
      <c r="O67" s="49">
        <v>69.865531000000004</v>
      </c>
      <c r="P67" s="46"/>
      <c r="Q67" s="520"/>
      <c r="S67" s="433"/>
      <c r="T67" s="436"/>
      <c r="X67" s="12"/>
      <c r="Y67" s="12"/>
      <c r="Z67" s="12"/>
      <c r="AA67" s="12"/>
    </row>
    <row r="68" spans="1:27" x14ac:dyDescent="0.2">
      <c r="A68" s="305" t="s">
        <v>347</v>
      </c>
      <c r="B68" s="49">
        <f t="shared" si="1"/>
        <v>15.943277</v>
      </c>
      <c r="C68" s="49">
        <f t="shared" si="2"/>
        <v>2.0008599999999999</v>
      </c>
      <c r="D68" s="49">
        <f t="shared" si="2"/>
        <v>172.03639100000001</v>
      </c>
      <c r="E68" s="49">
        <f t="shared" si="3"/>
        <v>405.060654</v>
      </c>
      <c r="F68" s="49">
        <f t="shared" si="4"/>
        <v>6.3843249999999996</v>
      </c>
      <c r="G68" s="49">
        <f t="shared" si="5"/>
        <v>163.27644599999999</v>
      </c>
      <c r="H68" s="49">
        <f t="shared" si="6"/>
        <v>360.64454699999999</v>
      </c>
      <c r="I68" s="49">
        <f t="shared" si="11"/>
        <v>70.647366000000005</v>
      </c>
      <c r="J68" s="49">
        <f t="shared" si="10"/>
        <v>56.956518000000003</v>
      </c>
      <c r="K68" s="49">
        <f t="shared" si="7"/>
        <v>13.084823</v>
      </c>
      <c r="L68" s="49">
        <f t="shared" si="7"/>
        <v>77.176446999999996</v>
      </c>
      <c r="M68" s="49">
        <f t="shared" si="7"/>
        <v>7.6517379999999999</v>
      </c>
      <c r="N68" s="49">
        <f t="shared" si="8"/>
        <v>1350.863392</v>
      </c>
      <c r="O68" s="49">
        <v>72.539675000000003</v>
      </c>
      <c r="P68" s="437"/>
      <c r="Q68" s="118"/>
      <c r="R68" s="12"/>
      <c r="S68" s="438"/>
      <c r="T68" s="439"/>
      <c r="U68" s="12"/>
      <c r="V68" s="12"/>
      <c r="W68" s="12"/>
    </row>
    <row r="69" spans="1:27" x14ac:dyDescent="0.2">
      <c r="A69" s="678" t="s">
        <v>875</v>
      </c>
      <c r="B69" s="49">
        <f>(H91+I91+J91+K91)/1000000</f>
        <v>18.483861999999998</v>
      </c>
      <c r="C69" s="49">
        <f t="shared" ref="C69:D69" si="12">B91/1000000</f>
        <v>5.1804249999999996</v>
      </c>
      <c r="D69" s="49">
        <f t="shared" si="12"/>
        <v>316.508622</v>
      </c>
      <c r="E69" s="49">
        <f>(D91+E91+F91)/1000000</f>
        <v>409.16399200000001</v>
      </c>
      <c r="F69" s="49">
        <f>G91/1000000</f>
        <v>3.9329890000000001</v>
      </c>
      <c r="G69" s="49">
        <f>(L91+M91+N91+O91+P91)/1000000</f>
        <v>174.59097600000001</v>
      </c>
      <c r="H69" s="49">
        <f>Q91/1000000</f>
        <v>230.71311800000001</v>
      </c>
      <c r="I69" s="49">
        <f>(R91+S91+T91)/1000000</f>
        <v>82.185432000000006</v>
      </c>
      <c r="J69" s="49">
        <f>U91/1000000</f>
        <v>65.432243</v>
      </c>
      <c r="K69" s="49">
        <f>V91/1000000</f>
        <v>31.550469</v>
      </c>
      <c r="L69" s="49">
        <f>W91/1000000</f>
        <v>93.017982000000003</v>
      </c>
      <c r="M69" s="49">
        <f>X91/1000000</f>
        <v>5.7873919999999996</v>
      </c>
      <c r="N69" s="49">
        <f t="shared" si="8"/>
        <v>1436.5475020000001</v>
      </c>
      <c r="O69" s="49">
        <v>76.334549999999993</v>
      </c>
      <c r="R69" s="433"/>
      <c r="S69" s="436"/>
    </row>
    <row r="70" spans="1:27" s="12" customFormat="1" ht="38.25" x14ac:dyDescent="0.2">
      <c r="A70" s="128" t="s">
        <v>122</v>
      </c>
      <c r="B70" s="121">
        <f>SUM(B53:B69)</f>
        <v>125.457882</v>
      </c>
      <c r="C70" s="121">
        <f t="shared" ref="C70:O70" si="13">SUM(C53:C69)</f>
        <v>11.294364999999999</v>
      </c>
      <c r="D70" s="121">
        <f t="shared" si="13"/>
        <v>1075.7838849999998</v>
      </c>
      <c r="E70" s="121">
        <f t="shared" si="13"/>
        <v>1923.1578229999998</v>
      </c>
      <c r="F70" s="121">
        <f t="shared" si="13"/>
        <v>65.700273999999993</v>
      </c>
      <c r="G70" s="121">
        <f t="shared" si="13"/>
        <v>889.21993499999985</v>
      </c>
      <c r="H70" s="121">
        <f t="shared" si="13"/>
        <v>1326.5176270000002</v>
      </c>
      <c r="I70" s="121">
        <f t="shared" si="13"/>
        <v>371.39173200000005</v>
      </c>
      <c r="J70" s="121">
        <f t="shared" si="13"/>
        <v>251.15688100000003</v>
      </c>
      <c r="K70" s="121">
        <f t="shared" si="13"/>
        <v>134.60567</v>
      </c>
      <c r="L70" s="121">
        <f t="shared" si="13"/>
        <v>581.06196</v>
      </c>
      <c r="M70" s="121">
        <f t="shared" si="13"/>
        <v>36.354039</v>
      </c>
      <c r="N70" s="121">
        <f t="shared" si="13"/>
        <v>6791.7020730000004</v>
      </c>
      <c r="O70" s="121">
        <f t="shared" si="13"/>
        <v>413.81656799999996</v>
      </c>
      <c r="P70"/>
      <c r="Q70"/>
      <c r="R70" s="433"/>
      <c r="S70" s="436"/>
      <c r="T70"/>
      <c r="U70"/>
      <c r="V70"/>
      <c r="W70"/>
      <c r="X70"/>
      <c r="Y70"/>
      <c r="Z70"/>
      <c r="AA70"/>
    </row>
    <row r="71" spans="1:27" x14ac:dyDescent="0.2">
      <c r="R71" s="433"/>
      <c r="S71" s="436"/>
      <c r="Z71" s="12"/>
      <c r="AA71" s="12"/>
    </row>
    <row r="72" spans="1:27" x14ac:dyDescent="0.2">
      <c r="P72" s="54"/>
      <c r="Q72" s="54"/>
    </row>
    <row r="73" spans="1:27" x14ac:dyDescent="0.2">
      <c r="A73" t="s">
        <v>76</v>
      </c>
      <c r="C73"/>
    </row>
    <row r="74" spans="1:27" ht="25.5" x14ac:dyDescent="0.2">
      <c r="A74" s="21" t="s">
        <v>523</v>
      </c>
      <c r="B74" s="127" t="s">
        <v>56</v>
      </c>
      <c r="C74" s="28" t="s">
        <v>57</v>
      </c>
      <c r="D74" s="127" t="s">
        <v>58</v>
      </c>
      <c r="E74" s="127" t="s">
        <v>524</v>
      </c>
      <c r="F74" s="127" t="s">
        <v>525</v>
      </c>
      <c r="G74" s="127" t="s">
        <v>59</v>
      </c>
      <c r="H74" s="127" t="s">
        <v>108</v>
      </c>
      <c r="I74" s="127" t="s">
        <v>109</v>
      </c>
      <c r="J74" s="28" t="s">
        <v>110</v>
      </c>
      <c r="K74" s="28" t="s">
        <v>263</v>
      </c>
      <c r="L74" s="127" t="s">
        <v>60</v>
      </c>
      <c r="M74" s="127" t="s">
        <v>112</v>
      </c>
      <c r="N74" s="127" t="s">
        <v>113</v>
      </c>
      <c r="O74" s="28" t="s">
        <v>526</v>
      </c>
      <c r="P74" s="127" t="s">
        <v>527</v>
      </c>
      <c r="Q74" s="28" t="s">
        <v>61</v>
      </c>
      <c r="R74" s="127" t="s">
        <v>62</v>
      </c>
      <c r="S74" s="127" t="s">
        <v>528</v>
      </c>
      <c r="T74" s="127" t="s">
        <v>99</v>
      </c>
      <c r="U74" s="342" t="s">
        <v>767</v>
      </c>
      <c r="V74" s="127" t="s">
        <v>63</v>
      </c>
      <c r="W74" s="127" t="s">
        <v>103</v>
      </c>
      <c r="X74" s="127" t="s">
        <v>65</v>
      </c>
      <c r="Y74" s="127" t="s">
        <v>66</v>
      </c>
      <c r="Z74" s="127" t="s">
        <v>355</v>
      </c>
    </row>
    <row r="75" spans="1:27" x14ac:dyDescent="0.2">
      <c r="A75" s="52" t="s">
        <v>439</v>
      </c>
      <c r="B75" s="50">
        <v>103</v>
      </c>
      <c r="C75" s="50">
        <v>0</v>
      </c>
      <c r="D75" s="50">
        <v>0</v>
      </c>
      <c r="E75" s="50">
        <v>293928</v>
      </c>
      <c r="F75" s="50">
        <v>2041297</v>
      </c>
      <c r="G75" s="50">
        <v>970138</v>
      </c>
      <c r="H75" s="50"/>
      <c r="I75" s="50">
        <v>219844</v>
      </c>
      <c r="J75" s="50">
        <v>443</v>
      </c>
      <c r="K75" s="50"/>
      <c r="L75" s="50">
        <v>303331</v>
      </c>
      <c r="M75" s="50"/>
      <c r="N75" s="50"/>
      <c r="O75" s="50"/>
      <c r="P75" s="50">
        <v>312168</v>
      </c>
      <c r="Q75" s="50"/>
      <c r="R75" s="50">
        <v>20800</v>
      </c>
      <c r="S75" s="50"/>
      <c r="T75" s="50">
        <v>106882</v>
      </c>
      <c r="U75" s="50"/>
      <c r="V75" s="50">
        <v>12243</v>
      </c>
      <c r="W75" s="50">
        <v>1054471</v>
      </c>
      <c r="X75" s="50">
        <v>188170</v>
      </c>
      <c r="Y75" s="50">
        <f>SUM(B75:X75)</f>
        <v>5523818</v>
      </c>
      <c r="Z75" s="50"/>
    </row>
    <row r="76" spans="1:27" x14ac:dyDescent="0.2">
      <c r="A76" s="52" t="s">
        <v>440</v>
      </c>
      <c r="B76" s="50">
        <v>2129</v>
      </c>
      <c r="C76" s="50">
        <v>0</v>
      </c>
      <c r="D76" s="50">
        <v>0</v>
      </c>
      <c r="E76" s="50">
        <v>969360</v>
      </c>
      <c r="F76" s="50">
        <v>1666131</v>
      </c>
      <c r="G76" s="50">
        <v>1033230</v>
      </c>
      <c r="H76" s="50"/>
      <c r="I76" s="50">
        <v>966778</v>
      </c>
      <c r="J76" s="50">
        <v>0</v>
      </c>
      <c r="K76" s="50"/>
      <c r="L76" s="50">
        <v>737930</v>
      </c>
      <c r="M76" s="50"/>
      <c r="N76" s="50"/>
      <c r="O76" s="50"/>
      <c r="P76" s="50">
        <v>499200</v>
      </c>
      <c r="Q76" s="50"/>
      <c r="R76" s="50">
        <v>42313</v>
      </c>
      <c r="S76" s="50"/>
      <c r="T76" s="50">
        <v>202757</v>
      </c>
      <c r="U76" s="50"/>
      <c r="V76" s="50">
        <v>33465</v>
      </c>
      <c r="W76" s="50">
        <v>2083976</v>
      </c>
      <c r="X76" s="50">
        <v>256464</v>
      </c>
      <c r="Y76" s="50">
        <f t="shared" ref="Y76:Y90" si="14">SUM(B76:X76)</f>
        <v>8493733</v>
      </c>
      <c r="Z76" s="50"/>
    </row>
    <row r="77" spans="1:27" x14ac:dyDescent="0.2">
      <c r="A77" s="52" t="s">
        <v>441</v>
      </c>
      <c r="B77" s="50">
        <v>2994</v>
      </c>
      <c r="C77" s="50">
        <v>0</v>
      </c>
      <c r="D77" s="50">
        <v>0</v>
      </c>
      <c r="E77" s="50">
        <v>1861710</v>
      </c>
      <c r="F77" s="50">
        <v>3414785</v>
      </c>
      <c r="G77" s="50">
        <v>1416162</v>
      </c>
      <c r="H77" s="50"/>
      <c r="I77" s="50">
        <v>1579925</v>
      </c>
      <c r="J77" s="50">
        <v>2101183</v>
      </c>
      <c r="K77" s="50"/>
      <c r="L77" s="50">
        <v>4008604</v>
      </c>
      <c r="M77" s="50"/>
      <c r="N77" s="50"/>
      <c r="O77" s="50"/>
      <c r="P77" s="50">
        <v>624912</v>
      </c>
      <c r="Q77" s="50"/>
      <c r="R77" s="50">
        <v>130850</v>
      </c>
      <c r="S77" s="50"/>
      <c r="T77" s="50">
        <v>268646</v>
      </c>
      <c r="U77" s="50"/>
      <c r="V77" s="50">
        <v>85667</v>
      </c>
      <c r="W77" s="50">
        <v>3547814</v>
      </c>
      <c r="X77" s="50">
        <v>262387</v>
      </c>
      <c r="Y77" s="50">
        <f t="shared" si="14"/>
        <v>19305639</v>
      </c>
      <c r="Z77" s="50"/>
    </row>
    <row r="78" spans="1:27" x14ac:dyDescent="0.2">
      <c r="A78" s="52" t="s">
        <v>442</v>
      </c>
      <c r="B78" s="50">
        <v>27172</v>
      </c>
      <c r="C78" s="50">
        <v>0</v>
      </c>
      <c r="D78" s="50">
        <v>0</v>
      </c>
      <c r="E78" s="50">
        <v>3762611</v>
      </c>
      <c r="F78" s="50">
        <v>7155566</v>
      </c>
      <c r="G78" s="50">
        <v>4682841</v>
      </c>
      <c r="H78" s="50"/>
      <c r="I78" s="50">
        <v>2003899</v>
      </c>
      <c r="J78" s="50">
        <v>2148291</v>
      </c>
      <c r="K78" s="50"/>
      <c r="L78" s="50">
        <v>3295099</v>
      </c>
      <c r="M78" s="50"/>
      <c r="N78" s="50"/>
      <c r="O78" s="50"/>
      <c r="P78" s="50">
        <v>422576</v>
      </c>
      <c r="Q78" s="50"/>
      <c r="R78" s="50">
        <v>396535</v>
      </c>
      <c r="S78" s="50"/>
      <c r="T78" s="50">
        <v>461632</v>
      </c>
      <c r="U78" s="50"/>
      <c r="V78" s="50">
        <v>108466</v>
      </c>
      <c r="W78" s="50">
        <v>10448394</v>
      </c>
      <c r="X78" s="50">
        <v>298007</v>
      </c>
      <c r="Y78" s="50">
        <f t="shared" si="14"/>
        <v>35211089</v>
      </c>
      <c r="Z78" s="50"/>
    </row>
    <row r="79" spans="1:27" x14ac:dyDescent="0.2">
      <c r="A79" s="52" t="s">
        <v>443</v>
      </c>
      <c r="B79" s="50">
        <v>61910</v>
      </c>
      <c r="C79" s="50">
        <v>0</v>
      </c>
      <c r="D79" s="50">
        <v>0</v>
      </c>
      <c r="E79" s="50">
        <v>8314241</v>
      </c>
      <c r="F79" s="50">
        <v>7350798</v>
      </c>
      <c r="G79" s="50">
        <v>3396452</v>
      </c>
      <c r="H79" s="50"/>
      <c r="I79" s="50">
        <v>3243208</v>
      </c>
      <c r="J79" s="50">
        <v>3529148</v>
      </c>
      <c r="K79" s="50"/>
      <c r="L79" s="50">
        <v>8732844</v>
      </c>
      <c r="M79" s="50"/>
      <c r="N79" s="50"/>
      <c r="O79" s="50"/>
      <c r="P79" s="50">
        <v>171588</v>
      </c>
      <c r="Q79" s="50"/>
      <c r="R79" s="50">
        <v>650466</v>
      </c>
      <c r="S79" s="50"/>
      <c r="T79" s="50">
        <v>308763</v>
      </c>
      <c r="U79" s="50">
        <v>294784</v>
      </c>
      <c r="V79" s="50">
        <v>419958</v>
      </c>
      <c r="W79" s="50">
        <v>10301456</v>
      </c>
      <c r="X79" s="50">
        <v>251902</v>
      </c>
      <c r="Y79" s="50">
        <f t="shared" si="14"/>
        <v>47027518</v>
      </c>
      <c r="Z79" s="50"/>
    </row>
    <row r="80" spans="1:27" x14ac:dyDescent="0.2">
      <c r="A80" s="52" t="s">
        <v>444</v>
      </c>
      <c r="B80" s="50">
        <v>57356</v>
      </c>
      <c r="C80" s="50">
        <v>0</v>
      </c>
      <c r="D80" s="50">
        <v>0</v>
      </c>
      <c r="E80" s="50">
        <v>16033170</v>
      </c>
      <c r="F80" s="50">
        <v>10519980</v>
      </c>
      <c r="G80" s="50">
        <v>3584040</v>
      </c>
      <c r="H80" s="50"/>
      <c r="I80" s="50">
        <v>2836922</v>
      </c>
      <c r="J80" s="50">
        <v>2860095</v>
      </c>
      <c r="K80" s="50"/>
      <c r="L80" s="50">
        <v>15084555</v>
      </c>
      <c r="M80" s="50"/>
      <c r="N80" s="50"/>
      <c r="O80" s="50"/>
      <c r="P80" s="50"/>
      <c r="Q80" s="50"/>
      <c r="R80" s="50">
        <v>1324158</v>
      </c>
      <c r="S80" s="50"/>
      <c r="T80" s="50">
        <v>473991</v>
      </c>
      <c r="U80" s="50">
        <v>1705891</v>
      </c>
      <c r="V80" s="50">
        <v>487377</v>
      </c>
      <c r="W80" s="50">
        <v>12834851</v>
      </c>
      <c r="X80" s="50">
        <v>256555</v>
      </c>
      <c r="Y80" s="50">
        <f t="shared" si="14"/>
        <v>68058941</v>
      </c>
      <c r="Z80" s="50"/>
    </row>
    <row r="81" spans="1:27" x14ac:dyDescent="0.2">
      <c r="A81" s="52" t="s">
        <v>445</v>
      </c>
      <c r="B81" s="50">
        <v>35497</v>
      </c>
      <c r="C81" s="50">
        <v>0</v>
      </c>
      <c r="D81" s="50">
        <v>0</v>
      </c>
      <c r="E81" s="50">
        <v>27745999</v>
      </c>
      <c r="F81" s="50">
        <v>13667796</v>
      </c>
      <c r="G81" s="50">
        <v>4052853</v>
      </c>
      <c r="H81" s="50"/>
      <c r="I81" s="50">
        <v>4723457</v>
      </c>
      <c r="J81" s="50">
        <v>3054810</v>
      </c>
      <c r="K81" s="50"/>
      <c r="L81" s="50">
        <v>11929659</v>
      </c>
      <c r="M81" s="50"/>
      <c r="N81" s="50"/>
      <c r="O81" s="50"/>
      <c r="P81" s="50"/>
      <c r="Q81" s="50">
        <v>1668191</v>
      </c>
      <c r="R81" s="50">
        <v>2992414</v>
      </c>
      <c r="S81" s="50"/>
      <c r="T81" s="50">
        <v>1694929</v>
      </c>
      <c r="U81" s="50">
        <v>4909700</v>
      </c>
      <c r="V81" s="50">
        <v>361331</v>
      </c>
      <c r="W81" s="50">
        <v>13483576</v>
      </c>
      <c r="X81" s="50">
        <v>318353</v>
      </c>
      <c r="Y81" s="50">
        <f t="shared" si="14"/>
        <v>90638565</v>
      </c>
      <c r="Z81" s="50"/>
    </row>
    <row r="82" spans="1:27" x14ac:dyDescent="0.2">
      <c r="A82" s="52" t="s">
        <v>446</v>
      </c>
      <c r="B82" s="50">
        <v>48910</v>
      </c>
      <c r="C82" s="50">
        <v>0</v>
      </c>
      <c r="D82" s="50">
        <v>2644706</v>
      </c>
      <c r="E82" s="50">
        <v>12259693</v>
      </c>
      <c r="F82" s="50">
        <v>16079054</v>
      </c>
      <c r="G82" s="50">
        <v>9288319</v>
      </c>
      <c r="H82" s="50"/>
      <c r="I82" s="50">
        <v>4894080</v>
      </c>
      <c r="J82" s="50">
        <v>2430112</v>
      </c>
      <c r="K82" s="50"/>
      <c r="L82" s="50">
        <v>24321784</v>
      </c>
      <c r="M82" s="50"/>
      <c r="N82" s="50"/>
      <c r="O82" s="50"/>
      <c r="P82" s="50"/>
      <c r="Q82" s="50">
        <v>33357463</v>
      </c>
      <c r="R82" s="50">
        <v>3209348</v>
      </c>
      <c r="S82" s="50"/>
      <c r="T82" s="50">
        <v>4922693</v>
      </c>
      <c r="U82" s="50">
        <v>7039274</v>
      </c>
      <c r="V82" s="50">
        <v>1215012</v>
      </c>
      <c r="W82" s="50">
        <v>5713331</v>
      </c>
      <c r="X82" s="50">
        <v>114522</v>
      </c>
      <c r="Y82" s="50">
        <f t="shared" si="14"/>
        <v>127538301</v>
      </c>
      <c r="Z82" s="50"/>
    </row>
    <row r="83" spans="1:27" x14ac:dyDescent="0.2">
      <c r="A83" s="52" t="s">
        <v>447</v>
      </c>
      <c r="B83" s="50">
        <v>303870</v>
      </c>
      <c r="C83" s="50">
        <v>0</v>
      </c>
      <c r="D83" s="50">
        <v>34156798</v>
      </c>
      <c r="E83" s="50">
        <v>585182</v>
      </c>
      <c r="F83" s="50">
        <v>4005600</v>
      </c>
      <c r="G83" s="50">
        <v>10177527</v>
      </c>
      <c r="H83" s="50"/>
      <c r="I83" s="50">
        <v>1706800</v>
      </c>
      <c r="J83" s="50">
        <v>1865084</v>
      </c>
      <c r="K83" s="50"/>
      <c r="L83" s="50">
        <v>16757476</v>
      </c>
      <c r="M83" s="50"/>
      <c r="N83" s="50"/>
      <c r="O83" s="50"/>
      <c r="P83" s="50"/>
      <c r="Q83" s="50">
        <v>47736140</v>
      </c>
      <c r="R83" s="50">
        <v>5566938</v>
      </c>
      <c r="S83" s="50"/>
      <c r="T83" s="50">
        <v>5165787</v>
      </c>
      <c r="U83" s="50">
        <v>10672894</v>
      </c>
      <c r="V83" s="50">
        <v>399323</v>
      </c>
      <c r="W83" s="50">
        <v>16487646</v>
      </c>
      <c r="X83" s="50">
        <v>74131</v>
      </c>
      <c r="Y83" s="50">
        <f t="shared" si="14"/>
        <v>155661196</v>
      </c>
      <c r="Z83" s="50"/>
    </row>
    <row r="84" spans="1:27" x14ac:dyDescent="0.2">
      <c r="A84" s="303" t="s">
        <v>448</v>
      </c>
      <c r="B84" s="50">
        <v>472857</v>
      </c>
      <c r="C84" s="50">
        <v>37058060</v>
      </c>
      <c r="D84" s="50">
        <v>54500664</v>
      </c>
      <c r="E84" s="50"/>
      <c r="F84" s="50"/>
      <c r="G84" s="50">
        <v>5677475</v>
      </c>
      <c r="H84" s="50"/>
      <c r="I84" s="50">
        <v>1697160</v>
      </c>
      <c r="J84" s="50">
        <v>3410140</v>
      </c>
      <c r="K84" s="50"/>
      <c r="L84" s="50">
        <v>38785879</v>
      </c>
      <c r="M84" s="50"/>
      <c r="N84" s="50"/>
      <c r="O84" s="50">
        <v>41164</v>
      </c>
      <c r="P84" s="50"/>
      <c r="Q84" s="50">
        <f>47205236+210</f>
        <v>47205446</v>
      </c>
      <c r="R84" s="50">
        <v>8418827</v>
      </c>
      <c r="S84" s="50"/>
      <c r="T84" s="50">
        <v>8828906</v>
      </c>
      <c r="U84" s="50">
        <v>8655132</v>
      </c>
      <c r="V84" s="50">
        <v>7699420</v>
      </c>
      <c r="W84" s="50">
        <v>31722079</v>
      </c>
      <c r="X84" s="50">
        <v>490620</v>
      </c>
      <c r="Y84" s="50">
        <f t="shared" si="14"/>
        <v>254663829</v>
      </c>
      <c r="Z84" s="50"/>
    </row>
    <row r="85" spans="1:27" x14ac:dyDescent="0.2">
      <c r="A85" s="303" t="s">
        <v>449</v>
      </c>
      <c r="B85" s="50">
        <v>101671</v>
      </c>
      <c r="C85" s="50">
        <v>52599871</v>
      </c>
      <c r="D85" s="50">
        <v>84223158</v>
      </c>
      <c r="E85" s="50"/>
      <c r="F85" s="50"/>
      <c r="G85" s="50">
        <v>659405</v>
      </c>
      <c r="H85" s="50"/>
      <c r="I85" s="50">
        <v>2765481</v>
      </c>
      <c r="J85" s="50">
        <v>1640721</v>
      </c>
      <c r="K85" s="50"/>
      <c r="L85" s="50">
        <v>51806449</v>
      </c>
      <c r="M85" s="50"/>
      <c r="N85" s="50"/>
      <c r="O85" s="50">
        <v>138824</v>
      </c>
      <c r="P85" s="50"/>
      <c r="Q85" s="50">
        <v>79756398</v>
      </c>
      <c r="R85" s="50">
        <v>21357555</v>
      </c>
      <c r="S85" s="50">
        <v>337</v>
      </c>
      <c r="T85" s="50">
        <v>1540021</v>
      </c>
      <c r="U85" s="50">
        <v>12425960</v>
      </c>
      <c r="V85" s="50">
        <v>49882875</v>
      </c>
      <c r="W85" s="50">
        <v>50334622</v>
      </c>
      <c r="X85" s="50">
        <v>3566385</v>
      </c>
      <c r="Y85" s="50">
        <f t="shared" si="14"/>
        <v>412799733</v>
      </c>
      <c r="Z85" s="50"/>
    </row>
    <row r="86" spans="1:27" s="12" customFormat="1" x14ac:dyDescent="0.2">
      <c r="A86" s="428" t="s">
        <v>450</v>
      </c>
      <c r="B86" s="50">
        <v>368609</v>
      </c>
      <c r="C86" s="50">
        <v>112330657</v>
      </c>
      <c r="D86" s="50">
        <v>133841386</v>
      </c>
      <c r="E86" s="50"/>
      <c r="F86" s="50"/>
      <c r="G86" s="50">
        <v>720133</v>
      </c>
      <c r="H86" s="50">
        <v>133460</v>
      </c>
      <c r="I86" s="50">
        <v>2547527</v>
      </c>
      <c r="J86" s="50">
        <v>2361262</v>
      </c>
      <c r="K86" s="50"/>
      <c r="L86" s="50">
        <v>63725984</v>
      </c>
      <c r="M86" s="50"/>
      <c r="N86" s="50"/>
      <c r="O86" s="50">
        <v>239979</v>
      </c>
      <c r="P86" s="50"/>
      <c r="Q86" s="50">
        <v>98766037</v>
      </c>
      <c r="R86" s="50">
        <v>8735002</v>
      </c>
      <c r="S86" s="50">
        <v>1388</v>
      </c>
      <c r="T86" s="50">
        <v>11444242</v>
      </c>
      <c r="U86" s="50">
        <v>20538207</v>
      </c>
      <c r="V86" s="50">
        <v>3194725</v>
      </c>
      <c r="W86" s="50">
        <v>38272940</v>
      </c>
      <c r="X86" s="50">
        <v>4158651</v>
      </c>
      <c r="Y86" s="50">
        <f t="shared" si="14"/>
        <v>501380189</v>
      </c>
      <c r="Z86" s="50"/>
      <c r="AA86"/>
    </row>
    <row r="87" spans="1:27" x14ac:dyDescent="0.2">
      <c r="A87" s="428" t="s">
        <v>451</v>
      </c>
      <c r="B87" s="50">
        <v>846248</v>
      </c>
      <c r="C87" s="50">
        <v>120025964</v>
      </c>
      <c r="D87" s="50">
        <v>168676747</v>
      </c>
      <c r="E87" s="50"/>
      <c r="F87" s="50"/>
      <c r="G87" s="50">
        <v>791085</v>
      </c>
      <c r="H87" s="50">
        <v>174168</v>
      </c>
      <c r="I87" s="50">
        <v>3782251</v>
      </c>
      <c r="J87" s="50">
        <v>6669830</v>
      </c>
      <c r="K87" s="50"/>
      <c r="L87" s="50">
        <v>69369635</v>
      </c>
      <c r="M87" s="50">
        <v>723547</v>
      </c>
      <c r="N87" s="50">
        <v>38489</v>
      </c>
      <c r="O87" s="50">
        <v>456928</v>
      </c>
      <c r="P87" s="50"/>
      <c r="Q87" s="50">
        <v>95246110</v>
      </c>
      <c r="R87" s="50">
        <v>9468565</v>
      </c>
      <c r="S87" s="50">
        <v>2100</v>
      </c>
      <c r="T87" s="50">
        <v>14868682</v>
      </c>
      <c r="U87" s="50">
        <v>16768246</v>
      </c>
      <c r="V87" s="50">
        <v>6706193</v>
      </c>
      <c r="W87" s="50">
        <v>54068234</v>
      </c>
      <c r="X87" s="50">
        <v>1599327</v>
      </c>
      <c r="Y87" s="50">
        <f t="shared" si="14"/>
        <v>570282349</v>
      </c>
      <c r="Z87" s="50"/>
      <c r="AA87" s="12"/>
    </row>
    <row r="88" spans="1:27" x14ac:dyDescent="0.2">
      <c r="A88" s="305" t="s">
        <v>452</v>
      </c>
      <c r="B88" s="50">
        <v>673608</v>
      </c>
      <c r="C88" s="50">
        <v>120930572</v>
      </c>
      <c r="D88" s="50">
        <v>209906859</v>
      </c>
      <c r="E88" s="50"/>
      <c r="F88" s="50"/>
      <c r="G88" s="50">
        <v>4434948</v>
      </c>
      <c r="H88" s="50">
        <v>243034</v>
      </c>
      <c r="I88" s="50">
        <v>2819514</v>
      </c>
      <c r="J88" s="50">
        <v>7149823</v>
      </c>
      <c r="K88" s="50"/>
      <c r="L88" s="50">
        <v>109694914</v>
      </c>
      <c r="M88" s="50">
        <v>582294</v>
      </c>
      <c r="N88" s="50">
        <v>238073</v>
      </c>
      <c r="O88" s="50">
        <v>1228143</v>
      </c>
      <c r="P88" s="50"/>
      <c r="Q88" s="50">
        <v>135286498</v>
      </c>
      <c r="R88" s="50">
        <v>22029801</v>
      </c>
      <c r="S88" s="50">
        <v>5075</v>
      </c>
      <c r="T88" s="50">
        <v>16188209</v>
      </c>
      <c r="U88" s="50">
        <v>18293760</v>
      </c>
      <c r="V88" s="50">
        <v>5756697</v>
      </c>
      <c r="W88" s="50">
        <v>89251096</v>
      </c>
      <c r="X88" s="50">
        <v>4687222</v>
      </c>
      <c r="Y88" s="50">
        <f t="shared" si="14"/>
        <v>749400140</v>
      </c>
      <c r="Z88" s="50"/>
    </row>
    <row r="89" spans="1:27" x14ac:dyDescent="0.2">
      <c r="A89" s="305" t="s">
        <v>453</v>
      </c>
      <c r="B89" s="50">
        <v>1110146</v>
      </c>
      <c r="C89" s="50">
        <v>144293748</v>
      </c>
      <c r="D89" s="50">
        <v>283255958</v>
      </c>
      <c r="E89" s="50"/>
      <c r="F89" s="50"/>
      <c r="G89" s="50">
        <v>4498352</v>
      </c>
      <c r="H89" s="50">
        <v>860963</v>
      </c>
      <c r="I89" s="50">
        <v>2244423</v>
      </c>
      <c r="J89" s="50">
        <v>6294587</v>
      </c>
      <c r="K89" s="50">
        <v>6072320</v>
      </c>
      <c r="L89" s="50">
        <v>125100353</v>
      </c>
      <c r="M89" s="50">
        <v>646412</v>
      </c>
      <c r="N89" s="50">
        <v>275258</v>
      </c>
      <c r="O89" s="50">
        <v>1058462</v>
      </c>
      <c r="P89" s="50"/>
      <c r="Q89" s="50">
        <v>196137679</v>
      </c>
      <c r="R89" s="50">
        <v>52537312</v>
      </c>
      <c r="S89" s="50">
        <v>2395</v>
      </c>
      <c r="T89" s="50">
        <v>15190615</v>
      </c>
      <c r="U89" s="50">
        <v>27464272</v>
      </c>
      <c r="V89" s="50">
        <v>13607626</v>
      </c>
      <c r="W89" s="50">
        <v>71263045</v>
      </c>
      <c r="X89" s="50">
        <v>6392213</v>
      </c>
      <c r="Y89" s="50">
        <f t="shared" si="14"/>
        <v>958306139</v>
      </c>
      <c r="Z89" s="50"/>
    </row>
    <row r="90" spans="1:27" x14ac:dyDescent="0.2">
      <c r="A90" s="305" t="s">
        <v>347</v>
      </c>
      <c r="B90" s="50">
        <v>2000860</v>
      </c>
      <c r="C90" s="50">
        <v>172036391</v>
      </c>
      <c r="D90" s="50">
        <v>405060654</v>
      </c>
      <c r="E90" s="50"/>
      <c r="F90" s="50"/>
      <c r="G90" s="50">
        <v>6384325</v>
      </c>
      <c r="H90" s="50">
        <v>2224693</v>
      </c>
      <c r="I90" s="50">
        <v>2867869</v>
      </c>
      <c r="J90" s="50">
        <v>4684400</v>
      </c>
      <c r="K90" s="50">
        <v>6166315</v>
      </c>
      <c r="L90" s="50">
        <v>160358375</v>
      </c>
      <c r="M90" s="50">
        <v>1164862</v>
      </c>
      <c r="N90" s="50">
        <v>602391</v>
      </c>
      <c r="O90" s="50">
        <v>1150818</v>
      </c>
      <c r="P90" s="50"/>
      <c r="Q90" s="50">
        <v>360644547</v>
      </c>
      <c r="R90" s="50">
        <v>56975680</v>
      </c>
      <c r="S90" s="50">
        <v>3384</v>
      </c>
      <c r="T90" s="50">
        <v>13668302</v>
      </c>
      <c r="U90" s="50">
        <v>56956518</v>
      </c>
      <c r="V90" s="50">
        <v>13084823</v>
      </c>
      <c r="W90" s="50">
        <v>77176447</v>
      </c>
      <c r="X90" s="50">
        <v>7651738</v>
      </c>
      <c r="Y90" s="50">
        <f t="shared" si="14"/>
        <v>1350863392</v>
      </c>
      <c r="Z90" s="50"/>
    </row>
    <row r="91" spans="1:27" x14ac:dyDescent="0.2">
      <c r="A91" s="678" t="s">
        <v>875</v>
      </c>
      <c r="B91" s="50">
        <v>5180425</v>
      </c>
      <c r="C91" s="50">
        <v>316508622</v>
      </c>
      <c r="D91" s="50">
        <v>409163992</v>
      </c>
      <c r="E91" s="50"/>
      <c r="F91" s="50"/>
      <c r="G91" s="50">
        <v>3932989</v>
      </c>
      <c r="H91" s="50">
        <v>2087548</v>
      </c>
      <c r="I91" s="50">
        <v>2880298</v>
      </c>
      <c r="J91" s="50">
        <v>5493505</v>
      </c>
      <c r="K91" s="50">
        <v>8022511</v>
      </c>
      <c r="L91" s="50">
        <v>172257331</v>
      </c>
      <c r="M91" s="50">
        <v>906864</v>
      </c>
      <c r="N91" s="50">
        <v>655668</v>
      </c>
      <c r="O91" s="50">
        <v>771113</v>
      </c>
      <c r="P91" s="50"/>
      <c r="Q91" s="50">
        <v>230713118</v>
      </c>
      <c r="R91" s="50">
        <v>67062143</v>
      </c>
      <c r="S91" s="50">
        <v>3619</v>
      </c>
      <c r="T91" s="50">
        <v>15119670</v>
      </c>
      <c r="U91" s="50">
        <v>65432243</v>
      </c>
      <c r="V91" s="50">
        <v>31550469</v>
      </c>
      <c r="W91" s="50">
        <v>93017982</v>
      </c>
      <c r="X91" s="50">
        <v>5787392</v>
      </c>
      <c r="Y91" s="50">
        <f>SUM(B91:X91)</f>
        <v>1436547502</v>
      </c>
      <c r="Z91" s="50"/>
    </row>
    <row r="92" spans="1:27" ht="25.5" x14ac:dyDescent="0.2">
      <c r="A92" s="127" t="s">
        <v>107</v>
      </c>
      <c r="B92" s="160">
        <f>SUM(B75:B91)</f>
        <v>11294365</v>
      </c>
      <c r="C92" s="160">
        <f t="shared" ref="C92:Z92" si="15">SUM(C75:C91)</f>
        <v>1075783885</v>
      </c>
      <c r="D92" s="160">
        <f t="shared" si="15"/>
        <v>1785430922</v>
      </c>
      <c r="E92" s="160">
        <f t="shared" si="15"/>
        <v>71825894</v>
      </c>
      <c r="F92" s="160">
        <f t="shared" si="15"/>
        <v>65901007</v>
      </c>
      <c r="G92" s="160">
        <f t="shared" si="15"/>
        <v>65700274</v>
      </c>
      <c r="H92" s="160">
        <f t="shared" si="15"/>
        <v>5723866</v>
      </c>
      <c r="I92" s="160">
        <f t="shared" si="15"/>
        <v>43779436</v>
      </c>
      <c r="J92" s="160">
        <f t="shared" si="15"/>
        <v>55693434</v>
      </c>
      <c r="K92" s="160">
        <f t="shared" si="15"/>
        <v>20261146</v>
      </c>
      <c r="L92" s="160">
        <f t="shared" si="15"/>
        <v>876270202</v>
      </c>
      <c r="M92" s="160">
        <f t="shared" si="15"/>
        <v>4023979</v>
      </c>
      <c r="N92" s="160">
        <f t="shared" si="15"/>
        <v>1809879</v>
      </c>
      <c r="O92" s="160">
        <f t="shared" si="15"/>
        <v>5085431</v>
      </c>
      <c r="P92" s="160">
        <f t="shared" si="15"/>
        <v>2030444</v>
      </c>
      <c r="Q92" s="160">
        <f t="shared" si="15"/>
        <v>1326517627</v>
      </c>
      <c r="R92" s="160">
        <f t="shared" si="15"/>
        <v>260918707</v>
      </c>
      <c r="S92" s="160">
        <f t="shared" si="15"/>
        <v>18298</v>
      </c>
      <c r="T92" s="160">
        <f t="shared" si="15"/>
        <v>110454727</v>
      </c>
      <c r="U92" s="160">
        <f t="shared" si="15"/>
        <v>251156881</v>
      </c>
      <c r="V92" s="160">
        <f t="shared" si="15"/>
        <v>134605670</v>
      </c>
      <c r="W92" s="160">
        <f t="shared" si="15"/>
        <v>581061960</v>
      </c>
      <c r="X92" s="160">
        <f t="shared" si="15"/>
        <v>36354039</v>
      </c>
      <c r="Y92" s="160">
        <f t="shared" si="15"/>
        <v>6791702073</v>
      </c>
      <c r="Z92" s="160">
        <f t="shared" si="15"/>
        <v>0</v>
      </c>
    </row>
    <row r="94" spans="1:27" x14ac:dyDescent="0.2">
      <c r="A94" s="27" t="s">
        <v>529</v>
      </c>
    </row>
    <row r="95" spans="1:27" x14ac:dyDescent="0.2">
      <c r="A95" s="27" t="s">
        <v>530</v>
      </c>
    </row>
    <row r="96" spans="1:27" x14ac:dyDescent="0.2">
      <c r="A96" s="496" t="s">
        <v>531</v>
      </c>
      <c r="O96">
        <f>SUM(B97:U97)</f>
        <v>0</v>
      </c>
    </row>
    <row r="97" spans="1:9" x14ac:dyDescent="0.2">
      <c r="A97" s="496" t="s">
        <v>532</v>
      </c>
    </row>
    <row r="99" spans="1:9" x14ac:dyDescent="0.2">
      <c r="I99" s="50"/>
    </row>
    <row r="100" spans="1:9" ht="42" customHeight="1" x14ac:dyDescent="0.2"/>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sheetPr>
  <dimension ref="A1:APY97"/>
  <sheetViews>
    <sheetView showZeros="0" topLeftCell="A25" zoomScale="90" zoomScaleNormal="90" workbookViewId="0">
      <selection activeCell="R42" sqref="R42"/>
    </sheetView>
  </sheetViews>
  <sheetFormatPr defaultColWidth="8.85546875" defaultRowHeight="12.75" x14ac:dyDescent="0.2"/>
  <cols>
    <col min="1" max="1" width="14" customWidth="1"/>
    <col min="2" max="2" width="13.42578125" customWidth="1"/>
    <col min="3" max="3" width="13.42578125" style="251" customWidth="1"/>
    <col min="4" max="24" width="13.42578125" customWidth="1"/>
    <col min="25" max="25" width="14.7109375" customWidth="1"/>
  </cols>
  <sheetData>
    <row r="1" spans="1:17" ht="81.75" customHeight="1" x14ac:dyDescent="0.2">
      <c r="A1" s="795" t="s">
        <v>957</v>
      </c>
      <c r="B1" s="796"/>
      <c r="C1" s="796"/>
      <c r="D1" s="796"/>
      <c r="E1" s="796"/>
      <c r="F1" s="796"/>
      <c r="G1" s="796"/>
      <c r="H1" s="796"/>
      <c r="I1" s="796"/>
      <c r="J1" s="796"/>
      <c r="K1" s="796"/>
      <c r="L1" s="796"/>
      <c r="M1" s="796"/>
      <c r="N1" s="796"/>
      <c r="O1" s="796"/>
      <c r="P1" s="653"/>
      <c r="Q1" s="653"/>
    </row>
    <row r="2" spans="1:17" x14ac:dyDescent="0.2">
      <c r="A2" s="383"/>
      <c r="B2" s="251"/>
      <c r="C2" s="384"/>
      <c r="D2" s="27"/>
      <c r="E2" s="27"/>
    </row>
    <row r="3" spans="1:17" x14ac:dyDescent="0.2">
      <c r="A3" s="383"/>
      <c r="B3" s="251"/>
      <c r="C3" s="384"/>
      <c r="D3" s="27"/>
      <c r="E3" s="27"/>
    </row>
    <row r="4" spans="1:17" x14ac:dyDescent="0.2">
      <c r="A4" s="383"/>
      <c r="B4" s="251"/>
      <c r="C4" s="384"/>
      <c r="D4" s="27"/>
      <c r="E4" s="27"/>
    </row>
    <row r="5" spans="1:17" x14ac:dyDescent="0.2">
      <c r="A5" s="383"/>
      <c r="B5" s="251"/>
      <c r="C5" s="384"/>
      <c r="D5" s="385"/>
    </row>
    <row r="6" spans="1:17" x14ac:dyDescent="0.2">
      <c r="A6" s="383"/>
      <c r="B6" s="251"/>
      <c r="C6" s="384"/>
      <c r="D6" s="385"/>
    </row>
    <row r="7" spans="1:17" x14ac:dyDescent="0.2">
      <c r="A7" s="383"/>
      <c r="B7" s="251"/>
      <c r="C7" s="384"/>
      <c r="D7" s="385"/>
    </row>
    <row r="8" spans="1:17" x14ac:dyDescent="0.2">
      <c r="A8" s="383"/>
      <c r="B8" s="251"/>
      <c r="C8" s="384"/>
      <c r="D8" s="385"/>
    </row>
    <row r="9" spans="1:17" x14ac:dyDescent="0.2">
      <c r="A9" s="383"/>
      <c r="B9" s="251"/>
      <c r="C9" s="384"/>
      <c r="D9" s="385"/>
    </row>
    <row r="10" spans="1:17" x14ac:dyDescent="0.2">
      <c r="A10" s="383"/>
      <c r="B10" s="251"/>
      <c r="C10" s="384"/>
      <c r="D10" s="385"/>
    </row>
    <row r="11" spans="1:17" x14ac:dyDescent="0.2">
      <c r="A11" s="383"/>
      <c r="B11" s="251"/>
      <c r="C11" s="384"/>
      <c r="D11" s="385"/>
    </row>
    <row r="12" spans="1:17" x14ac:dyDescent="0.2">
      <c r="A12" s="383"/>
      <c r="B12" s="251"/>
      <c r="C12" s="384"/>
      <c r="D12" s="385"/>
    </row>
    <row r="13" spans="1:17" x14ac:dyDescent="0.2">
      <c r="A13" s="383"/>
      <c r="B13" s="251"/>
      <c r="C13" s="384"/>
      <c r="D13" s="385"/>
    </row>
    <row r="14" spans="1:17" x14ac:dyDescent="0.2">
      <c r="A14" s="383"/>
      <c r="B14" s="251"/>
      <c r="C14" s="384"/>
      <c r="D14" s="385"/>
    </row>
    <row r="15" spans="1:17" x14ac:dyDescent="0.2">
      <c r="A15" s="383"/>
      <c r="B15" s="251"/>
      <c r="C15" s="384"/>
      <c r="D15" s="385"/>
    </row>
    <row r="16" spans="1:17" x14ac:dyDescent="0.2">
      <c r="A16" s="383"/>
      <c r="B16" s="251"/>
      <c r="C16" s="384"/>
      <c r="D16" s="385"/>
    </row>
    <row r="17" spans="1:4" x14ac:dyDescent="0.2">
      <c r="A17" s="383"/>
      <c r="B17" s="251"/>
      <c r="C17" s="384"/>
      <c r="D17" s="385"/>
    </row>
    <row r="18" spans="1:4" x14ac:dyDescent="0.2">
      <c r="A18" s="383"/>
      <c r="B18" s="251"/>
      <c r="C18" s="384"/>
      <c r="D18" s="385"/>
    </row>
    <row r="19" spans="1:4" x14ac:dyDescent="0.2">
      <c r="A19" s="383"/>
      <c r="B19" s="251"/>
      <c r="C19" s="384"/>
      <c r="D19" s="385"/>
    </row>
    <row r="20" spans="1:4" x14ac:dyDescent="0.2">
      <c r="A20" s="383"/>
      <c r="B20" s="251"/>
      <c r="C20" s="384"/>
      <c r="D20" s="385"/>
    </row>
    <row r="21" spans="1:4" x14ac:dyDescent="0.2">
      <c r="A21" s="383"/>
      <c r="B21" s="251"/>
      <c r="C21" s="384"/>
      <c r="D21" s="385"/>
    </row>
    <row r="22" spans="1:4" x14ac:dyDescent="0.2">
      <c r="A22" s="383"/>
      <c r="B22" s="251"/>
      <c r="C22" s="384"/>
      <c r="D22" s="385"/>
    </row>
    <row r="23" spans="1:4" x14ac:dyDescent="0.2">
      <c r="A23" s="383"/>
      <c r="B23" s="251"/>
      <c r="C23" s="384"/>
      <c r="D23" s="385"/>
    </row>
    <row r="24" spans="1:4" x14ac:dyDescent="0.2">
      <c r="A24" s="383"/>
      <c r="B24" s="251"/>
      <c r="C24" s="384"/>
      <c r="D24" s="385"/>
    </row>
    <row r="25" spans="1:4" x14ac:dyDescent="0.2">
      <c r="A25" s="383"/>
      <c r="B25" s="251"/>
      <c r="C25" s="384"/>
      <c r="D25" s="385"/>
    </row>
    <row r="26" spans="1:4" x14ac:dyDescent="0.2">
      <c r="A26" s="383"/>
      <c r="B26" s="251"/>
      <c r="C26" s="384"/>
      <c r="D26" s="385"/>
    </row>
    <row r="28" spans="1:4" x14ac:dyDescent="0.2">
      <c r="A28" t="s">
        <v>83</v>
      </c>
    </row>
    <row r="29" spans="1:4" ht="25.5" x14ac:dyDescent="0.2">
      <c r="A29" s="376" t="s">
        <v>533</v>
      </c>
      <c r="B29" s="440" t="s">
        <v>534</v>
      </c>
      <c r="C29" s="440" t="s">
        <v>535</v>
      </c>
    </row>
    <row r="30" spans="1:4" ht="13.5" customHeight="1" x14ac:dyDescent="0.2">
      <c r="A30" s="52" t="s">
        <v>439</v>
      </c>
      <c r="B30" s="49">
        <f t="shared" ref="B30:B46" si="0">N53</f>
        <v>38.817490234375001</v>
      </c>
      <c r="C30" s="49">
        <v>0</v>
      </c>
    </row>
    <row r="31" spans="1:4" ht="13.5" customHeight="1" x14ac:dyDescent="0.2">
      <c r="A31" s="52" t="s">
        <v>440</v>
      </c>
      <c r="B31" s="49">
        <f t="shared" si="0"/>
        <v>105.872431640625</v>
      </c>
      <c r="C31" s="49"/>
    </row>
    <row r="32" spans="1:4" ht="13.5" customHeight="1" x14ac:dyDescent="0.2">
      <c r="A32" s="52" t="s">
        <v>441</v>
      </c>
      <c r="B32" s="49">
        <f t="shared" si="0"/>
        <v>325.03173828125</v>
      </c>
      <c r="C32" s="49"/>
    </row>
    <row r="33" spans="1:4" ht="13.5" customHeight="1" x14ac:dyDescent="0.2">
      <c r="A33" s="52" t="s">
        <v>442</v>
      </c>
      <c r="B33" s="49">
        <f t="shared" si="0"/>
        <v>444.90183593749998</v>
      </c>
      <c r="C33" s="49"/>
    </row>
    <row r="34" spans="1:4" ht="13.5" customHeight="1" x14ac:dyDescent="0.2">
      <c r="A34" s="52" t="s">
        <v>443</v>
      </c>
      <c r="B34" s="49">
        <f t="shared" si="0"/>
        <v>702.68029449462892</v>
      </c>
      <c r="C34" s="49"/>
    </row>
    <row r="35" spans="1:4" ht="13.5" customHeight="1" x14ac:dyDescent="0.2">
      <c r="A35" s="52" t="s">
        <v>444</v>
      </c>
      <c r="B35" s="49">
        <f t="shared" si="0"/>
        <v>791.96839942932127</v>
      </c>
      <c r="C35" s="49"/>
    </row>
    <row r="36" spans="1:4" ht="13.5" customHeight="1" x14ac:dyDescent="0.2">
      <c r="A36" s="52" t="s">
        <v>445</v>
      </c>
      <c r="B36" s="49">
        <f t="shared" si="0"/>
        <v>1173.5003952026366</v>
      </c>
      <c r="C36" s="49"/>
    </row>
    <row r="37" spans="1:4" ht="13.5" customHeight="1" x14ac:dyDescent="0.2">
      <c r="A37" s="52" t="s">
        <v>446</v>
      </c>
      <c r="B37" s="49">
        <f t="shared" si="0"/>
        <v>1544.5308756256104</v>
      </c>
      <c r="C37" s="49"/>
    </row>
    <row r="38" spans="1:4" ht="13.5" customHeight="1" x14ac:dyDescent="0.2">
      <c r="A38" s="52" t="s">
        <v>447</v>
      </c>
      <c r="B38" s="49">
        <f t="shared" si="0"/>
        <v>1964.4750844573973</v>
      </c>
      <c r="C38" s="49"/>
    </row>
    <row r="39" spans="1:4" x14ac:dyDescent="0.2">
      <c r="A39" s="303" t="s">
        <v>448</v>
      </c>
      <c r="B39" s="49">
        <f t="shared" si="0"/>
        <v>2429.2111342678063</v>
      </c>
      <c r="C39" s="49"/>
    </row>
    <row r="40" spans="1:4" x14ac:dyDescent="0.2">
      <c r="A40" s="303" t="s">
        <v>449</v>
      </c>
      <c r="B40" s="49">
        <f t="shared" si="0"/>
        <v>3629.3353515624999</v>
      </c>
      <c r="C40" s="49">
        <v>239.357451171875</v>
      </c>
    </row>
    <row r="41" spans="1:4" x14ac:dyDescent="0.2">
      <c r="A41" s="428" t="s">
        <v>450</v>
      </c>
      <c r="B41" s="121">
        <f t="shared" si="0"/>
        <v>4729.7036230468748</v>
      </c>
      <c r="C41" s="49">
        <v>475.84899414062494</v>
      </c>
    </row>
    <row r="42" spans="1:4" x14ac:dyDescent="0.2">
      <c r="A42" s="428" t="s">
        <v>451</v>
      </c>
      <c r="B42" s="121">
        <f t="shared" si="0"/>
        <v>5407.3130107421875</v>
      </c>
      <c r="C42" s="49">
        <v>833.81921875</v>
      </c>
    </row>
    <row r="43" spans="1:4" x14ac:dyDescent="0.2">
      <c r="A43" s="305" t="s">
        <v>452</v>
      </c>
      <c r="B43" s="121">
        <f t="shared" si="0"/>
        <v>7173.7329003906243</v>
      </c>
      <c r="C43" s="49">
        <v>856.63578125000004</v>
      </c>
    </row>
    <row r="44" spans="1:4" x14ac:dyDescent="0.2">
      <c r="A44" s="305" t="s">
        <v>453</v>
      </c>
      <c r="B44" s="121">
        <f t="shared" si="0"/>
        <v>9280.6739160156285</v>
      </c>
      <c r="C44" s="49">
        <v>891.62641206054695</v>
      </c>
      <c r="D44" s="46"/>
    </row>
    <row r="45" spans="1:4" x14ac:dyDescent="0.2">
      <c r="A45" s="305" t="s">
        <v>347</v>
      </c>
      <c r="B45" s="121">
        <f t="shared" si="0"/>
        <v>10946.921449533571</v>
      </c>
      <c r="C45" s="49">
        <f>O68</f>
        <v>786.36682507619889</v>
      </c>
      <c r="D45" s="46"/>
    </row>
    <row r="46" spans="1:4" x14ac:dyDescent="0.2">
      <c r="A46" s="678" t="s">
        <v>875</v>
      </c>
      <c r="B46" s="121">
        <f t="shared" si="0"/>
        <v>13886.821953452594</v>
      </c>
      <c r="C46" s="49">
        <f>O69</f>
        <v>763.04763924963061</v>
      </c>
      <c r="D46" s="46">
        <f>SUM(B46:C46)/366</f>
        <v>40.026966100279303</v>
      </c>
    </row>
    <row r="47" spans="1:4" ht="25.5" x14ac:dyDescent="0.2">
      <c r="A47" s="127" t="s">
        <v>104</v>
      </c>
      <c r="B47" s="121">
        <f>SUM(B30:B46)</f>
        <v>64575.491884315124</v>
      </c>
      <c r="C47" s="121">
        <f>SUM(C30:C46)</f>
        <v>4846.7023216988764</v>
      </c>
    </row>
    <row r="49" spans="1:1117" s="12" customFormat="1" x14ac:dyDescent="0.2">
      <c r="A49" s="388"/>
      <c r="B49"/>
      <c r="C49" s="251"/>
      <c r="D49"/>
      <c r="E49"/>
      <c r="F49"/>
      <c r="G49"/>
      <c r="H49"/>
      <c r="I49"/>
      <c r="J49"/>
      <c r="K49"/>
      <c r="L49"/>
      <c r="M49"/>
      <c r="N49"/>
      <c r="O49"/>
      <c r="P49"/>
      <c r="Q49"/>
      <c r="R49"/>
      <c r="S49"/>
      <c r="T49"/>
      <c r="U49"/>
      <c r="V49"/>
      <c r="W49"/>
      <c r="X49"/>
      <c r="Y49"/>
      <c r="Z49"/>
      <c r="AA49"/>
      <c r="AB49"/>
      <c r="AC49"/>
      <c r="AD49"/>
      <c r="AE49"/>
      <c r="AF49"/>
      <c r="AG49"/>
      <c r="AH49"/>
      <c r="AI49"/>
      <c r="AJ49"/>
      <c r="AK49"/>
    </row>
    <row r="50" spans="1:1117" x14ac:dyDescent="0.2">
      <c r="Q50" s="643"/>
      <c r="Z50" s="12"/>
      <c r="AA50" s="12"/>
      <c r="AB50" s="12"/>
      <c r="AC50" s="12"/>
      <c r="AD50" s="12"/>
      <c r="AE50" s="12"/>
      <c r="AF50" s="12"/>
      <c r="AG50" s="12"/>
      <c r="AH50" s="12"/>
      <c r="AI50" s="12"/>
      <c r="AJ50" s="12"/>
      <c r="AK50" s="12"/>
    </row>
    <row r="51" spans="1:1117" x14ac:dyDescent="0.2">
      <c r="A51" t="s">
        <v>68</v>
      </c>
      <c r="C51"/>
      <c r="O51" s="12"/>
      <c r="P51" s="12"/>
      <c r="Q51" s="12"/>
      <c r="R51" s="118"/>
      <c r="S51" s="12"/>
      <c r="T51" s="12"/>
      <c r="U51" s="12"/>
      <c r="V51" s="12"/>
      <c r="W51" s="12"/>
      <c r="X51" s="12"/>
      <c r="Y51" s="12"/>
    </row>
    <row r="52" spans="1:1117" ht="38.25" x14ac:dyDescent="0.2">
      <c r="A52" s="373" t="s">
        <v>958</v>
      </c>
      <c r="B52" s="28" t="s">
        <v>55</v>
      </c>
      <c r="C52" s="127" t="s">
        <v>56</v>
      </c>
      <c r="D52" s="28" t="s">
        <v>57</v>
      </c>
      <c r="E52" s="127" t="s">
        <v>58</v>
      </c>
      <c r="F52" s="127" t="s">
        <v>59</v>
      </c>
      <c r="G52" s="373" t="s">
        <v>106</v>
      </c>
      <c r="H52" s="373" t="s">
        <v>61</v>
      </c>
      <c r="I52" s="373" t="s">
        <v>62</v>
      </c>
      <c r="J52" s="500" t="s">
        <v>775</v>
      </c>
      <c r="K52" s="373" t="s">
        <v>63</v>
      </c>
      <c r="L52" s="373" t="s">
        <v>103</v>
      </c>
      <c r="M52" s="373" t="s">
        <v>65</v>
      </c>
      <c r="N52" s="134" t="s">
        <v>66</v>
      </c>
      <c r="O52" s="373" t="s">
        <v>355</v>
      </c>
      <c r="S52" s="46"/>
    </row>
    <row r="53" spans="1:1117" x14ac:dyDescent="0.2">
      <c r="A53" s="52" t="s">
        <v>439</v>
      </c>
      <c r="B53" s="41">
        <f t="shared" ref="B53:B69" si="1">(H74+I74+J74+K74)/1024</f>
        <v>6.3172656250000001</v>
      </c>
      <c r="C53" s="41">
        <f t="shared" ref="C53:D68" si="2">B74/1024</f>
        <v>5.2929687499999999E-3</v>
      </c>
      <c r="D53" s="41">
        <f t="shared" si="2"/>
        <v>0</v>
      </c>
      <c r="E53" s="41">
        <f t="shared" ref="E53:E69" si="3">(D74+E74+F74)/1024</f>
        <v>20.989853515625001</v>
      </c>
      <c r="F53" s="41">
        <f t="shared" ref="F53:F69" si="4">G74/1024</f>
        <v>0.631953125</v>
      </c>
      <c r="G53" s="41">
        <f t="shared" ref="G53:G69" si="5">(L74+M74+N74+O74+P74)/1024</f>
        <v>8.6935839843749996</v>
      </c>
      <c r="H53" s="41">
        <f>Q74/1024</f>
        <v>0</v>
      </c>
      <c r="I53" s="41">
        <f>(R74+S74+T74)/1024</f>
        <v>0.23598632812500001</v>
      </c>
      <c r="J53" s="41">
        <f>U74/1024</f>
        <v>0</v>
      </c>
      <c r="K53" s="41">
        <f>V74/1024</f>
        <v>1.0458984375000001E-2</v>
      </c>
      <c r="L53" s="41">
        <f t="shared" ref="L53:M68" si="6">W74/1024</f>
        <v>1.853076171875</v>
      </c>
      <c r="M53" s="41">
        <f t="shared" si="6"/>
        <v>8.0019531249999998E-2</v>
      </c>
      <c r="N53" s="49">
        <f>SUM(B53:M53)</f>
        <v>38.817490234375001</v>
      </c>
      <c r="O53" s="41"/>
      <c r="S53" s="46"/>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c r="MI53" s="54"/>
      <c r="MJ53" s="54"/>
      <c r="MK53" s="54"/>
      <c r="ML53" s="54"/>
      <c r="MM53" s="54"/>
      <c r="MN53" s="54"/>
      <c r="MO53" s="54"/>
      <c r="MP53" s="54"/>
      <c r="MQ53" s="54"/>
      <c r="MR53" s="54"/>
      <c r="MS53" s="54"/>
      <c r="MT53" s="54"/>
      <c r="MU53" s="54"/>
      <c r="MV53" s="54"/>
      <c r="MW53" s="54"/>
      <c r="MX53" s="54"/>
      <c r="MY53" s="54"/>
      <c r="MZ53" s="54"/>
      <c r="NA53" s="54"/>
      <c r="NB53" s="54"/>
      <c r="NC53" s="54"/>
      <c r="ND53" s="54"/>
      <c r="NE53" s="54"/>
      <c r="NF53" s="54"/>
      <c r="NG53" s="54"/>
      <c r="NH53" s="54"/>
      <c r="NI53" s="54"/>
      <c r="NJ53" s="54"/>
      <c r="NK53" s="54"/>
      <c r="NL53" s="54"/>
      <c r="NM53" s="54"/>
      <c r="NN53" s="54"/>
      <c r="NO53" s="54"/>
      <c r="NP53" s="54"/>
      <c r="NQ53" s="54"/>
      <c r="NR53" s="54"/>
      <c r="NS53" s="54"/>
      <c r="NT53" s="54"/>
      <c r="NU53" s="54"/>
      <c r="NV53" s="54"/>
      <c r="NW53" s="54"/>
      <c r="NX53" s="54"/>
      <c r="NY53" s="54"/>
      <c r="NZ53" s="54"/>
      <c r="OA53" s="54"/>
      <c r="OB53" s="54"/>
      <c r="OC53" s="54"/>
      <c r="OD53" s="54"/>
      <c r="OE53" s="54"/>
      <c r="OF53" s="54"/>
      <c r="OG53" s="54"/>
      <c r="OH53" s="54"/>
      <c r="OI53" s="54"/>
      <c r="OJ53" s="54"/>
      <c r="OK53" s="54"/>
      <c r="OL53" s="54"/>
      <c r="OM53" s="54"/>
      <c r="ON53" s="54"/>
      <c r="OO53" s="54"/>
      <c r="OP53" s="54"/>
      <c r="OQ53" s="54"/>
      <c r="OR53" s="54"/>
      <c r="OS53" s="54"/>
      <c r="OT53" s="54"/>
      <c r="OU53" s="54"/>
      <c r="OV53" s="54"/>
      <c r="OW53" s="54"/>
      <c r="OX53" s="54"/>
      <c r="OY53" s="54"/>
      <c r="OZ53" s="54"/>
      <c r="PA53" s="54"/>
      <c r="PB53" s="54"/>
      <c r="PC53" s="54"/>
      <c r="PD53" s="54"/>
      <c r="PE53" s="54"/>
      <c r="PF53" s="54"/>
      <c r="PG53" s="54"/>
      <c r="PH53" s="54"/>
      <c r="PI53" s="54"/>
      <c r="PJ53" s="54"/>
      <c r="PK53" s="54"/>
      <c r="PL53" s="54"/>
      <c r="PM53" s="54"/>
      <c r="PN53" s="54"/>
      <c r="PO53" s="54"/>
      <c r="PP53" s="54"/>
      <c r="PQ53" s="54"/>
      <c r="PR53" s="54"/>
      <c r="PS53" s="54"/>
      <c r="PT53" s="54"/>
      <c r="PU53" s="54"/>
      <c r="PV53" s="54"/>
      <c r="PW53" s="54"/>
      <c r="PX53" s="54"/>
      <c r="PY53" s="54"/>
      <c r="PZ53" s="54"/>
      <c r="QA53" s="54"/>
      <c r="QB53" s="54"/>
      <c r="QC53" s="54"/>
      <c r="QD53" s="54"/>
      <c r="QE53" s="54"/>
      <c r="QF53" s="54"/>
      <c r="QG53" s="54"/>
      <c r="QH53" s="54"/>
      <c r="QI53" s="54"/>
      <c r="QJ53" s="54"/>
      <c r="QK53" s="54"/>
      <c r="QL53" s="54"/>
      <c r="QM53" s="54"/>
      <c r="QN53" s="54"/>
      <c r="QO53" s="54"/>
      <c r="QP53" s="54"/>
      <c r="QQ53" s="54"/>
      <c r="QR53" s="54"/>
      <c r="QS53" s="54"/>
      <c r="QT53" s="54"/>
      <c r="QU53" s="54"/>
      <c r="QV53" s="54"/>
      <c r="QW53" s="54"/>
      <c r="QX53" s="54"/>
      <c r="QY53" s="54"/>
      <c r="QZ53" s="54"/>
      <c r="RA53" s="54"/>
      <c r="RB53" s="54"/>
      <c r="RC53" s="54"/>
      <c r="RD53" s="54"/>
      <c r="RE53" s="54"/>
      <c r="RF53" s="54"/>
      <c r="RG53" s="54"/>
      <c r="RH53" s="54"/>
      <c r="RI53" s="54"/>
      <c r="RJ53" s="54"/>
      <c r="RK53" s="54"/>
      <c r="RL53" s="54"/>
      <c r="RM53" s="54"/>
      <c r="RN53" s="54"/>
      <c r="RO53" s="54"/>
      <c r="RP53" s="54"/>
      <c r="RQ53" s="54"/>
      <c r="RR53" s="54"/>
      <c r="RS53" s="54"/>
      <c r="RT53" s="54"/>
      <c r="RU53" s="54"/>
      <c r="RV53" s="54"/>
      <c r="RW53" s="54"/>
      <c r="RX53" s="54"/>
      <c r="RY53" s="54"/>
      <c r="RZ53" s="54"/>
      <c r="SA53" s="54"/>
      <c r="SB53" s="54"/>
      <c r="SC53" s="54"/>
      <c r="SD53" s="54"/>
      <c r="SE53" s="54"/>
      <c r="SF53" s="54"/>
      <c r="SG53" s="54"/>
      <c r="SH53" s="54"/>
      <c r="SI53" s="54"/>
      <c r="SJ53" s="54"/>
      <c r="SK53" s="54"/>
      <c r="SL53" s="54"/>
      <c r="SM53" s="54"/>
      <c r="SN53" s="54"/>
      <c r="SO53" s="54"/>
      <c r="SP53" s="54"/>
      <c r="SQ53" s="54"/>
      <c r="SR53" s="54"/>
      <c r="SS53" s="54"/>
      <c r="ST53" s="54"/>
      <c r="SU53" s="54"/>
      <c r="SV53" s="54"/>
      <c r="SW53" s="54"/>
      <c r="SX53" s="54"/>
      <c r="SY53" s="54"/>
      <c r="SZ53" s="54"/>
      <c r="TA53" s="54"/>
      <c r="TB53" s="54"/>
      <c r="TC53" s="54"/>
      <c r="TD53" s="54"/>
      <c r="TE53" s="54"/>
      <c r="TF53" s="54"/>
      <c r="TG53" s="54"/>
      <c r="TH53" s="54"/>
      <c r="TI53" s="54"/>
      <c r="TJ53" s="54"/>
      <c r="TK53" s="54"/>
      <c r="TL53" s="54"/>
      <c r="TM53" s="54"/>
      <c r="TN53" s="54"/>
      <c r="TO53" s="54"/>
      <c r="TP53" s="54"/>
      <c r="TQ53" s="54"/>
      <c r="TR53" s="54"/>
      <c r="TS53" s="54"/>
      <c r="TT53" s="54"/>
      <c r="TU53" s="54"/>
      <c r="TV53" s="54"/>
      <c r="TW53" s="54"/>
      <c r="TX53" s="54"/>
      <c r="TY53" s="54"/>
      <c r="TZ53" s="54"/>
      <c r="UA53" s="54"/>
      <c r="UB53" s="54"/>
      <c r="UC53" s="54"/>
      <c r="UD53" s="54"/>
      <c r="UE53" s="54"/>
      <c r="UF53" s="54"/>
      <c r="UG53" s="54"/>
      <c r="UH53" s="54"/>
      <c r="UI53" s="54"/>
      <c r="UJ53" s="54"/>
      <c r="UK53" s="54"/>
      <c r="UL53" s="54"/>
      <c r="UM53" s="54"/>
      <c r="UN53" s="54"/>
      <c r="UO53" s="54"/>
      <c r="UP53" s="54"/>
      <c r="UQ53" s="54"/>
      <c r="UR53" s="54"/>
      <c r="US53" s="54"/>
      <c r="UT53" s="54"/>
      <c r="UU53" s="54"/>
      <c r="UV53" s="54"/>
      <c r="UW53" s="54"/>
      <c r="UX53" s="54"/>
      <c r="UY53" s="54"/>
      <c r="UZ53" s="54"/>
      <c r="VA53" s="54"/>
      <c r="VB53" s="54"/>
      <c r="VC53" s="54"/>
      <c r="VD53" s="54"/>
      <c r="VE53" s="54"/>
      <c r="VF53" s="54"/>
      <c r="VG53" s="54"/>
      <c r="VH53" s="54"/>
      <c r="VI53" s="54"/>
      <c r="VJ53" s="54"/>
      <c r="VK53" s="54"/>
      <c r="VL53" s="54"/>
      <c r="VM53" s="54"/>
      <c r="VN53" s="54"/>
      <c r="VO53" s="54"/>
      <c r="VP53" s="54"/>
      <c r="VQ53" s="54"/>
      <c r="VR53" s="54"/>
      <c r="VS53" s="54"/>
      <c r="VT53" s="54"/>
      <c r="VU53" s="54"/>
      <c r="VV53" s="54"/>
      <c r="VW53" s="54"/>
      <c r="VX53" s="54"/>
      <c r="VY53" s="54"/>
      <c r="VZ53" s="54"/>
      <c r="WA53" s="54"/>
      <c r="WB53" s="54"/>
      <c r="WC53" s="54"/>
      <c r="WD53" s="54"/>
      <c r="WE53" s="54"/>
      <c r="WF53" s="54"/>
      <c r="WG53" s="54"/>
      <c r="WH53" s="54"/>
      <c r="WI53" s="54"/>
      <c r="WJ53" s="54"/>
      <c r="WK53" s="54"/>
      <c r="WL53" s="54"/>
      <c r="WM53" s="54"/>
      <c r="WN53" s="54"/>
      <c r="WO53" s="54"/>
      <c r="WP53" s="54"/>
      <c r="WQ53" s="54"/>
      <c r="WR53" s="54"/>
      <c r="WS53" s="54"/>
      <c r="WT53" s="54"/>
      <c r="WU53" s="54"/>
      <c r="WV53" s="54"/>
      <c r="WW53" s="54"/>
      <c r="WX53" s="54"/>
      <c r="WY53" s="54"/>
      <c r="WZ53" s="54"/>
      <c r="XA53" s="54"/>
      <c r="XB53" s="54"/>
      <c r="XC53" s="54"/>
      <c r="XD53" s="54"/>
      <c r="XE53" s="54"/>
      <c r="XF53" s="54"/>
      <c r="XG53" s="54"/>
      <c r="XH53" s="54"/>
      <c r="XI53" s="54"/>
      <c r="XJ53" s="54"/>
      <c r="XK53" s="54"/>
      <c r="XL53" s="54"/>
      <c r="XM53" s="54"/>
      <c r="XN53" s="54"/>
      <c r="XO53" s="54"/>
      <c r="XP53" s="54"/>
      <c r="XQ53" s="54"/>
      <c r="XR53" s="54"/>
      <c r="XS53" s="54"/>
      <c r="XT53" s="54"/>
      <c r="XU53" s="54"/>
      <c r="XV53" s="54"/>
      <c r="XW53" s="54"/>
      <c r="XX53" s="54"/>
      <c r="XY53" s="54"/>
      <c r="XZ53" s="54"/>
      <c r="YA53" s="54"/>
      <c r="YB53" s="54"/>
      <c r="YC53" s="54"/>
      <c r="YD53" s="54"/>
      <c r="YE53" s="54"/>
      <c r="YF53" s="54"/>
      <c r="YG53" s="54"/>
      <c r="YH53" s="54"/>
      <c r="YI53" s="54"/>
      <c r="YJ53" s="54"/>
      <c r="YK53" s="54"/>
      <c r="YL53" s="54"/>
      <c r="YM53" s="54"/>
      <c r="YN53" s="54"/>
      <c r="YO53" s="54"/>
      <c r="YP53" s="54"/>
      <c r="YQ53" s="54"/>
      <c r="YR53" s="54"/>
      <c r="YS53" s="54"/>
      <c r="YT53" s="54"/>
      <c r="YU53" s="54"/>
      <c r="YV53" s="54"/>
      <c r="YW53" s="54"/>
      <c r="YX53" s="54"/>
      <c r="YY53" s="54"/>
      <c r="YZ53" s="54"/>
      <c r="ZA53" s="54"/>
      <c r="ZB53" s="54"/>
      <c r="ZC53" s="54"/>
      <c r="ZD53" s="54"/>
      <c r="ZE53" s="54"/>
      <c r="ZF53" s="54"/>
      <c r="ZG53" s="54"/>
      <c r="ZH53" s="54"/>
      <c r="ZI53" s="54"/>
      <c r="ZJ53" s="54"/>
      <c r="ZK53" s="54"/>
      <c r="ZL53" s="54"/>
      <c r="ZM53" s="54"/>
      <c r="ZN53" s="54"/>
      <c r="ZO53" s="54"/>
      <c r="ZP53" s="54"/>
      <c r="ZQ53" s="54"/>
      <c r="ZR53" s="54"/>
      <c r="ZS53" s="54"/>
      <c r="ZT53" s="54"/>
      <c r="ZU53" s="54"/>
      <c r="ZV53" s="54"/>
      <c r="ZW53" s="54"/>
      <c r="ZX53" s="54"/>
      <c r="ZY53" s="54"/>
      <c r="ZZ53" s="54"/>
      <c r="AAA53" s="54"/>
      <c r="AAB53" s="54"/>
      <c r="AAC53" s="54"/>
      <c r="AAD53" s="54"/>
      <c r="AAE53" s="54"/>
      <c r="AAF53" s="54"/>
      <c r="AAG53" s="54"/>
      <c r="AAH53" s="54"/>
      <c r="AAI53" s="54"/>
      <c r="AAJ53" s="54"/>
      <c r="AAK53" s="54"/>
      <c r="AAL53" s="54"/>
      <c r="AAM53" s="54"/>
      <c r="AAN53" s="54"/>
      <c r="AAO53" s="54"/>
      <c r="AAP53" s="54"/>
      <c r="AAQ53" s="54"/>
      <c r="AAR53" s="54"/>
      <c r="AAS53" s="54"/>
      <c r="AAT53" s="54"/>
      <c r="AAU53" s="54"/>
      <c r="AAV53" s="54"/>
      <c r="AAW53" s="54"/>
      <c r="AAX53" s="54"/>
      <c r="AAY53" s="54"/>
      <c r="AAZ53" s="54"/>
      <c r="ABA53" s="54"/>
      <c r="ABB53" s="54"/>
      <c r="ABC53" s="54"/>
      <c r="ABD53" s="54"/>
      <c r="ABE53" s="54"/>
      <c r="ABF53" s="54"/>
      <c r="ABG53" s="54"/>
      <c r="ABH53" s="54"/>
      <c r="ABI53" s="54"/>
      <c r="ABJ53" s="54"/>
      <c r="ABK53" s="54"/>
      <c r="ABL53" s="54"/>
      <c r="ABM53" s="54"/>
      <c r="ABN53" s="54"/>
      <c r="ABO53" s="54"/>
      <c r="ABP53" s="54"/>
      <c r="ABQ53" s="54"/>
      <c r="ABR53" s="54"/>
      <c r="ABS53" s="54"/>
      <c r="ABT53" s="54"/>
      <c r="ABU53" s="54"/>
      <c r="ABV53" s="54"/>
      <c r="ABW53" s="54"/>
      <c r="ABX53" s="54"/>
      <c r="ABY53" s="54"/>
      <c r="ABZ53" s="54"/>
      <c r="ACA53" s="54"/>
      <c r="ACB53" s="54"/>
      <c r="ACC53" s="54"/>
      <c r="ACD53" s="54"/>
      <c r="ACE53" s="54"/>
      <c r="ACF53" s="54"/>
      <c r="ACG53" s="54"/>
      <c r="ACH53" s="54"/>
      <c r="ACI53" s="54"/>
      <c r="ACJ53" s="54"/>
      <c r="ACK53" s="54"/>
      <c r="ACL53" s="54"/>
      <c r="ACM53" s="54"/>
      <c r="ACN53" s="54"/>
      <c r="ACO53" s="54"/>
      <c r="ACP53" s="54"/>
      <c r="ACQ53" s="54"/>
      <c r="ACR53" s="54"/>
      <c r="ACS53" s="54"/>
      <c r="ACT53" s="54"/>
      <c r="ACU53" s="54"/>
      <c r="ACV53" s="54"/>
      <c r="ACW53" s="54"/>
      <c r="ACX53" s="54"/>
      <c r="ACY53" s="54"/>
      <c r="ACZ53" s="54"/>
      <c r="ADA53" s="54"/>
      <c r="ADB53" s="54"/>
      <c r="ADC53" s="54"/>
      <c r="ADD53" s="54"/>
      <c r="ADE53" s="54"/>
      <c r="ADF53" s="54"/>
      <c r="ADG53" s="54"/>
      <c r="ADH53" s="54"/>
      <c r="ADI53" s="54"/>
      <c r="ADJ53" s="54"/>
      <c r="ADK53" s="54"/>
      <c r="ADL53" s="54"/>
      <c r="ADM53" s="54"/>
      <c r="ADN53" s="54"/>
      <c r="ADO53" s="54"/>
      <c r="ADP53" s="54"/>
      <c r="ADQ53" s="54"/>
      <c r="ADR53" s="54"/>
      <c r="ADS53" s="54"/>
      <c r="ADT53" s="54"/>
      <c r="ADU53" s="54"/>
      <c r="ADV53" s="54"/>
      <c r="ADW53" s="54"/>
      <c r="ADX53" s="54"/>
      <c r="ADY53" s="54"/>
      <c r="ADZ53" s="54"/>
      <c r="AEA53" s="54"/>
      <c r="AEB53" s="54"/>
      <c r="AEC53" s="54"/>
      <c r="AED53" s="54"/>
      <c r="AEE53" s="54"/>
      <c r="AEF53" s="54"/>
      <c r="AEG53" s="54"/>
      <c r="AEH53" s="54"/>
      <c r="AEI53" s="54"/>
      <c r="AEJ53" s="54"/>
      <c r="AEK53" s="54"/>
      <c r="AEL53" s="54"/>
      <c r="AEM53" s="54"/>
      <c r="AEN53" s="54"/>
      <c r="AEO53" s="54"/>
      <c r="AEP53" s="54"/>
      <c r="AEQ53" s="54"/>
      <c r="AER53" s="54"/>
      <c r="AES53" s="54"/>
      <c r="AET53" s="54"/>
      <c r="AEU53" s="54"/>
      <c r="AEV53" s="54"/>
      <c r="AEW53" s="54"/>
      <c r="AEX53" s="54"/>
      <c r="AEY53" s="54"/>
      <c r="AEZ53" s="54"/>
      <c r="AFA53" s="54"/>
      <c r="AFB53" s="54"/>
      <c r="AFC53" s="54"/>
      <c r="AFD53" s="54"/>
      <c r="AFE53" s="54"/>
      <c r="AFF53" s="54"/>
      <c r="AFG53" s="54"/>
      <c r="AFH53" s="54"/>
      <c r="AFI53" s="54"/>
      <c r="AFJ53" s="54"/>
      <c r="AFK53" s="54"/>
      <c r="AFL53" s="54"/>
      <c r="AFM53" s="54"/>
      <c r="AFN53" s="54"/>
      <c r="AFO53" s="54"/>
      <c r="AFP53" s="54"/>
      <c r="AFQ53" s="54"/>
      <c r="AFR53" s="54"/>
      <c r="AFS53" s="54"/>
      <c r="AFT53" s="54"/>
      <c r="AFU53" s="54"/>
      <c r="AFV53" s="54"/>
      <c r="AFW53" s="54"/>
      <c r="AFX53" s="54"/>
      <c r="AFY53" s="54"/>
      <c r="AFZ53" s="54"/>
      <c r="AGA53" s="54"/>
      <c r="AGB53" s="54"/>
      <c r="AGC53" s="54"/>
      <c r="AGD53" s="54"/>
      <c r="AGE53" s="54"/>
      <c r="AGF53" s="54"/>
      <c r="AGG53" s="54"/>
      <c r="AGH53" s="54"/>
      <c r="AGI53" s="54"/>
      <c r="AGJ53" s="54"/>
      <c r="AGK53" s="54"/>
      <c r="AGL53" s="54"/>
      <c r="AGM53" s="54"/>
      <c r="AGN53" s="54"/>
      <c r="AGO53" s="54"/>
      <c r="AGP53" s="54"/>
      <c r="AGQ53" s="54"/>
      <c r="AGR53" s="54"/>
      <c r="AGS53" s="54"/>
      <c r="AGT53" s="54"/>
      <c r="AGU53" s="54"/>
      <c r="AGV53" s="54"/>
      <c r="AGW53" s="54"/>
      <c r="AGX53" s="54"/>
      <c r="AGY53" s="54"/>
      <c r="AGZ53" s="54"/>
      <c r="AHA53" s="54"/>
      <c r="AHB53" s="54"/>
      <c r="AHC53" s="54"/>
      <c r="AHD53" s="54"/>
      <c r="AHE53" s="54"/>
      <c r="AHF53" s="54"/>
      <c r="AHG53" s="54"/>
      <c r="AHH53" s="54"/>
      <c r="AHI53" s="54"/>
      <c r="AHJ53" s="54"/>
      <c r="AHK53" s="54"/>
      <c r="AHL53" s="54"/>
      <c r="AHM53" s="54"/>
      <c r="AHN53" s="54"/>
      <c r="AHO53" s="54"/>
      <c r="AHP53" s="54"/>
      <c r="AHQ53" s="54"/>
      <c r="AHR53" s="54"/>
      <c r="AHS53" s="54"/>
      <c r="AHT53" s="54"/>
      <c r="AHU53" s="54"/>
      <c r="AHV53" s="54"/>
      <c r="AHW53" s="54"/>
      <c r="AHX53" s="54"/>
      <c r="AHY53" s="54"/>
      <c r="AHZ53" s="54"/>
      <c r="AIA53" s="54"/>
      <c r="AIB53" s="54"/>
      <c r="AIC53" s="54"/>
      <c r="AID53" s="54"/>
      <c r="AIE53" s="54"/>
      <c r="AIF53" s="54"/>
      <c r="AIG53" s="54"/>
      <c r="AIH53" s="54"/>
      <c r="AII53" s="54"/>
      <c r="AIJ53" s="54"/>
      <c r="AIK53" s="54"/>
      <c r="AIL53" s="54"/>
      <c r="AIM53" s="54"/>
      <c r="AIN53" s="54"/>
      <c r="AIO53" s="54"/>
      <c r="AIP53" s="54"/>
      <c r="AIQ53" s="54"/>
      <c r="AIR53" s="54"/>
      <c r="AIS53" s="54"/>
      <c r="AIT53" s="54"/>
      <c r="AIU53" s="54"/>
      <c r="AIV53" s="54"/>
      <c r="AIW53" s="54"/>
      <c r="AIX53" s="54"/>
      <c r="AIY53" s="54"/>
      <c r="AIZ53" s="54"/>
      <c r="AJA53" s="54"/>
      <c r="AJB53" s="54"/>
      <c r="AJC53" s="54"/>
      <c r="AJD53" s="54"/>
      <c r="AJE53" s="54"/>
      <c r="AJF53" s="54"/>
      <c r="AJG53" s="54"/>
      <c r="AJH53" s="54"/>
      <c r="AJI53" s="54"/>
      <c r="AJJ53" s="54"/>
      <c r="AJK53" s="54"/>
      <c r="AJL53" s="54"/>
      <c r="AJM53" s="54"/>
      <c r="AJN53" s="54"/>
      <c r="AJO53" s="54"/>
      <c r="AJP53" s="54"/>
      <c r="AJQ53" s="54"/>
      <c r="AJR53" s="54"/>
      <c r="AJS53" s="54"/>
      <c r="AJT53" s="54"/>
      <c r="AJU53" s="54"/>
      <c r="AJV53" s="54"/>
      <c r="AJW53" s="54"/>
      <c r="AJX53" s="54"/>
      <c r="AJY53" s="54"/>
      <c r="AJZ53" s="54"/>
      <c r="AKA53" s="54"/>
      <c r="AKB53" s="54"/>
      <c r="AKC53" s="54"/>
      <c r="AKD53" s="54"/>
      <c r="AKE53" s="54"/>
      <c r="AKF53" s="54"/>
      <c r="AKG53" s="54"/>
      <c r="AKH53" s="54"/>
      <c r="AKI53" s="54"/>
      <c r="AKJ53" s="54"/>
      <c r="AKK53" s="54"/>
      <c r="AKL53" s="54"/>
      <c r="AKM53" s="54"/>
      <c r="AKN53" s="54"/>
      <c r="AKO53" s="54"/>
      <c r="AKP53" s="54"/>
      <c r="AKQ53" s="54"/>
      <c r="AKR53" s="54"/>
      <c r="AKS53" s="54"/>
      <c r="AKT53" s="54"/>
      <c r="AKU53" s="54"/>
      <c r="AKV53" s="54"/>
      <c r="AKW53" s="54"/>
      <c r="AKX53" s="54"/>
      <c r="AKY53" s="54"/>
      <c r="AKZ53" s="54"/>
      <c r="ALA53" s="54"/>
      <c r="ALB53" s="54"/>
      <c r="ALC53" s="54"/>
      <c r="ALD53" s="54"/>
      <c r="ALE53" s="54"/>
      <c r="ALF53" s="54"/>
      <c r="ALG53" s="54"/>
      <c r="ALH53" s="54"/>
      <c r="ALI53" s="54"/>
      <c r="ALJ53" s="54"/>
      <c r="ALK53" s="54"/>
      <c r="ALL53" s="54"/>
      <c r="ALM53" s="54"/>
      <c r="ALN53" s="54"/>
      <c r="ALO53" s="54"/>
      <c r="ALP53" s="54"/>
      <c r="ALQ53" s="54"/>
      <c r="ALR53" s="54"/>
      <c r="ALS53" s="54"/>
      <c r="ALT53" s="54"/>
      <c r="ALU53" s="54"/>
      <c r="ALV53" s="54"/>
      <c r="ALW53" s="54"/>
      <c r="ALX53" s="54"/>
      <c r="ALY53" s="54"/>
      <c r="ALZ53" s="54"/>
      <c r="AMA53" s="54"/>
      <c r="AMB53" s="54"/>
      <c r="AMC53" s="54"/>
      <c r="AMD53" s="54"/>
      <c r="AME53" s="54"/>
      <c r="AMF53" s="54"/>
      <c r="AMG53" s="54"/>
      <c r="AMH53" s="54"/>
      <c r="AMI53" s="54"/>
      <c r="AMJ53" s="54"/>
      <c r="AMK53" s="54"/>
      <c r="AML53" s="54"/>
      <c r="AMM53" s="54"/>
      <c r="AMN53" s="54"/>
      <c r="AMO53" s="54"/>
      <c r="AMP53" s="54"/>
      <c r="AMQ53" s="54"/>
      <c r="AMR53" s="54"/>
      <c r="AMS53" s="54"/>
      <c r="AMT53" s="54"/>
      <c r="AMU53" s="54"/>
      <c r="AMV53" s="54"/>
      <c r="AMW53" s="54"/>
      <c r="AMX53" s="54"/>
      <c r="AMY53" s="54"/>
      <c r="AMZ53" s="54"/>
      <c r="ANA53" s="54"/>
      <c r="ANB53" s="54"/>
      <c r="ANC53" s="54"/>
      <c r="AND53" s="54"/>
      <c r="ANE53" s="54"/>
      <c r="ANF53" s="54"/>
      <c r="ANG53" s="54"/>
      <c r="ANH53" s="54"/>
      <c r="ANI53" s="54"/>
      <c r="ANJ53" s="54"/>
      <c r="ANK53" s="54"/>
      <c r="ANL53" s="54"/>
      <c r="ANM53" s="54"/>
      <c r="ANN53" s="54"/>
      <c r="ANO53" s="54"/>
      <c r="ANP53" s="54"/>
      <c r="ANQ53" s="54"/>
      <c r="ANR53" s="54"/>
      <c r="ANS53" s="54"/>
      <c r="ANT53" s="54"/>
      <c r="ANU53" s="54"/>
      <c r="ANV53" s="54"/>
      <c r="ANW53" s="54"/>
      <c r="ANX53" s="54"/>
      <c r="ANY53" s="54"/>
      <c r="ANZ53" s="54"/>
      <c r="AOA53" s="54"/>
      <c r="AOB53" s="54"/>
      <c r="AOC53" s="54"/>
      <c r="AOD53" s="54"/>
      <c r="AOE53" s="54"/>
      <c r="AOF53" s="54"/>
      <c r="AOG53" s="54"/>
      <c r="AOH53" s="54"/>
      <c r="AOI53" s="54"/>
      <c r="AOJ53" s="54"/>
      <c r="AOK53" s="54"/>
      <c r="AOL53" s="54"/>
      <c r="AOM53" s="54"/>
      <c r="AON53" s="54"/>
      <c r="AOO53" s="54"/>
      <c r="AOP53" s="54"/>
      <c r="AOQ53" s="54"/>
      <c r="AOR53" s="54"/>
      <c r="AOS53" s="54"/>
      <c r="AOT53" s="54"/>
      <c r="AOU53" s="54"/>
      <c r="AOV53" s="54"/>
      <c r="AOW53" s="54"/>
      <c r="AOX53" s="54"/>
      <c r="AOY53" s="54"/>
      <c r="AOZ53" s="54"/>
      <c r="APA53" s="54"/>
      <c r="APB53" s="54"/>
      <c r="APC53" s="54"/>
      <c r="APD53" s="54"/>
      <c r="APE53" s="54"/>
      <c r="APF53" s="54"/>
      <c r="APG53" s="54"/>
      <c r="APH53" s="54"/>
      <c r="API53" s="54"/>
      <c r="APJ53" s="54"/>
      <c r="APK53" s="54"/>
      <c r="APL53" s="54"/>
      <c r="APM53" s="54"/>
      <c r="APN53" s="54"/>
      <c r="APO53" s="54"/>
      <c r="APP53" s="54"/>
      <c r="APQ53" s="54"/>
      <c r="APR53" s="54"/>
      <c r="APS53" s="54"/>
      <c r="APT53" s="54"/>
      <c r="APU53" s="54"/>
      <c r="APV53" s="54"/>
      <c r="APW53" s="54"/>
      <c r="APX53" s="54"/>
      <c r="APY53" s="54"/>
    </row>
    <row r="54" spans="1:1117" x14ac:dyDescent="0.2">
      <c r="A54" s="52" t="s">
        <v>440</v>
      </c>
      <c r="B54" s="41">
        <f t="shared" si="1"/>
        <v>30.381982421875001</v>
      </c>
      <c r="C54" s="41">
        <f t="shared" si="2"/>
        <v>0.13567382812500001</v>
      </c>
      <c r="D54" s="41">
        <f t="shared" si="2"/>
        <v>0</v>
      </c>
      <c r="E54" s="41">
        <f t="shared" si="3"/>
        <v>45.371953124999997</v>
      </c>
      <c r="F54" s="41">
        <f t="shared" si="4"/>
        <v>1.0003906250000001</v>
      </c>
      <c r="G54" s="41">
        <f t="shared" si="5"/>
        <v>25.714638671874997</v>
      </c>
      <c r="H54" s="41">
        <f t="shared" ref="H54:H69" si="7">Q75/1024</f>
        <v>0</v>
      </c>
      <c r="I54" s="41">
        <f t="shared" ref="I54:I69" si="8">(R75+S75+T75)/1024</f>
        <v>0.40013671875000001</v>
      </c>
      <c r="J54" s="41">
        <f t="shared" ref="J54:M69" si="9">U75/1024</f>
        <v>0</v>
      </c>
      <c r="K54" s="41">
        <f t="shared" si="9"/>
        <v>2.0849609375000001E-2</v>
      </c>
      <c r="L54" s="41">
        <f t="shared" si="6"/>
        <v>2.729267578125</v>
      </c>
      <c r="M54" s="41">
        <f t="shared" si="6"/>
        <v>0.1175390625</v>
      </c>
      <c r="N54" s="49">
        <f t="shared" ref="N54:N66" si="10">SUM(B54:M54)</f>
        <v>105.872431640625</v>
      </c>
      <c r="O54" s="41"/>
      <c r="S54" s="46"/>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c r="MI54" s="54"/>
      <c r="MJ54" s="54"/>
      <c r="MK54" s="54"/>
      <c r="ML54" s="54"/>
      <c r="MM54" s="54"/>
      <c r="MN54" s="54"/>
      <c r="MO54" s="54"/>
      <c r="MP54" s="54"/>
      <c r="MQ54" s="54"/>
      <c r="MR54" s="54"/>
      <c r="MS54" s="54"/>
      <c r="MT54" s="54"/>
      <c r="MU54" s="54"/>
      <c r="MV54" s="54"/>
      <c r="MW54" s="54"/>
      <c r="MX54" s="54"/>
      <c r="MY54" s="54"/>
      <c r="MZ54" s="54"/>
      <c r="NA54" s="54"/>
      <c r="NB54" s="54"/>
      <c r="NC54" s="54"/>
      <c r="ND54" s="54"/>
      <c r="NE54" s="54"/>
      <c r="NF54" s="54"/>
      <c r="NG54" s="54"/>
      <c r="NH54" s="54"/>
      <c r="NI54" s="54"/>
      <c r="NJ54" s="54"/>
      <c r="NK54" s="54"/>
      <c r="NL54" s="54"/>
      <c r="NM54" s="54"/>
      <c r="NN54" s="54"/>
      <c r="NO54" s="54"/>
      <c r="NP54" s="54"/>
      <c r="NQ54" s="54"/>
      <c r="NR54" s="54"/>
      <c r="NS54" s="54"/>
      <c r="NT54" s="54"/>
      <c r="NU54" s="54"/>
      <c r="NV54" s="54"/>
      <c r="NW54" s="54"/>
      <c r="NX54" s="54"/>
      <c r="NY54" s="54"/>
      <c r="NZ54" s="54"/>
      <c r="OA54" s="54"/>
      <c r="OB54" s="54"/>
      <c r="OC54" s="54"/>
      <c r="OD54" s="54"/>
      <c r="OE54" s="54"/>
      <c r="OF54" s="54"/>
      <c r="OG54" s="54"/>
      <c r="OH54" s="54"/>
      <c r="OI54" s="54"/>
      <c r="OJ54" s="54"/>
      <c r="OK54" s="54"/>
      <c r="OL54" s="54"/>
      <c r="OM54" s="54"/>
      <c r="ON54" s="54"/>
      <c r="OO54" s="54"/>
      <c r="OP54" s="54"/>
      <c r="OQ54" s="54"/>
      <c r="OR54" s="54"/>
      <c r="OS54" s="54"/>
      <c r="OT54" s="54"/>
      <c r="OU54" s="54"/>
      <c r="OV54" s="54"/>
      <c r="OW54" s="54"/>
      <c r="OX54" s="54"/>
      <c r="OY54" s="54"/>
      <c r="OZ54" s="54"/>
      <c r="PA54" s="54"/>
      <c r="PB54" s="54"/>
      <c r="PC54" s="54"/>
      <c r="PD54" s="54"/>
      <c r="PE54" s="54"/>
      <c r="PF54" s="54"/>
      <c r="PG54" s="54"/>
      <c r="PH54" s="54"/>
      <c r="PI54" s="54"/>
      <c r="PJ54" s="54"/>
      <c r="PK54" s="54"/>
      <c r="PL54" s="54"/>
      <c r="PM54" s="54"/>
      <c r="PN54" s="54"/>
      <c r="PO54" s="54"/>
      <c r="PP54" s="54"/>
      <c r="PQ54" s="54"/>
      <c r="PR54" s="54"/>
      <c r="PS54" s="54"/>
      <c r="PT54" s="54"/>
      <c r="PU54" s="54"/>
      <c r="PV54" s="54"/>
      <c r="PW54" s="54"/>
      <c r="PX54" s="54"/>
      <c r="PY54" s="54"/>
      <c r="PZ54" s="54"/>
      <c r="QA54" s="54"/>
      <c r="QB54" s="54"/>
      <c r="QC54" s="54"/>
      <c r="QD54" s="54"/>
      <c r="QE54" s="54"/>
      <c r="QF54" s="54"/>
      <c r="QG54" s="54"/>
      <c r="QH54" s="54"/>
      <c r="QI54" s="54"/>
      <c r="QJ54" s="54"/>
      <c r="QK54" s="54"/>
      <c r="QL54" s="54"/>
      <c r="QM54" s="54"/>
      <c r="QN54" s="54"/>
      <c r="QO54" s="54"/>
      <c r="QP54" s="54"/>
      <c r="QQ54" s="54"/>
      <c r="QR54" s="54"/>
      <c r="QS54" s="54"/>
      <c r="QT54" s="54"/>
      <c r="QU54" s="54"/>
      <c r="QV54" s="54"/>
      <c r="QW54" s="54"/>
      <c r="QX54" s="54"/>
      <c r="QY54" s="54"/>
      <c r="QZ54" s="54"/>
      <c r="RA54" s="54"/>
      <c r="RB54" s="54"/>
      <c r="RC54" s="54"/>
      <c r="RD54" s="54"/>
      <c r="RE54" s="54"/>
      <c r="RF54" s="54"/>
      <c r="RG54" s="54"/>
      <c r="RH54" s="54"/>
      <c r="RI54" s="54"/>
      <c r="RJ54" s="54"/>
      <c r="RK54" s="54"/>
      <c r="RL54" s="54"/>
      <c r="RM54" s="54"/>
      <c r="RN54" s="54"/>
      <c r="RO54" s="54"/>
      <c r="RP54" s="54"/>
      <c r="RQ54" s="54"/>
      <c r="RR54" s="54"/>
      <c r="RS54" s="54"/>
      <c r="RT54" s="54"/>
      <c r="RU54" s="54"/>
      <c r="RV54" s="54"/>
      <c r="RW54" s="54"/>
      <c r="RX54" s="54"/>
      <c r="RY54" s="54"/>
      <c r="RZ54" s="54"/>
      <c r="SA54" s="54"/>
      <c r="SB54" s="54"/>
      <c r="SC54" s="54"/>
      <c r="SD54" s="54"/>
      <c r="SE54" s="54"/>
      <c r="SF54" s="54"/>
      <c r="SG54" s="54"/>
      <c r="SH54" s="54"/>
      <c r="SI54" s="54"/>
      <c r="SJ54" s="54"/>
      <c r="SK54" s="54"/>
      <c r="SL54" s="54"/>
      <c r="SM54" s="54"/>
      <c r="SN54" s="54"/>
      <c r="SO54" s="54"/>
      <c r="SP54" s="54"/>
      <c r="SQ54" s="54"/>
      <c r="SR54" s="54"/>
      <c r="SS54" s="54"/>
      <c r="ST54" s="54"/>
      <c r="SU54" s="54"/>
      <c r="SV54" s="54"/>
      <c r="SW54" s="54"/>
      <c r="SX54" s="54"/>
      <c r="SY54" s="54"/>
      <c r="SZ54" s="54"/>
      <c r="TA54" s="54"/>
      <c r="TB54" s="54"/>
      <c r="TC54" s="54"/>
      <c r="TD54" s="54"/>
      <c r="TE54" s="54"/>
      <c r="TF54" s="54"/>
      <c r="TG54" s="54"/>
      <c r="TH54" s="54"/>
      <c r="TI54" s="54"/>
      <c r="TJ54" s="54"/>
      <c r="TK54" s="54"/>
      <c r="TL54" s="54"/>
      <c r="TM54" s="54"/>
      <c r="TN54" s="54"/>
      <c r="TO54" s="54"/>
      <c r="TP54" s="54"/>
      <c r="TQ54" s="54"/>
      <c r="TR54" s="54"/>
      <c r="TS54" s="54"/>
      <c r="TT54" s="54"/>
      <c r="TU54" s="54"/>
      <c r="TV54" s="54"/>
      <c r="TW54" s="54"/>
      <c r="TX54" s="54"/>
      <c r="TY54" s="54"/>
      <c r="TZ54" s="54"/>
      <c r="UA54" s="54"/>
      <c r="UB54" s="54"/>
      <c r="UC54" s="54"/>
      <c r="UD54" s="54"/>
      <c r="UE54" s="54"/>
      <c r="UF54" s="54"/>
      <c r="UG54" s="54"/>
      <c r="UH54" s="54"/>
      <c r="UI54" s="54"/>
      <c r="UJ54" s="54"/>
      <c r="UK54" s="54"/>
      <c r="UL54" s="54"/>
      <c r="UM54" s="54"/>
      <c r="UN54" s="54"/>
      <c r="UO54" s="54"/>
      <c r="UP54" s="54"/>
      <c r="UQ54" s="54"/>
      <c r="UR54" s="54"/>
      <c r="US54" s="54"/>
      <c r="UT54" s="54"/>
      <c r="UU54" s="54"/>
      <c r="UV54" s="54"/>
      <c r="UW54" s="54"/>
      <c r="UX54" s="54"/>
      <c r="UY54" s="54"/>
      <c r="UZ54" s="54"/>
      <c r="VA54" s="54"/>
      <c r="VB54" s="54"/>
      <c r="VC54" s="54"/>
      <c r="VD54" s="54"/>
      <c r="VE54" s="54"/>
      <c r="VF54" s="54"/>
      <c r="VG54" s="54"/>
      <c r="VH54" s="54"/>
      <c r="VI54" s="54"/>
      <c r="VJ54" s="54"/>
      <c r="VK54" s="54"/>
      <c r="VL54" s="54"/>
      <c r="VM54" s="54"/>
      <c r="VN54" s="54"/>
      <c r="VO54" s="54"/>
      <c r="VP54" s="54"/>
      <c r="VQ54" s="54"/>
      <c r="VR54" s="54"/>
      <c r="VS54" s="54"/>
      <c r="VT54" s="54"/>
      <c r="VU54" s="54"/>
      <c r="VV54" s="54"/>
      <c r="VW54" s="54"/>
      <c r="VX54" s="54"/>
      <c r="VY54" s="54"/>
      <c r="VZ54" s="54"/>
      <c r="WA54" s="54"/>
      <c r="WB54" s="54"/>
      <c r="WC54" s="54"/>
      <c r="WD54" s="54"/>
      <c r="WE54" s="54"/>
      <c r="WF54" s="54"/>
      <c r="WG54" s="54"/>
      <c r="WH54" s="54"/>
      <c r="WI54" s="54"/>
      <c r="WJ54" s="54"/>
      <c r="WK54" s="54"/>
      <c r="WL54" s="54"/>
      <c r="WM54" s="54"/>
      <c r="WN54" s="54"/>
      <c r="WO54" s="54"/>
      <c r="WP54" s="54"/>
      <c r="WQ54" s="54"/>
      <c r="WR54" s="54"/>
      <c r="WS54" s="54"/>
      <c r="WT54" s="54"/>
      <c r="WU54" s="54"/>
      <c r="WV54" s="54"/>
      <c r="WW54" s="54"/>
      <c r="WX54" s="54"/>
      <c r="WY54" s="54"/>
      <c r="WZ54" s="54"/>
      <c r="XA54" s="54"/>
      <c r="XB54" s="54"/>
      <c r="XC54" s="54"/>
      <c r="XD54" s="54"/>
      <c r="XE54" s="54"/>
      <c r="XF54" s="54"/>
      <c r="XG54" s="54"/>
      <c r="XH54" s="54"/>
      <c r="XI54" s="54"/>
      <c r="XJ54" s="54"/>
      <c r="XK54" s="54"/>
      <c r="XL54" s="54"/>
      <c r="XM54" s="54"/>
      <c r="XN54" s="54"/>
      <c r="XO54" s="54"/>
      <c r="XP54" s="54"/>
      <c r="XQ54" s="54"/>
      <c r="XR54" s="54"/>
      <c r="XS54" s="54"/>
      <c r="XT54" s="54"/>
      <c r="XU54" s="54"/>
      <c r="XV54" s="54"/>
      <c r="XW54" s="54"/>
      <c r="XX54" s="54"/>
      <c r="XY54" s="54"/>
      <c r="XZ54" s="54"/>
      <c r="YA54" s="54"/>
      <c r="YB54" s="54"/>
      <c r="YC54" s="54"/>
      <c r="YD54" s="54"/>
      <c r="YE54" s="54"/>
      <c r="YF54" s="54"/>
      <c r="YG54" s="54"/>
      <c r="YH54" s="54"/>
      <c r="YI54" s="54"/>
      <c r="YJ54" s="54"/>
      <c r="YK54" s="54"/>
      <c r="YL54" s="54"/>
      <c r="YM54" s="54"/>
      <c r="YN54" s="54"/>
      <c r="YO54" s="54"/>
      <c r="YP54" s="54"/>
      <c r="YQ54" s="54"/>
      <c r="YR54" s="54"/>
      <c r="YS54" s="54"/>
      <c r="YT54" s="54"/>
      <c r="YU54" s="54"/>
      <c r="YV54" s="54"/>
      <c r="YW54" s="54"/>
      <c r="YX54" s="54"/>
      <c r="YY54" s="54"/>
      <c r="YZ54" s="54"/>
      <c r="ZA54" s="54"/>
      <c r="ZB54" s="54"/>
      <c r="ZC54" s="54"/>
      <c r="ZD54" s="54"/>
      <c r="ZE54" s="54"/>
      <c r="ZF54" s="54"/>
      <c r="ZG54" s="54"/>
      <c r="ZH54" s="54"/>
      <c r="ZI54" s="54"/>
      <c r="ZJ54" s="54"/>
      <c r="ZK54" s="54"/>
      <c r="ZL54" s="54"/>
      <c r="ZM54" s="54"/>
      <c r="ZN54" s="54"/>
      <c r="ZO54" s="54"/>
      <c r="ZP54" s="54"/>
      <c r="ZQ54" s="54"/>
      <c r="ZR54" s="54"/>
      <c r="ZS54" s="54"/>
      <c r="ZT54" s="54"/>
      <c r="ZU54" s="54"/>
      <c r="ZV54" s="54"/>
      <c r="ZW54" s="54"/>
      <c r="ZX54" s="54"/>
      <c r="ZY54" s="54"/>
      <c r="ZZ54" s="54"/>
      <c r="AAA54" s="54"/>
      <c r="AAB54" s="54"/>
      <c r="AAC54" s="54"/>
      <c r="AAD54" s="54"/>
      <c r="AAE54" s="54"/>
      <c r="AAF54" s="54"/>
      <c r="AAG54" s="54"/>
      <c r="AAH54" s="54"/>
      <c r="AAI54" s="54"/>
      <c r="AAJ54" s="54"/>
      <c r="AAK54" s="54"/>
      <c r="AAL54" s="54"/>
      <c r="AAM54" s="54"/>
      <c r="AAN54" s="54"/>
      <c r="AAO54" s="54"/>
      <c r="AAP54" s="54"/>
      <c r="AAQ54" s="54"/>
      <c r="AAR54" s="54"/>
      <c r="AAS54" s="54"/>
      <c r="AAT54" s="54"/>
      <c r="AAU54" s="54"/>
      <c r="AAV54" s="54"/>
      <c r="AAW54" s="54"/>
      <c r="AAX54" s="54"/>
      <c r="AAY54" s="54"/>
      <c r="AAZ54" s="54"/>
      <c r="ABA54" s="54"/>
      <c r="ABB54" s="54"/>
      <c r="ABC54" s="54"/>
      <c r="ABD54" s="54"/>
      <c r="ABE54" s="54"/>
      <c r="ABF54" s="54"/>
      <c r="ABG54" s="54"/>
      <c r="ABH54" s="54"/>
      <c r="ABI54" s="54"/>
      <c r="ABJ54" s="54"/>
      <c r="ABK54" s="54"/>
      <c r="ABL54" s="54"/>
      <c r="ABM54" s="54"/>
      <c r="ABN54" s="54"/>
      <c r="ABO54" s="54"/>
      <c r="ABP54" s="54"/>
      <c r="ABQ54" s="54"/>
      <c r="ABR54" s="54"/>
      <c r="ABS54" s="54"/>
      <c r="ABT54" s="54"/>
      <c r="ABU54" s="54"/>
      <c r="ABV54" s="54"/>
      <c r="ABW54" s="54"/>
      <c r="ABX54" s="54"/>
      <c r="ABY54" s="54"/>
      <c r="ABZ54" s="54"/>
      <c r="ACA54" s="54"/>
      <c r="ACB54" s="54"/>
      <c r="ACC54" s="54"/>
      <c r="ACD54" s="54"/>
      <c r="ACE54" s="54"/>
      <c r="ACF54" s="54"/>
      <c r="ACG54" s="54"/>
      <c r="ACH54" s="54"/>
      <c r="ACI54" s="54"/>
      <c r="ACJ54" s="54"/>
      <c r="ACK54" s="54"/>
      <c r="ACL54" s="54"/>
      <c r="ACM54" s="54"/>
      <c r="ACN54" s="54"/>
      <c r="ACO54" s="54"/>
      <c r="ACP54" s="54"/>
      <c r="ACQ54" s="54"/>
      <c r="ACR54" s="54"/>
      <c r="ACS54" s="54"/>
      <c r="ACT54" s="54"/>
      <c r="ACU54" s="54"/>
      <c r="ACV54" s="54"/>
      <c r="ACW54" s="54"/>
      <c r="ACX54" s="54"/>
      <c r="ACY54" s="54"/>
      <c r="ACZ54" s="54"/>
      <c r="ADA54" s="54"/>
      <c r="ADB54" s="54"/>
      <c r="ADC54" s="54"/>
      <c r="ADD54" s="54"/>
      <c r="ADE54" s="54"/>
      <c r="ADF54" s="54"/>
      <c r="ADG54" s="54"/>
      <c r="ADH54" s="54"/>
      <c r="ADI54" s="54"/>
      <c r="ADJ54" s="54"/>
      <c r="ADK54" s="54"/>
      <c r="ADL54" s="54"/>
      <c r="ADM54" s="54"/>
      <c r="ADN54" s="54"/>
      <c r="ADO54" s="54"/>
      <c r="ADP54" s="54"/>
      <c r="ADQ54" s="54"/>
      <c r="ADR54" s="54"/>
      <c r="ADS54" s="54"/>
      <c r="ADT54" s="54"/>
      <c r="ADU54" s="54"/>
      <c r="ADV54" s="54"/>
      <c r="ADW54" s="54"/>
      <c r="ADX54" s="54"/>
      <c r="ADY54" s="54"/>
      <c r="ADZ54" s="54"/>
      <c r="AEA54" s="54"/>
      <c r="AEB54" s="54"/>
      <c r="AEC54" s="54"/>
      <c r="AED54" s="54"/>
      <c r="AEE54" s="54"/>
      <c r="AEF54" s="54"/>
      <c r="AEG54" s="54"/>
      <c r="AEH54" s="54"/>
      <c r="AEI54" s="54"/>
      <c r="AEJ54" s="54"/>
      <c r="AEK54" s="54"/>
      <c r="AEL54" s="54"/>
      <c r="AEM54" s="54"/>
      <c r="AEN54" s="54"/>
      <c r="AEO54" s="54"/>
      <c r="AEP54" s="54"/>
      <c r="AEQ54" s="54"/>
      <c r="AER54" s="54"/>
      <c r="AES54" s="54"/>
      <c r="AET54" s="54"/>
      <c r="AEU54" s="54"/>
      <c r="AEV54" s="54"/>
      <c r="AEW54" s="54"/>
      <c r="AEX54" s="54"/>
      <c r="AEY54" s="54"/>
      <c r="AEZ54" s="54"/>
      <c r="AFA54" s="54"/>
      <c r="AFB54" s="54"/>
      <c r="AFC54" s="54"/>
      <c r="AFD54" s="54"/>
      <c r="AFE54" s="54"/>
      <c r="AFF54" s="54"/>
      <c r="AFG54" s="54"/>
      <c r="AFH54" s="54"/>
      <c r="AFI54" s="54"/>
      <c r="AFJ54" s="54"/>
      <c r="AFK54" s="54"/>
      <c r="AFL54" s="54"/>
      <c r="AFM54" s="54"/>
      <c r="AFN54" s="54"/>
      <c r="AFO54" s="54"/>
      <c r="AFP54" s="54"/>
      <c r="AFQ54" s="54"/>
      <c r="AFR54" s="54"/>
      <c r="AFS54" s="54"/>
      <c r="AFT54" s="54"/>
      <c r="AFU54" s="54"/>
      <c r="AFV54" s="54"/>
      <c r="AFW54" s="54"/>
      <c r="AFX54" s="54"/>
      <c r="AFY54" s="54"/>
      <c r="AFZ54" s="54"/>
      <c r="AGA54" s="54"/>
      <c r="AGB54" s="54"/>
      <c r="AGC54" s="54"/>
      <c r="AGD54" s="54"/>
      <c r="AGE54" s="54"/>
      <c r="AGF54" s="54"/>
      <c r="AGG54" s="54"/>
      <c r="AGH54" s="54"/>
      <c r="AGI54" s="54"/>
      <c r="AGJ54" s="54"/>
      <c r="AGK54" s="54"/>
      <c r="AGL54" s="54"/>
      <c r="AGM54" s="54"/>
      <c r="AGN54" s="54"/>
      <c r="AGO54" s="54"/>
      <c r="AGP54" s="54"/>
      <c r="AGQ54" s="54"/>
      <c r="AGR54" s="54"/>
      <c r="AGS54" s="54"/>
      <c r="AGT54" s="54"/>
      <c r="AGU54" s="54"/>
      <c r="AGV54" s="54"/>
      <c r="AGW54" s="54"/>
      <c r="AGX54" s="54"/>
      <c r="AGY54" s="54"/>
      <c r="AGZ54" s="54"/>
      <c r="AHA54" s="54"/>
      <c r="AHB54" s="54"/>
      <c r="AHC54" s="54"/>
      <c r="AHD54" s="54"/>
      <c r="AHE54" s="54"/>
      <c r="AHF54" s="54"/>
      <c r="AHG54" s="54"/>
      <c r="AHH54" s="54"/>
      <c r="AHI54" s="54"/>
      <c r="AHJ54" s="54"/>
      <c r="AHK54" s="54"/>
      <c r="AHL54" s="54"/>
      <c r="AHM54" s="54"/>
      <c r="AHN54" s="54"/>
      <c r="AHO54" s="54"/>
      <c r="AHP54" s="54"/>
      <c r="AHQ54" s="54"/>
      <c r="AHR54" s="54"/>
      <c r="AHS54" s="54"/>
      <c r="AHT54" s="54"/>
      <c r="AHU54" s="54"/>
      <c r="AHV54" s="54"/>
      <c r="AHW54" s="54"/>
      <c r="AHX54" s="54"/>
      <c r="AHY54" s="54"/>
      <c r="AHZ54" s="54"/>
      <c r="AIA54" s="54"/>
      <c r="AIB54" s="54"/>
      <c r="AIC54" s="54"/>
      <c r="AID54" s="54"/>
      <c r="AIE54" s="54"/>
      <c r="AIF54" s="54"/>
      <c r="AIG54" s="54"/>
      <c r="AIH54" s="54"/>
      <c r="AII54" s="54"/>
      <c r="AIJ54" s="54"/>
      <c r="AIK54" s="54"/>
      <c r="AIL54" s="54"/>
      <c r="AIM54" s="54"/>
      <c r="AIN54" s="54"/>
      <c r="AIO54" s="54"/>
      <c r="AIP54" s="54"/>
      <c r="AIQ54" s="54"/>
      <c r="AIR54" s="54"/>
      <c r="AIS54" s="54"/>
      <c r="AIT54" s="54"/>
      <c r="AIU54" s="54"/>
      <c r="AIV54" s="54"/>
      <c r="AIW54" s="54"/>
      <c r="AIX54" s="54"/>
      <c r="AIY54" s="54"/>
      <c r="AIZ54" s="54"/>
      <c r="AJA54" s="54"/>
      <c r="AJB54" s="54"/>
      <c r="AJC54" s="54"/>
      <c r="AJD54" s="54"/>
      <c r="AJE54" s="54"/>
      <c r="AJF54" s="54"/>
      <c r="AJG54" s="54"/>
      <c r="AJH54" s="54"/>
      <c r="AJI54" s="54"/>
      <c r="AJJ54" s="54"/>
      <c r="AJK54" s="54"/>
      <c r="AJL54" s="54"/>
      <c r="AJM54" s="54"/>
      <c r="AJN54" s="54"/>
      <c r="AJO54" s="54"/>
      <c r="AJP54" s="54"/>
      <c r="AJQ54" s="54"/>
      <c r="AJR54" s="54"/>
      <c r="AJS54" s="54"/>
      <c r="AJT54" s="54"/>
      <c r="AJU54" s="54"/>
      <c r="AJV54" s="54"/>
      <c r="AJW54" s="54"/>
      <c r="AJX54" s="54"/>
      <c r="AJY54" s="54"/>
      <c r="AJZ54" s="54"/>
      <c r="AKA54" s="54"/>
      <c r="AKB54" s="54"/>
      <c r="AKC54" s="54"/>
      <c r="AKD54" s="54"/>
      <c r="AKE54" s="54"/>
      <c r="AKF54" s="54"/>
      <c r="AKG54" s="54"/>
      <c r="AKH54" s="54"/>
      <c r="AKI54" s="54"/>
      <c r="AKJ54" s="54"/>
      <c r="AKK54" s="54"/>
      <c r="AKL54" s="54"/>
      <c r="AKM54" s="54"/>
      <c r="AKN54" s="54"/>
      <c r="AKO54" s="54"/>
      <c r="AKP54" s="54"/>
      <c r="AKQ54" s="54"/>
      <c r="AKR54" s="54"/>
      <c r="AKS54" s="54"/>
      <c r="AKT54" s="54"/>
      <c r="AKU54" s="54"/>
      <c r="AKV54" s="54"/>
      <c r="AKW54" s="54"/>
      <c r="AKX54" s="54"/>
      <c r="AKY54" s="54"/>
      <c r="AKZ54" s="54"/>
      <c r="ALA54" s="54"/>
      <c r="ALB54" s="54"/>
      <c r="ALC54" s="54"/>
      <c r="ALD54" s="54"/>
      <c r="ALE54" s="54"/>
      <c r="ALF54" s="54"/>
      <c r="ALG54" s="54"/>
      <c r="ALH54" s="54"/>
      <c r="ALI54" s="54"/>
      <c r="ALJ54" s="54"/>
      <c r="ALK54" s="54"/>
      <c r="ALL54" s="54"/>
      <c r="ALM54" s="54"/>
      <c r="ALN54" s="54"/>
      <c r="ALO54" s="54"/>
      <c r="ALP54" s="54"/>
      <c r="ALQ54" s="54"/>
      <c r="ALR54" s="54"/>
      <c r="ALS54" s="54"/>
      <c r="ALT54" s="54"/>
      <c r="ALU54" s="54"/>
      <c r="ALV54" s="54"/>
      <c r="ALW54" s="54"/>
      <c r="ALX54" s="54"/>
      <c r="ALY54" s="54"/>
      <c r="ALZ54" s="54"/>
      <c r="AMA54" s="54"/>
      <c r="AMB54" s="54"/>
      <c r="AMC54" s="54"/>
      <c r="AMD54" s="54"/>
      <c r="AME54" s="54"/>
      <c r="AMF54" s="54"/>
      <c r="AMG54" s="54"/>
      <c r="AMH54" s="54"/>
      <c r="AMI54" s="54"/>
      <c r="AMJ54" s="54"/>
      <c r="AMK54" s="54"/>
      <c r="AML54" s="54"/>
      <c r="AMM54" s="54"/>
      <c r="AMN54" s="54"/>
      <c r="AMO54" s="54"/>
      <c r="AMP54" s="54"/>
      <c r="AMQ54" s="54"/>
      <c r="AMR54" s="54"/>
      <c r="AMS54" s="54"/>
      <c r="AMT54" s="54"/>
      <c r="AMU54" s="54"/>
      <c r="AMV54" s="54"/>
      <c r="AMW54" s="54"/>
      <c r="AMX54" s="54"/>
      <c r="AMY54" s="54"/>
      <c r="AMZ54" s="54"/>
      <c r="ANA54" s="54"/>
      <c r="ANB54" s="54"/>
      <c r="ANC54" s="54"/>
      <c r="AND54" s="54"/>
      <c r="ANE54" s="54"/>
      <c r="ANF54" s="54"/>
      <c r="ANG54" s="54"/>
      <c r="ANH54" s="54"/>
      <c r="ANI54" s="54"/>
      <c r="ANJ54" s="54"/>
      <c r="ANK54" s="54"/>
      <c r="ANL54" s="54"/>
      <c r="ANM54" s="54"/>
      <c r="ANN54" s="54"/>
      <c r="ANO54" s="54"/>
      <c r="ANP54" s="54"/>
      <c r="ANQ54" s="54"/>
      <c r="ANR54" s="54"/>
      <c r="ANS54" s="54"/>
      <c r="ANT54" s="54"/>
      <c r="ANU54" s="54"/>
      <c r="ANV54" s="54"/>
      <c r="ANW54" s="54"/>
      <c r="ANX54" s="54"/>
      <c r="ANY54" s="54"/>
      <c r="ANZ54" s="54"/>
      <c r="AOA54" s="54"/>
      <c r="AOB54" s="54"/>
      <c r="AOC54" s="54"/>
      <c r="AOD54" s="54"/>
      <c r="AOE54" s="54"/>
      <c r="AOF54" s="54"/>
      <c r="AOG54" s="54"/>
      <c r="AOH54" s="54"/>
      <c r="AOI54" s="54"/>
      <c r="AOJ54" s="54"/>
      <c r="AOK54" s="54"/>
      <c r="AOL54" s="54"/>
      <c r="AOM54" s="54"/>
      <c r="AON54" s="54"/>
      <c r="AOO54" s="54"/>
      <c r="AOP54" s="54"/>
      <c r="AOQ54" s="54"/>
      <c r="AOR54" s="54"/>
      <c r="AOS54" s="54"/>
      <c r="AOT54" s="54"/>
      <c r="AOU54" s="54"/>
      <c r="AOV54" s="54"/>
      <c r="AOW54" s="54"/>
      <c r="AOX54" s="54"/>
      <c r="AOY54" s="54"/>
      <c r="AOZ54" s="54"/>
      <c r="APA54" s="54"/>
      <c r="APB54" s="54"/>
      <c r="APC54" s="54"/>
      <c r="APD54" s="54"/>
      <c r="APE54" s="54"/>
      <c r="APF54" s="54"/>
      <c r="APG54" s="54"/>
      <c r="APH54" s="54"/>
      <c r="API54" s="54"/>
      <c r="APJ54" s="54"/>
      <c r="APK54" s="54"/>
      <c r="APL54" s="54"/>
      <c r="APM54" s="54"/>
      <c r="APN54" s="54"/>
      <c r="APO54" s="54"/>
      <c r="APP54" s="54"/>
      <c r="APQ54" s="54"/>
      <c r="APR54" s="54"/>
      <c r="APS54" s="54"/>
      <c r="APT54" s="54"/>
      <c r="APU54" s="54"/>
      <c r="APV54" s="54"/>
      <c r="APW54" s="54"/>
      <c r="APX54" s="54"/>
      <c r="APY54" s="54"/>
    </row>
    <row r="55" spans="1:1117" x14ac:dyDescent="0.2">
      <c r="A55" s="52" t="s">
        <v>441</v>
      </c>
      <c r="B55" s="41">
        <f t="shared" si="1"/>
        <v>62.533749999999998</v>
      </c>
      <c r="C55" s="41">
        <f t="shared" si="2"/>
        <v>4.8105468749999998E-2</v>
      </c>
      <c r="D55" s="41">
        <f t="shared" si="2"/>
        <v>0</v>
      </c>
      <c r="E55" s="41">
        <f t="shared" si="3"/>
        <v>82.972685546874999</v>
      </c>
      <c r="F55" s="41">
        <f t="shared" si="4"/>
        <v>1.2462792968750001</v>
      </c>
      <c r="G55" s="41">
        <f t="shared" si="5"/>
        <v>171.31546874999998</v>
      </c>
      <c r="H55" s="41">
        <f t="shared" si="7"/>
        <v>0</v>
      </c>
      <c r="I55" s="41">
        <f t="shared" si="8"/>
        <v>1.3582031250000002</v>
      </c>
      <c r="J55" s="41">
        <f t="shared" si="9"/>
        <v>0</v>
      </c>
      <c r="K55" s="41">
        <f t="shared" si="9"/>
        <v>0.46712890624999998</v>
      </c>
      <c r="L55" s="41">
        <f t="shared" si="6"/>
        <v>4.9204785156249997</v>
      </c>
      <c r="M55" s="41">
        <f t="shared" si="6"/>
        <v>0.16963867187500001</v>
      </c>
      <c r="N55" s="49">
        <f t="shared" si="10"/>
        <v>325.03173828125</v>
      </c>
      <c r="O55" s="41"/>
      <c r="S55" s="46"/>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c r="MI55" s="54"/>
      <c r="MJ55" s="54"/>
      <c r="MK55" s="54"/>
      <c r="ML55" s="54"/>
      <c r="MM55" s="54"/>
      <c r="MN55" s="54"/>
      <c r="MO55" s="54"/>
      <c r="MP55" s="54"/>
      <c r="MQ55" s="54"/>
      <c r="MR55" s="54"/>
      <c r="MS55" s="54"/>
      <c r="MT55" s="54"/>
      <c r="MU55" s="54"/>
      <c r="MV55" s="54"/>
      <c r="MW55" s="54"/>
      <c r="MX55" s="54"/>
      <c r="MY55" s="54"/>
      <c r="MZ55" s="54"/>
      <c r="NA55" s="54"/>
      <c r="NB55" s="54"/>
      <c r="NC55" s="54"/>
      <c r="ND55" s="54"/>
      <c r="NE55" s="54"/>
      <c r="NF55" s="54"/>
      <c r="NG55" s="54"/>
      <c r="NH55" s="54"/>
      <c r="NI55" s="54"/>
      <c r="NJ55" s="54"/>
      <c r="NK55" s="54"/>
      <c r="NL55" s="54"/>
      <c r="NM55" s="54"/>
      <c r="NN55" s="54"/>
      <c r="NO55" s="54"/>
      <c r="NP55" s="54"/>
      <c r="NQ55" s="54"/>
      <c r="NR55" s="54"/>
      <c r="NS55" s="54"/>
      <c r="NT55" s="54"/>
      <c r="NU55" s="54"/>
      <c r="NV55" s="54"/>
      <c r="NW55" s="54"/>
      <c r="NX55" s="54"/>
      <c r="NY55" s="54"/>
      <c r="NZ55" s="54"/>
      <c r="OA55" s="54"/>
      <c r="OB55" s="54"/>
      <c r="OC55" s="54"/>
      <c r="OD55" s="54"/>
      <c r="OE55" s="54"/>
      <c r="OF55" s="54"/>
      <c r="OG55" s="54"/>
      <c r="OH55" s="54"/>
      <c r="OI55" s="54"/>
      <c r="OJ55" s="54"/>
      <c r="OK55" s="54"/>
      <c r="OL55" s="54"/>
      <c r="OM55" s="54"/>
      <c r="ON55" s="54"/>
      <c r="OO55" s="54"/>
      <c r="OP55" s="54"/>
      <c r="OQ55" s="54"/>
      <c r="OR55" s="54"/>
      <c r="OS55" s="54"/>
      <c r="OT55" s="54"/>
      <c r="OU55" s="54"/>
      <c r="OV55" s="54"/>
      <c r="OW55" s="54"/>
      <c r="OX55" s="54"/>
      <c r="OY55" s="54"/>
      <c r="OZ55" s="54"/>
      <c r="PA55" s="54"/>
      <c r="PB55" s="54"/>
      <c r="PC55" s="54"/>
      <c r="PD55" s="54"/>
      <c r="PE55" s="54"/>
      <c r="PF55" s="54"/>
      <c r="PG55" s="54"/>
      <c r="PH55" s="54"/>
      <c r="PI55" s="54"/>
      <c r="PJ55" s="54"/>
      <c r="PK55" s="54"/>
      <c r="PL55" s="54"/>
      <c r="PM55" s="54"/>
      <c r="PN55" s="54"/>
      <c r="PO55" s="54"/>
      <c r="PP55" s="54"/>
      <c r="PQ55" s="54"/>
      <c r="PR55" s="54"/>
      <c r="PS55" s="54"/>
      <c r="PT55" s="54"/>
      <c r="PU55" s="54"/>
      <c r="PV55" s="54"/>
      <c r="PW55" s="54"/>
      <c r="PX55" s="54"/>
      <c r="PY55" s="54"/>
      <c r="PZ55" s="54"/>
      <c r="QA55" s="54"/>
      <c r="QB55" s="54"/>
      <c r="QC55" s="54"/>
      <c r="QD55" s="54"/>
      <c r="QE55" s="54"/>
      <c r="QF55" s="54"/>
      <c r="QG55" s="54"/>
      <c r="QH55" s="54"/>
      <c r="QI55" s="54"/>
      <c r="QJ55" s="54"/>
      <c r="QK55" s="54"/>
      <c r="QL55" s="54"/>
      <c r="QM55" s="54"/>
      <c r="QN55" s="54"/>
      <c r="QO55" s="54"/>
      <c r="QP55" s="54"/>
      <c r="QQ55" s="54"/>
      <c r="QR55" s="54"/>
      <c r="QS55" s="54"/>
      <c r="QT55" s="54"/>
      <c r="QU55" s="54"/>
      <c r="QV55" s="54"/>
      <c r="QW55" s="54"/>
      <c r="QX55" s="54"/>
      <c r="QY55" s="54"/>
      <c r="QZ55" s="54"/>
      <c r="RA55" s="54"/>
      <c r="RB55" s="54"/>
      <c r="RC55" s="54"/>
      <c r="RD55" s="54"/>
      <c r="RE55" s="54"/>
      <c r="RF55" s="54"/>
      <c r="RG55" s="54"/>
      <c r="RH55" s="54"/>
      <c r="RI55" s="54"/>
      <c r="RJ55" s="54"/>
      <c r="RK55" s="54"/>
      <c r="RL55" s="54"/>
      <c r="RM55" s="54"/>
      <c r="RN55" s="54"/>
      <c r="RO55" s="54"/>
      <c r="RP55" s="54"/>
      <c r="RQ55" s="54"/>
      <c r="RR55" s="54"/>
      <c r="RS55" s="54"/>
      <c r="RT55" s="54"/>
      <c r="RU55" s="54"/>
      <c r="RV55" s="54"/>
      <c r="RW55" s="54"/>
      <c r="RX55" s="54"/>
      <c r="RY55" s="54"/>
      <c r="RZ55" s="54"/>
      <c r="SA55" s="54"/>
      <c r="SB55" s="54"/>
      <c r="SC55" s="54"/>
      <c r="SD55" s="54"/>
      <c r="SE55" s="54"/>
      <c r="SF55" s="54"/>
      <c r="SG55" s="54"/>
      <c r="SH55" s="54"/>
      <c r="SI55" s="54"/>
      <c r="SJ55" s="54"/>
      <c r="SK55" s="54"/>
      <c r="SL55" s="54"/>
      <c r="SM55" s="54"/>
      <c r="SN55" s="54"/>
      <c r="SO55" s="54"/>
      <c r="SP55" s="54"/>
      <c r="SQ55" s="54"/>
      <c r="SR55" s="54"/>
      <c r="SS55" s="54"/>
      <c r="ST55" s="54"/>
      <c r="SU55" s="54"/>
      <c r="SV55" s="54"/>
      <c r="SW55" s="54"/>
      <c r="SX55" s="54"/>
      <c r="SY55" s="54"/>
      <c r="SZ55" s="54"/>
      <c r="TA55" s="54"/>
      <c r="TB55" s="54"/>
      <c r="TC55" s="54"/>
      <c r="TD55" s="54"/>
      <c r="TE55" s="54"/>
      <c r="TF55" s="54"/>
      <c r="TG55" s="54"/>
      <c r="TH55" s="54"/>
      <c r="TI55" s="54"/>
      <c r="TJ55" s="54"/>
      <c r="TK55" s="54"/>
      <c r="TL55" s="54"/>
      <c r="TM55" s="54"/>
      <c r="TN55" s="54"/>
      <c r="TO55" s="54"/>
      <c r="TP55" s="54"/>
      <c r="TQ55" s="54"/>
      <c r="TR55" s="54"/>
      <c r="TS55" s="54"/>
      <c r="TT55" s="54"/>
      <c r="TU55" s="54"/>
      <c r="TV55" s="54"/>
      <c r="TW55" s="54"/>
      <c r="TX55" s="54"/>
      <c r="TY55" s="54"/>
      <c r="TZ55" s="54"/>
      <c r="UA55" s="54"/>
      <c r="UB55" s="54"/>
      <c r="UC55" s="54"/>
      <c r="UD55" s="54"/>
      <c r="UE55" s="54"/>
      <c r="UF55" s="54"/>
      <c r="UG55" s="54"/>
      <c r="UH55" s="54"/>
      <c r="UI55" s="54"/>
      <c r="UJ55" s="54"/>
      <c r="UK55" s="54"/>
      <c r="UL55" s="54"/>
      <c r="UM55" s="54"/>
      <c r="UN55" s="54"/>
      <c r="UO55" s="54"/>
      <c r="UP55" s="54"/>
      <c r="UQ55" s="54"/>
      <c r="UR55" s="54"/>
      <c r="US55" s="54"/>
      <c r="UT55" s="54"/>
      <c r="UU55" s="54"/>
      <c r="UV55" s="54"/>
      <c r="UW55" s="54"/>
      <c r="UX55" s="54"/>
      <c r="UY55" s="54"/>
      <c r="UZ55" s="54"/>
      <c r="VA55" s="54"/>
      <c r="VB55" s="54"/>
      <c r="VC55" s="54"/>
      <c r="VD55" s="54"/>
      <c r="VE55" s="54"/>
      <c r="VF55" s="54"/>
      <c r="VG55" s="54"/>
      <c r="VH55" s="54"/>
      <c r="VI55" s="54"/>
      <c r="VJ55" s="54"/>
      <c r="VK55" s="54"/>
      <c r="VL55" s="54"/>
      <c r="VM55" s="54"/>
      <c r="VN55" s="54"/>
      <c r="VO55" s="54"/>
      <c r="VP55" s="54"/>
      <c r="VQ55" s="54"/>
      <c r="VR55" s="54"/>
      <c r="VS55" s="54"/>
      <c r="VT55" s="54"/>
      <c r="VU55" s="54"/>
      <c r="VV55" s="54"/>
      <c r="VW55" s="54"/>
      <c r="VX55" s="54"/>
      <c r="VY55" s="54"/>
      <c r="VZ55" s="54"/>
      <c r="WA55" s="54"/>
      <c r="WB55" s="54"/>
      <c r="WC55" s="54"/>
      <c r="WD55" s="54"/>
      <c r="WE55" s="54"/>
      <c r="WF55" s="54"/>
      <c r="WG55" s="54"/>
      <c r="WH55" s="54"/>
      <c r="WI55" s="54"/>
      <c r="WJ55" s="54"/>
      <c r="WK55" s="54"/>
      <c r="WL55" s="54"/>
      <c r="WM55" s="54"/>
      <c r="WN55" s="54"/>
      <c r="WO55" s="54"/>
      <c r="WP55" s="54"/>
      <c r="WQ55" s="54"/>
      <c r="WR55" s="54"/>
      <c r="WS55" s="54"/>
      <c r="WT55" s="54"/>
      <c r="WU55" s="54"/>
      <c r="WV55" s="54"/>
      <c r="WW55" s="54"/>
      <c r="WX55" s="54"/>
      <c r="WY55" s="54"/>
      <c r="WZ55" s="54"/>
      <c r="XA55" s="54"/>
      <c r="XB55" s="54"/>
      <c r="XC55" s="54"/>
      <c r="XD55" s="54"/>
      <c r="XE55" s="54"/>
      <c r="XF55" s="54"/>
      <c r="XG55" s="54"/>
      <c r="XH55" s="54"/>
      <c r="XI55" s="54"/>
      <c r="XJ55" s="54"/>
      <c r="XK55" s="54"/>
      <c r="XL55" s="54"/>
      <c r="XM55" s="54"/>
      <c r="XN55" s="54"/>
      <c r="XO55" s="54"/>
      <c r="XP55" s="54"/>
      <c r="XQ55" s="54"/>
      <c r="XR55" s="54"/>
      <c r="XS55" s="54"/>
      <c r="XT55" s="54"/>
      <c r="XU55" s="54"/>
      <c r="XV55" s="54"/>
      <c r="XW55" s="54"/>
      <c r="XX55" s="54"/>
      <c r="XY55" s="54"/>
      <c r="XZ55" s="54"/>
      <c r="YA55" s="54"/>
      <c r="YB55" s="54"/>
      <c r="YC55" s="54"/>
      <c r="YD55" s="54"/>
      <c r="YE55" s="54"/>
      <c r="YF55" s="54"/>
      <c r="YG55" s="54"/>
      <c r="YH55" s="54"/>
      <c r="YI55" s="54"/>
      <c r="YJ55" s="54"/>
      <c r="YK55" s="54"/>
      <c r="YL55" s="54"/>
      <c r="YM55" s="54"/>
      <c r="YN55" s="54"/>
      <c r="YO55" s="54"/>
      <c r="YP55" s="54"/>
      <c r="YQ55" s="54"/>
      <c r="YR55" s="54"/>
      <c r="YS55" s="54"/>
      <c r="YT55" s="54"/>
      <c r="YU55" s="54"/>
      <c r="YV55" s="54"/>
      <c r="YW55" s="54"/>
      <c r="YX55" s="54"/>
      <c r="YY55" s="54"/>
      <c r="YZ55" s="54"/>
      <c r="ZA55" s="54"/>
      <c r="ZB55" s="54"/>
      <c r="ZC55" s="54"/>
      <c r="ZD55" s="54"/>
      <c r="ZE55" s="54"/>
      <c r="ZF55" s="54"/>
      <c r="ZG55" s="54"/>
      <c r="ZH55" s="54"/>
      <c r="ZI55" s="54"/>
      <c r="ZJ55" s="54"/>
      <c r="ZK55" s="54"/>
      <c r="ZL55" s="54"/>
      <c r="ZM55" s="54"/>
      <c r="ZN55" s="54"/>
      <c r="ZO55" s="54"/>
      <c r="ZP55" s="54"/>
      <c r="ZQ55" s="54"/>
      <c r="ZR55" s="54"/>
      <c r="ZS55" s="54"/>
      <c r="ZT55" s="54"/>
      <c r="ZU55" s="54"/>
      <c r="ZV55" s="54"/>
      <c r="ZW55" s="54"/>
      <c r="ZX55" s="54"/>
      <c r="ZY55" s="54"/>
      <c r="ZZ55" s="54"/>
      <c r="AAA55" s="54"/>
      <c r="AAB55" s="54"/>
      <c r="AAC55" s="54"/>
      <c r="AAD55" s="54"/>
      <c r="AAE55" s="54"/>
      <c r="AAF55" s="54"/>
      <c r="AAG55" s="54"/>
      <c r="AAH55" s="54"/>
      <c r="AAI55" s="54"/>
      <c r="AAJ55" s="54"/>
      <c r="AAK55" s="54"/>
      <c r="AAL55" s="54"/>
      <c r="AAM55" s="54"/>
      <c r="AAN55" s="54"/>
      <c r="AAO55" s="54"/>
      <c r="AAP55" s="54"/>
      <c r="AAQ55" s="54"/>
      <c r="AAR55" s="54"/>
      <c r="AAS55" s="54"/>
      <c r="AAT55" s="54"/>
      <c r="AAU55" s="54"/>
      <c r="AAV55" s="54"/>
      <c r="AAW55" s="54"/>
      <c r="AAX55" s="54"/>
      <c r="AAY55" s="54"/>
      <c r="AAZ55" s="54"/>
      <c r="ABA55" s="54"/>
      <c r="ABB55" s="54"/>
      <c r="ABC55" s="54"/>
      <c r="ABD55" s="54"/>
      <c r="ABE55" s="54"/>
      <c r="ABF55" s="54"/>
      <c r="ABG55" s="54"/>
      <c r="ABH55" s="54"/>
      <c r="ABI55" s="54"/>
      <c r="ABJ55" s="54"/>
      <c r="ABK55" s="54"/>
      <c r="ABL55" s="54"/>
      <c r="ABM55" s="54"/>
      <c r="ABN55" s="54"/>
      <c r="ABO55" s="54"/>
      <c r="ABP55" s="54"/>
      <c r="ABQ55" s="54"/>
      <c r="ABR55" s="54"/>
      <c r="ABS55" s="54"/>
      <c r="ABT55" s="54"/>
      <c r="ABU55" s="54"/>
      <c r="ABV55" s="54"/>
      <c r="ABW55" s="54"/>
      <c r="ABX55" s="54"/>
      <c r="ABY55" s="54"/>
      <c r="ABZ55" s="54"/>
      <c r="ACA55" s="54"/>
      <c r="ACB55" s="54"/>
      <c r="ACC55" s="54"/>
      <c r="ACD55" s="54"/>
      <c r="ACE55" s="54"/>
      <c r="ACF55" s="54"/>
      <c r="ACG55" s="54"/>
      <c r="ACH55" s="54"/>
      <c r="ACI55" s="54"/>
      <c r="ACJ55" s="54"/>
      <c r="ACK55" s="54"/>
      <c r="ACL55" s="54"/>
      <c r="ACM55" s="54"/>
      <c r="ACN55" s="54"/>
      <c r="ACO55" s="54"/>
      <c r="ACP55" s="54"/>
      <c r="ACQ55" s="54"/>
      <c r="ACR55" s="54"/>
      <c r="ACS55" s="54"/>
      <c r="ACT55" s="54"/>
      <c r="ACU55" s="54"/>
      <c r="ACV55" s="54"/>
      <c r="ACW55" s="54"/>
      <c r="ACX55" s="54"/>
      <c r="ACY55" s="54"/>
      <c r="ACZ55" s="54"/>
      <c r="ADA55" s="54"/>
      <c r="ADB55" s="54"/>
      <c r="ADC55" s="54"/>
      <c r="ADD55" s="54"/>
      <c r="ADE55" s="54"/>
      <c r="ADF55" s="54"/>
      <c r="ADG55" s="54"/>
      <c r="ADH55" s="54"/>
      <c r="ADI55" s="54"/>
      <c r="ADJ55" s="54"/>
      <c r="ADK55" s="54"/>
      <c r="ADL55" s="54"/>
      <c r="ADM55" s="54"/>
      <c r="ADN55" s="54"/>
      <c r="ADO55" s="54"/>
      <c r="ADP55" s="54"/>
      <c r="ADQ55" s="54"/>
      <c r="ADR55" s="54"/>
      <c r="ADS55" s="54"/>
      <c r="ADT55" s="54"/>
      <c r="ADU55" s="54"/>
      <c r="ADV55" s="54"/>
      <c r="ADW55" s="54"/>
      <c r="ADX55" s="54"/>
      <c r="ADY55" s="54"/>
      <c r="ADZ55" s="54"/>
      <c r="AEA55" s="54"/>
      <c r="AEB55" s="54"/>
      <c r="AEC55" s="54"/>
      <c r="AED55" s="54"/>
      <c r="AEE55" s="54"/>
      <c r="AEF55" s="54"/>
      <c r="AEG55" s="54"/>
      <c r="AEH55" s="54"/>
      <c r="AEI55" s="54"/>
      <c r="AEJ55" s="54"/>
      <c r="AEK55" s="54"/>
      <c r="AEL55" s="54"/>
      <c r="AEM55" s="54"/>
      <c r="AEN55" s="54"/>
      <c r="AEO55" s="54"/>
      <c r="AEP55" s="54"/>
      <c r="AEQ55" s="54"/>
      <c r="AER55" s="54"/>
      <c r="AES55" s="54"/>
      <c r="AET55" s="54"/>
      <c r="AEU55" s="54"/>
      <c r="AEV55" s="54"/>
      <c r="AEW55" s="54"/>
      <c r="AEX55" s="54"/>
      <c r="AEY55" s="54"/>
      <c r="AEZ55" s="54"/>
      <c r="AFA55" s="54"/>
      <c r="AFB55" s="54"/>
      <c r="AFC55" s="54"/>
      <c r="AFD55" s="54"/>
      <c r="AFE55" s="54"/>
      <c r="AFF55" s="54"/>
      <c r="AFG55" s="54"/>
      <c r="AFH55" s="54"/>
      <c r="AFI55" s="54"/>
      <c r="AFJ55" s="54"/>
      <c r="AFK55" s="54"/>
      <c r="AFL55" s="54"/>
      <c r="AFM55" s="54"/>
      <c r="AFN55" s="54"/>
      <c r="AFO55" s="54"/>
      <c r="AFP55" s="54"/>
      <c r="AFQ55" s="54"/>
      <c r="AFR55" s="54"/>
      <c r="AFS55" s="54"/>
      <c r="AFT55" s="54"/>
      <c r="AFU55" s="54"/>
      <c r="AFV55" s="54"/>
      <c r="AFW55" s="54"/>
      <c r="AFX55" s="54"/>
      <c r="AFY55" s="54"/>
      <c r="AFZ55" s="54"/>
      <c r="AGA55" s="54"/>
      <c r="AGB55" s="54"/>
      <c r="AGC55" s="54"/>
      <c r="AGD55" s="54"/>
      <c r="AGE55" s="54"/>
      <c r="AGF55" s="54"/>
      <c r="AGG55" s="54"/>
      <c r="AGH55" s="54"/>
      <c r="AGI55" s="54"/>
      <c r="AGJ55" s="54"/>
      <c r="AGK55" s="54"/>
      <c r="AGL55" s="54"/>
      <c r="AGM55" s="54"/>
      <c r="AGN55" s="54"/>
      <c r="AGO55" s="54"/>
      <c r="AGP55" s="54"/>
      <c r="AGQ55" s="54"/>
      <c r="AGR55" s="54"/>
      <c r="AGS55" s="54"/>
      <c r="AGT55" s="54"/>
      <c r="AGU55" s="54"/>
      <c r="AGV55" s="54"/>
      <c r="AGW55" s="54"/>
      <c r="AGX55" s="54"/>
      <c r="AGY55" s="54"/>
      <c r="AGZ55" s="54"/>
      <c r="AHA55" s="54"/>
      <c r="AHB55" s="54"/>
      <c r="AHC55" s="54"/>
      <c r="AHD55" s="54"/>
      <c r="AHE55" s="54"/>
      <c r="AHF55" s="54"/>
      <c r="AHG55" s="54"/>
      <c r="AHH55" s="54"/>
      <c r="AHI55" s="54"/>
      <c r="AHJ55" s="54"/>
      <c r="AHK55" s="54"/>
      <c r="AHL55" s="54"/>
      <c r="AHM55" s="54"/>
      <c r="AHN55" s="54"/>
      <c r="AHO55" s="54"/>
      <c r="AHP55" s="54"/>
      <c r="AHQ55" s="54"/>
      <c r="AHR55" s="54"/>
      <c r="AHS55" s="54"/>
      <c r="AHT55" s="54"/>
      <c r="AHU55" s="54"/>
      <c r="AHV55" s="54"/>
      <c r="AHW55" s="54"/>
      <c r="AHX55" s="54"/>
      <c r="AHY55" s="54"/>
      <c r="AHZ55" s="54"/>
      <c r="AIA55" s="54"/>
      <c r="AIB55" s="54"/>
      <c r="AIC55" s="54"/>
      <c r="AID55" s="54"/>
      <c r="AIE55" s="54"/>
      <c r="AIF55" s="54"/>
      <c r="AIG55" s="54"/>
      <c r="AIH55" s="54"/>
      <c r="AII55" s="54"/>
      <c r="AIJ55" s="54"/>
      <c r="AIK55" s="54"/>
      <c r="AIL55" s="54"/>
      <c r="AIM55" s="54"/>
      <c r="AIN55" s="54"/>
      <c r="AIO55" s="54"/>
      <c r="AIP55" s="54"/>
      <c r="AIQ55" s="54"/>
      <c r="AIR55" s="54"/>
      <c r="AIS55" s="54"/>
      <c r="AIT55" s="54"/>
      <c r="AIU55" s="54"/>
      <c r="AIV55" s="54"/>
      <c r="AIW55" s="54"/>
      <c r="AIX55" s="54"/>
      <c r="AIY55" s="54"/>
      <c r="AIZ55" s="54"/>
      <c r="AJA55" s="54"/>
      <c r="AJB55" s="54"/>
      <c r="AJC55" s="54"/>
      <c r="AJD55" s="54"/>
      <c r="AJE55" s="54"/>
      <c r="AJF55" s="54"/>
      <c r="AJG55" s="54"/>
      <c r="AJH55" s="54"/>
      <c r="AJI55" s="54"/>
      <c r="AJJ55" s="54"/>
      <c r="AJK55" s="54"/>
      <c r="AJL55" s="54"/>
      <c r="AJM55" s="54"/>
      <c r="AJN55" s="54"/>
      <c r="AJO55" s="54"/>
      <c r="AJP55" s="54"/>
      <c r="AJQ55" s="54"/>
      <c r="AJR55" s="54"/>
      <c r="AJS55" s="54"/>
      <c r="AJT55" s="54"/>
      <c r="AJU55" s="54"/>
      <c r="AJV55" s="54"/>
      <c r="AJW55" s="54"/>
      <c r="AJX55" s="54"/>
      <c r="AJY55" s="54"/>
      <c r="AJZ55" s="54"/>
      <c r="AKA55" s="54"/>
      <c r="AKB55" s="54"/>
      <c r="AKC55" s="54"/>
      <c r="AKD55" s="54"/>
      <c r="AKE55" s="54"/>
      <c r="AKF55" s="54"/>
      <c r="AKG55" s="54"/>
      <c r="AKH55" s="54"/>
      <c r="AKI55" s="54"/>
      <c r="AKJ55" s="54"/>
      <c r="AKK55" s="54"/>
      <c r="AKL55" s="54"/>
      <c r="AKM55" s="54"/>
      <c r="AKN55" s="54"/>
      <c r="AKO55" s="54"/>
      <c r="AKP55" s="54"/>
      <c r="AKQ55" s="54"/>
      <c r="AKR55" s="54"/>
      <c r="AKS55" s="54"/>
      <c r="AKT55" s="54"/>
      <c r="AKU55" s="54"/>
      <c r="AKV55" s="54"/>
      <c r="AKW55" s="54"/>
      <c r="AKX55" s="54"/>
      <c r="AKY55" s="54"/>
      <c r="AKZ55" s="54"/>
      <c r="ALA55" s="54"/>
      <c r="ALB55" s="54"/>
      <c r="ALC55" s="54"/>
      <c r="ALD55" s="54"/>
      <c r="ALE55" s="54"/>
      <c r="ALF55" s="54"/>
      <c r="ALG55" s="54"/>
      <c r="ALH55" s="54"/>
      <c r="ALI55" s="54"/>
      <c r="ALJ55" s="54"/>
      <c r="ALK55" s="54"/>
      <c r="ALL55" s="54"/>
      <c r="ALM55" s="54"/>
      <c r="ALN55" s="54"/>
      <c r="ALO55" s="54"/>
      <c r="ALP55" s="54"/>
      <c r="ALQ55" s="54"/>
      <c r="ALR55" s="54"/>
      <c r="ALS55" s="54"/>
      <c r="ALT55" s="54"/>
      <c r="ALU55" s="54"/>
      <c r="ALV55" s="54"/>
      <c r="ALW55" s="54"/>
      <c r="ALX55" s="54"/>
      <c r="ALY55" s="54"/>
      <c r="ALZ55" s="54"/>
      <c r="AMA55" s="54"/>
      <c r="AMB55" s="54"/>
      <c r="AMC55" s="54"/>
      <c r="AMD55" s="54"/>
      <c r="AME55" s="54"/>
      <c r="AMF55" s="54"/>
      <c r="AMG55" s="54"/>
      <c r="AMH55" s="54"/>
      <c r="AMI55" s="54"/>
      <c r="AMJ55" s="54"/>
      <c r="AMK55" s="54"/>
      <c r="AML55" s="54"/>
      <c r="AMM55" s="54"/>
      <c r="AMN55" s="54"/>
      <c r="AMO55" s="54"/>
      <c r="AMP55" s="54"/>
      <c r="AMQ55" s="54"/>
      <c r="AMR55" s="54"/>
      <c r="AMS55" s="54"/>
      <c r="AMT55" s="54"/>
      <c r="AMU55" s="54"/>
      <c r="AMV55" s="54"/>
      <c r="AMW55" s="54"/>
      <c r="AMX55" s="54"/>
      <c r="AMY55" s="54"/>
      <c r="AMZ55" s="54"/>
      <c r="ANA55" s="54"/>
      <c r="ANB55" s="54"/>
      <c r="ANC55" s="54"/>
      <c r="AND55" s="54"/>
      <c r="ANE55" s="54"/>
      <c r="ANF55" s="54"/>
      <c r="ANG55" s="54"/>
      <c r="ANH55" s="54"/>
      <c r="ANI55" s="54"/>
      <c r="ANJ55" s="54"/>
      <c r="ANK55" s="54"/>
      <c r="ANL55" s="54"/>
      <c r="ANM55" s="54"/>
      <c r="ANN55" s="54"/>
      <c r="ANO55" s="54"/>
      <c r="ANP55" s="54"/>
      <c r="ANQ55" s="54"/>
      <c r="ANR55" s="54"/>
      <c r="ANS55" s="54"/>
      <c r="ANT55" s="54"/>
      <c r="ANU55" s="54"/>
      <c r="ANV55" s="54"/>
      <c r="ANW55" s="54"/>
      <c r="ANX55" s="54"/>
      <c r="ANY55" s="54"/>
      <c r="ANZ55" s="54"/>
      <c r="AOA55" s="54"/>
      <c r="AOB55" s="54"/>
      <c r="AOC55" s="54"/>
      <c r="AOD55" s="54"/>
      <c r="AOE55" s="54"/>
      <c r="AOF55" s="54"/>
      <c r="AOG55" s="54"/>
      <c r="AOH55" s="54"/>
      <c r="AOI55" s="54"/>
      <c r="AOJ55" s="54"/>
      <c r="AOK55" s="54"/>
      <c r="AOL55" s="54"/>
      <c r="AOM55" s="54"/>
      <c r="AON55" s="54"/>
      <c r="AOO55" s="54"/>
      <c r="AOP55" s="54"/>
      <c r="AOQ55" s="54"/>
      <c r="AOR55" s="54"/>
      <c r="AOS55" s="54"/>
      <c r="AOT55" s="54"/>
      <c r="AOU55" s="54"/>
      <c r="AOV55" s="54"/>
      <c r="AOW55" s="54"/>
      <c r="AOX55" s="54"/>
      <c r="AOY55" s="54"/>
      <c r="AOZ55" s="54"/>
      <c r="APA55" s="54"/>
      <c r="APB55" s="54"/>
      <c r="APC55" s="54"/>
      <c r="APD55" s="54"/>
      <c r="APE55" s="54"/>
      <c r="APF55" s="54"/>
      <c r="APG55" s="54"/>
      <c r="APH55" s="54"/>
      <c r="API55" s="54"/>
      <c r="APJ55" s="54"/>
      <c r="APK55" s="54"/>
      <c r="APL55" s="54"/>
      <c r="APM55" s="54"/>
      <c r="APN55" s="54"/>
      <c r="APO55" s="54"/>
      <c r="APP55" s="54"/>
      <c r="APQ55" s="54"/>
      <c r="APR55" s="54"/>
      <c r="APS55" s="54"/>
      <c r="APT55" s="54"/>
      <c r="APU55" s="54"/>
      <c r="APV55" s="54"/>
      <c r="APW55" s="54"/>
      <c r="APX55" s="54"/>
      <c r="APY55" s="54"/>
    </row>
    <row r="56" spans="1:1117" x14ac:dyDescent="0.2">
      <c r="A56" s="52" t="s">
        <v>442</v>
      </c>
      <c r="B56" s="41">
        <f t="shared" si="1"/>
        <v>107.8969921875</v>
      </c>
      <c r="C56" s="41">
        <f t="shared" si="2"/>
        <v>1.35962890625</v>
      </c>
      <c r="D56" s="41">
        <f t="shared" si="2"/>
        <v>0</v>
      </c>
      <c r="E56" s="41">
        <f t="shared" si="3"/>
        <v>185.01539062500001</v>
      </c>
      <c r="F56" s="41">
        <f t="shared" si="4"/>
        <v>6.4866796874999997</v>
      </c>
      <c r="G56" s="41">
        <f t="shared" si="5"/>
        <v>110.43490234375</v>
      </c>
      <c r="H56" s="41">
        <f t="shared" si="7"/>
        <v>0</v>
      </c>
      <c r="I56" s="41">
        <f t="shared" si="8"/>
        <v>4.1982421875</v>
      </c>
      <c r="J56" s="41">
        <f t="shared" si="9"/>
        <v>0</v>
      </c>
      <c r="K56" s="41">
        <f t="shared" si="9"/>
        <v>1.212646484375</v>
      </c>
      <c r="L56" s="41">
        <f t="shared" si="6"/>
        <v>28.077333984374999</v>
      </c>
      <c r="M56" s="41">
        <f t="shared" si="6"/>
        <v>0.22001953125000001</v>
      </c>
      <c r="N56" s="49">
        <f t="shared" si="10"/>
        <v>444.90183593749998</v>
      </c>
      <c r="O56" s="41"/>
      <c r="S56" s="46"/>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c r="MI56" s="54"/>
      <c r="MJ56" s="54"/>
      <c r="MK56" s="54"/>
      <c r="ML56" s="54"/>
      <c r="MM56" s="54"/>
      <c r="MN56" s="54"/>
      <c r="MO56" s="54"/>
      <c r="MP56" s="54"/>
      <c r="MQ56" s="54"/>
      <c r="MR56" s="54"/>
      <c r="MS56" s="54"/>
      <c r="MT56" s="54"/>
      <c r="MU56" s="54"/>
      <c r="MV56" s="54"/>
      <c r="MW56" s="54"/>
      <c r="MX56" s="54"/>
      <c r="MY56" s="54"/>
      <c r="MZ56" s="54"/>
      <c r="NA56" s="54"/>
      <c r="NB56" s="54"/>
      <c r="NC56" s="54"/>
      <c r="ND56" s="54"/>
      <c r="NE56" s="54"/>
      <c r="NF56" s="54"/>
      <c r="NG56" s="54"/>
      <c r="NH56" s="54"/>
      <c r="NI56" s="54"/>
      <c r="NJ56" s="54"/>
      <c r="NK56" s="54"/>
      <c r="NL56" s="54"/>
      <c r="NM56" s="54"/>
      <c r="NN56" s="54"/>
      <c r="NO56" s="54"/>
      <c r="NP56" s="54"/>
      <c r="NQ56" s="54"/>
      <c r="NR56" s="54"/>
      <c r="NS56" s="54"/>
      <c r="NT56" s="54"/>
      <c r="NU56" s="54"/>
      <c r="NV56" s="54"/>
      <c r="NW56" s="54"/>
      <c r="NX56" s="54"/>
      <c r="NY56" s="54"/>
      <c r="NZ56" s="54"/>
      <c r="OA56" s="54"/>
      <c r="OB56" s="54"/>
      <c r="OC56" s="54"/>
      <c r="OD56" s="54"/>
      <c r="OE56" s="54"/>
      <c r="OF56" s="54"/>
      <c r="OG56" s="54"/>
      <c r="OH56" s="54"/>
      <c r="OI56" s="54"/>
      <c r="OJ56" s="54"/>
      <c r="OK56" s="54"/>
      <c r="OL56" s="54"/>
      <c r="OM56" s="54"/>
      <c r="ON56" s="54"/>
      <c r="OO56" s="54"/>
      <c r="OP56" s="54"/>
      <c r="OQ56" s="54"/>
      <c r="OR56" s="54"/>
      <c r="OS56" s="54"/>
      <c r="OT56" s="54"/>
      <c r="OU56" s="54"/>
      <c r="OV56" s="54"/>
      <c r="OW56" s="54"/>
      <c r="OX56" s="54"/>
      <c r="OY56" s="54"/>
      <c r="OZ56" s="54"/>
      <c r="PA56" s="54"/>
      <c r="PB56" s="54"/>
      <c r="PC56" s="54"/>
      <c r="PD56" s="54"/>
      <c r="PE56" s="54"/>
      <c r="PF56" s="54"/>
      <c r="PG56" s="54"/>
      <c r="PH56" s="54"/>
      <c r="PI56" s="54"/>
      <c r="PJ56" s="54"/>
      <c r="PK56" s="54"/>
      <c r="PL56" s="54"/>
      <c r="PM56" s="54"/>
      <c r="PN56" s="54"/>
      <c r="PO56" s="54"/>
      <c r="PP56" s="54"/>
      <c r="PQ56" s="54"/>
      <c r="PR56" s="54"/>
      <c r="PS56" s="54"/>
      <c r="PT56" s="54"/>
      <c r="PU56" s="54"/>
      <c r="PV56" s="54"/>
      <c r="PW56" s="54"/>
      <c r="PX56" s="54"/>
      <c r="PY56" s="54"/>
      <c r="PZ56" s="54"/>
      <c r="QA56" s="54"/>
      <c r="QB56" s="54"/>
      <c r="QC56" s="54"/>
      <c r="QD56" s="54"/>
      <c r="QE56" s="54"/>
      <c r="QF56" s="54"/>
      <c r="QG56" s="54"/>
      <c r="QH56" s="54"/>
      <c r="QI56" s="54"/>
      <c r="QJ56" s="54"/>
      <c r="QK56" s="54"/>
      <c r="QL56" s="54"/>
      <c r="QM56" s="54"/>
      <c r="QN56" s="54"/>
      <c r="QO56" s="54"/>
      <c r="QP56" s="54"/>
      <c r="QQ56" s="54"/>
      <c r="QR56" s="54"/>
      <c r="QS56" s="54"/>
      <c r="QT56" s="54"/>
      <c r="QU56" s="54"/>
      <c r="QV56" s="54"/>
      <c r="QW56" s="54"/>
      <c r="QX56" s="54"/>
      <c r="QY56" s="54"/>
      <c r="QZ56" s="54"/>
      <c r="RA56" s="54"/>
      <c r="RB56" s="54"/>
      <c r="RC56" s="54"/>
      <c r="RD56" s="54"/>
      <c r="RE56" s="54"/>
      <c r="RF56" s="54"/>
      <c r="RG56" s="54"/>
      <c r="RH56" s="54"/>
      <c r="RI56" s="54"/>
      <c r="RJ56" s="54"/>
      <c r="RK56" s="54"/>
      <c r="RL56" s="54"/>
      <c r="RM56" s="54"/>
      <c r="RN56" s="54"/>
      <c r="RO56" s="54"/>
      <c r="RP56" s="54"/>
      <c r="RQ56" s="54"/>
      <c r="RR56" s="54"/>
      <c r="RS56" s="54"/>
      <c r="RT56" s="54"/>
      <c r="RU56" s="54"/>
      <c r="RV56" s="54"/>
      <c r="RW56" s="54"/>
      <c r="RX56" s="54"/>
      <c r="RY56" s="54"/>
      <c r="RZ56" s="54"/>
      <c r="SA56" s="54"/>
      <c r="SB56" s="54"/>
      <c r="SC56" s="54"/>
      <c r="SD56" s="54"/>
      <c r="SE56" s="54"/>
      <c r="SF56" s="54"/>
      <c r="SG56" s="54"/>
      <c r="SH56" s="54"/>
      <c r="SI56" s="54"/>
      <c r="SJ56" s="54"/>
      <c r="SK56" s="54"/>
      <c r="SL56" s="54"/>
      <c r="SM56" s="54"/>
      <c r="SN56" s="54"/>
      <c r="SO56" s="54"/>
      <c r="SP56" s="54"/>
      <c r="SQ56" s="54"/>
      <c r="SR56" s="54"/>
      <c r="SS56" s="54"/>
      <c r="ST56" s="54"/>
      <c r="SU56" s="54"/>
      <c r="SV56" s="54"/>
      <c r="SW56" s="54"/>
      <c r="SX56" s="54"/>
      <c r="SY56" s="54"/>
      <c r="SZ56" s="54"/>
      <c r="TA56" s="54"/>
      <c r="TB56" s="54"/>
      <c r="TC56" s="54"/>
      <c r="TD56" s="54"/>
      <c r="TE56" s="54"/>
      <c r="TF56" s="54"/>
      <c r="TG56" s="54"/>
      <c r="TH56" s="54"/>
      <c r="TI56" s="54"/>
      <c r="TJ56" s="54"/>
      <c r="TK56" s="54"/>
      <c r="TL56" s="54"/>
      <c r="TM56" s="54"/>
      <c r="TN56" s="54"/>
      <c r="TO56" s="54"/>
      <c r="TP56" s="54"/>
      <c r="TQ56" s="54"/>
      <c r="TR56" s="54"/>
      <c r="TS56" s="54"/>
      <c r="TT56" s="54"/>
      <c r="TU56" s="54"/>
      <c r="TV56" s="54"/>
      <c r="TW56" s="54"/>
      <c r="TX56" s="54"/>
      <c r="TY56" s="54"/>
      <c r="TZ56" s="54"/>
      <c r="UA56" s="54"/>
      <c r="UB56" s="54"/>
      <c r="UC56" s="54"/>
      <c r="UD56" s="54"/>
      <c r="UE56" s="54"/>
      <c r="UF56" s="54"/>
      <c r="UG56" s="54"/>
      <c r="UH56" s="54"/>
      <c r="UI56" s="54"/>
      <c r="UJ56" s="54"/>
      <c r="UK56" s="54"/>
      <c r="UL56" s="54"/>
      <c r="UM56" s="54"/>
      <c r="UN56" s="54"/>
      <c r="UO56" s="54"/>
      <c r="UP56" s="54"/>
      <c r="UQ56" s="54"/>
      <c r="UR56" s="54"/>
      <c r="US56" s="54"/>
      <c r="UT56" s="54"/>
      <c r="UU56" s="54"/>
      <c r="UV56" s="54"/>
      <c r="UW56" s="54"/>
      <c r="UX56" s="54"/>
      <c r="UY56" s="54"/>
      <c r="UZ56" s="54"/>
      <c r="VA56" s="54"/>
      <c r="VB56" s="54"/>
      <c r="VC56" s="54"/>
      <c r="VD56" s="54"/>
      <c r="VE56" s="54"/>
      <c r="VF56" s="54"/>
      <c r="VG56" s="54"/>
      <c r="VH56" s="54"/>
      <c r="VI56" s="54"/>
      <c r="VJ56" s="54"/>
      <c r="VK56" s="54"/>
      <c r="VL56" s="54"/>
      <c r="VM56" s="54"/>
      <c r="VN56" s="54"/>
      <c r="VO56" s="54"/>
      <c r="VP56" s="54"/>
      <c r="VQ56" s="54"/>
      <c r="VR56" s="54"/>
      <c r="VS56" s="54"/>
      <c r="VT56" s="54"/>
      <c r="VU56" s="54"/>
      <c r="VV56" s="54"/>
      <c r="VW56" s="54"/>
      <c r="VX56" s="54"/>
      <c r="VY56" s="54"/>
      <c r="VZ56" s="54"/>
      <c r="WA56" s="54"/>
      <c r="WB56" s="54"/>
      <c r="WC56" s="54"/>
      <c r="WD56" s="54"/>
      <c r="WE56" s="54"/>
      <c r="WF56" s="54"/>
      <c r="WG56" s="54"/>
      <c r="WH56" s="54"/>
      <c r="WI56" s="54"/>
      <c r="WJ56" s="54"/>
      <c r="WK56" s="54"/>
      <c r="WL56" s="54"/>
      <c r="WM56" s="54"/>
      <c r="WN56" s="54"/>
      <c r="WO56" s="54"/>
      <c r="WP56" s="54"/>
      <c r="WQ56" s="54"/>
      <c r="WR56" s="54"/>
      <c r="WS56" s="54"/>
      <c r="WT56" s="54"/>
      <c r="WU56" s="54"/>
      <c r="WV56" s="54"/>
      <c r="WW56" s="54"/>
      <c r="WX56" s="54"/>
      <c r="WY56" s="54"/>
      <c r="WZ56" s="54"/>
      <c r="XA56" s="54"/>
      <c r="XB56" s="54"/>
      <c r="XC56" s="54"/>
      <c r="XD56" s="54"/>
      <c r="XE56" s="54"/>
      <c r="XF56" s="54"/>
      <c r="XG56" s="54"/>
      <c r="XH56" s="54"/>
      <c r="XI56" s="54"/>
      <c r="XJ56" s="54"/>
      <c r="XK56" s="54"/>
      <c r="XL56" s="54"/>
      <c r="XM56" s="54"/>
      <c r="XN56" s="54"/>
      <c r="XO56" s="54"/>
      <c r="XP56" s="54"/>
      <c r="XQ56" s="54"/>
      <c r="XR56" s="54"/>
      <c r="XS56" s="54"/>
      <c r="XT56" s="54"/>
      <c r="XU56" s="54"/>
      <c r="XV56" s="54"/>
      <c r="XW56" s="54"/>
      <c r="XX56" s="54"/>
      <c r="XY56" s="54"/>
      <c r="XZ56" s="54"/>
      <c r="YA56" s="54"/>
      <c r="YB56" s="54"/>
      <c r="YC56" s="54"/>
      <c r="YD56" s="54"/>
      <c r="YE56" s="54"/>
      <c r="YF56" s="54"/>
      <c r="YG56" s="54"/>
      <c r="YH56" s="54"/>
      <c r="YI56" s="54"/>
      <c r="YJ56" s="54"/>
      <c r="YK56" s="54"/>
      <c r="YL56" s="54"/>
      <c r="YM56" s="54"/>
      <c r="YN56" s="54"/>
      <c r="YO56" s="54"/>
      <c r="YP56" s="54"/>
      <c r="YQ56" s="54"/>
      <c r="YR56" s="54"/>
      <c r="YS56" s="54"/>
      <c r="YT56" s="54"/>
      <c r="YU56" s="54"/>
      <c r="YV56" s="54"/>
      <c r="YW56" s="54"/>
      <c r="YX56" s="54"/>
      <c r="YY56" s="54"/>
      <c r="YZ56" s="54"/>
      <c r="ZA56" s="54"/>
      <c r="ZB56" s="54"/>
      <c r="ZC56" s="54"/>
      <c r="ZD56" s="54"/>
      <c r="ZE56" s="54"/>
      <c r="ZF56" s="54"/>
      <c r="ZG56" s="54"/>
      <c r="ZH56" s="54"/>
      <c r="ZI56" s="54"/>
      <c r="ZJ56" s="54"/>
      <c r="ZK56" s="54"/>
      <c r="ZL56" s="54"/>
      <c r="ZM56" s="54"/>
      <c r="ZN56" s="54"/>
      <c r="ZO56" s="54"/>
      <c r="ZP56" s="54"/>
      <c r="ZQ56" s="54"/>
      <c r="ZR56" s="54"/>
      <c r="ZS56" s="54"/>
      <c r="ZT56" s="54"/>
      <c r="ZU56" s="54"/>
      <c r="ZV56" s="54"/>
      <c r="ZW56" s="54"/>
      <c r="ZX56" s="54"/>
      <c r="ZY56" s="54"/>
      <c r="ZZ56" s="54"/>
      <c r="AAA56" s="54"/>
      <c r="AAB56" s="54"/>
      <c r="AAC56" s="54"/>
      <c r="AAD56" s="54"/>
      <c r="AAE56" s="54"/>
      <c r="AAF56" s="54"/>
      <c r="AAG56" s="54"/>
      <c r="AAH56" s="54"/>
      <c r="AAI56" s="54"/>
      <c r="AAJ56" s="54"/>
      <c r="AAK56" s="54"/>
      <c r="AAL56" s="54"/>
      <c r="AAM56" s="54"/>
      <c r="AAN56" s="54"/>
      <c r="AAO56" s="54"/>
      <c r="AAP56" s="54"/>
      <c r="AAQ56" s="54"/>
      <c r="AAR56" s="54"/>
      <c r="AAS56" s="54"/>
      <c r="AAT56" s="54"/>
      <c r="AAU56" s="54"/>
      <c r="AAV56" s="54"/>
      <c r="AAW56" s="54"/>
      <c r="AAX56" s="54"/>
      <c r="AAY56" s="54"/>
      <c r="AAZ56" s="54"/>
      <c r="ABA56" s="54"/>
      <c r="ABB56" s="54"/>
      <c r="ABC56" s="54"/>
      <c r="ABD56" s="54"/>
      <c r="ABE56" s="54"/>
      <c r="ABF56" s="54"/>
      <c r="ABG56" s="54"/>
      <c r="ABH56" s="54"/>
      <c r="ABI56" s="54"/>
      <c r="ABJ56" s="54"/>
      <c r="ABK56" s="54"/>
      <c r="ABL56" s="54"/>
      <c r="ABM56" s="54"/>
      <c r="ABN56" s="54"/>
      <c r="ABO56" s="54"/>
      <c r="ABP56" s="54"/>
      <c r="ABQ56" s="54"/>
      <c r="ABR56" s="54"/>
      <c r="ABS56" s="54"/>
      <c r="ABT56" s="54"/>
      <c r="ABU56" s="54"/>
      <c r="ABV56" s="54"/>
      <c r="ABW56" s="54"/>
      <c r="ABX56" s="54"/>
      <c r="ABY56" s="54"/>
      <c r="ABZ56" s="54"/>
      <c r="ACA56" s="54"/>
      <c r="ACB56" s="54"/>
      <c r="ACC56" s="54"/>
      <c r="ACD56" s="54"/>
      <c r="ACE56" s="54"/>
      <c r="ACF56" s="54"/>
      <c r="ACG56" s="54"/>
      <c r="ACH56" s="54"/>
      <c r="ACI56" s="54"/>
      <c r="ACJ56" s="54"/>
      <c r="ACK56" s="54"/>
      <c r="ACL56" s="54"/>
      <c r="ACM56" s="54"/>
      <c r="ACN56" s="54"/>
      <c r="ACO56" s="54"/>
      <c r="ACP56" s="54"/>
      <c r="ACQ56" s="54"/>
      <c r="ACR56" s="54"/>
      <c r="ACS56" s="54"/>
      <c r="ACT56" s="54"/>
      <c r="ACU56" s="54"/>
      <c r="ACV56" s="54"/>
      <c r="ACW56" s="54"/>
      <c r="ACX56" s="54"/>
      <c r="ACY56" s="54"/>
      <c r="ACZ56" s="54"/>
      <c r="ADA56" s="54"/>
      <c r="ADB56" s="54"/>
      <c r="ADC56" s="54"/>
      <c r="ADD56" s="54"/>
      <c r="ADE56" s="54"/>
      <c r="ADF56" s="54"/>
      <c r="ADG56" s="54"/>
      <c r="ADH56" s="54"/>
      <c r="ADI56" s="54"/>
      <c r="ADJ56" s="54"/>
      <c r="ADK56" s="54"/>
      <c r="ADL56" s="54"/>
      <c r="ADM56" s="54"/>
      <c r="ADN56" s="54"/>
      <c r="ADO56" s="54"/>
      <c r="ADP56" s="54"/>
      <c r="ADQ56" s="54"/>
      <c r="ADR56" s="54"/>
      <c r="ADS56" s="54"/>
      <c r="ADT56" s="54"/>
      <c r="ADU56" s="54"/>
      <c r="ADV56" s="54"/>
      <c r="ADW56" s="54"/>
      <c r="ADX56" s="54"/>
      <c r="ADY56" s="54"/>
      <c r="ADZ56" s="54"/>
      <c r="AEA56" s="54"/>
      <c r="AEB56" s="54"/>
      <c r="AEC56" s="54"/>
      <c r="AED56" s="54"/>
      <c r="AEE56" s="54"/>
      <c r="AEF56" s="54"/>
      <c r="AEG56" s="54"/>
      <c r="AEH56" s="54"/>
      <c r="AEI56" s="54"/>
      <c r="AEJ56" s="54"/>
      <c r="AEK56" s="54"/>
      <c r="AEL56" s="54"/>
      <c r="AEM56" s="54"/>
      <c r="AEN56" s="54"/>
      <c r="AEO56" s="54"/>
      <c r="AEP56" s="54"/>
      <c r="AEQ56" s="54"/>
      <c r="AER56" s="54"/>
      <c r="AES56" s="54"/>
      <c r="AET56" s="54"/>
      <c r="AEU56" s="54"/>
      <c r="AEV56" s="54"/>
      <c r="AEW56" s="54"/>
      <c r="AEX56" s="54"/>
      <c r="AEY56" s="54"/>
      <c r="AEZ56" s="54"/>
      <c r="AFA56" s="54"/>
      <c r="AFB56" s="54"/>
      <c r="AFC56" s="54"/>
      <c r="AFD56" s="54"/>
      <c r="AFE56" s="54"/>
      <c r="AFF56" s="54"/>
      <c r="AFG56" s="54"/>
      <c r="AFH56" s="54"/>
      <c r="AFI56" s="54"/>
      <c r="AFJ56" s="54"/>
      <c r="AFK56" s="54"/>
      <c r="AFL56" s="54"/>
      <c r="AFM56" s="54"/>
      <c r="AFN56" s="54"/>
      <c r="AFO56" s="54"/>
      <c r="AFP56" s="54"/>
      <c r="AFQ56" s="54"/>
      <c r="AFR56" s="54"/>
      <c r="AFS56" s="54"/>
      <c r="AFT56" s="54"/>
      <c r="AFU56" s="54"/>
      <c r="AFV56" s="54"/>
      <c r="AFW56" s="54"/>
      <c r="AFX56" s="54"/>
      <c r="AFY56" s="54"/>
      <c r="AFZ56" s="54"/>
      <c r="AGA56" s="54"/>
      <c r="AGB56" s="54"/>
      <c r="AGC56" s="54"/>
      <c r="AGD56" s="54"/>
      <c r="AGE56" s="54"/>
      <c r="AGF56" s="54"/>
      <c r="AGG56" s="54"/>
      <c r="AGH56" s="54"/>
      <c r="AGI56" s="54"/>
      <c r="AGJ56" s="54"/>
      <c r="AGK56" s="54"/>
      <c r="AGL56" s="54"/>
      <c r="AGM56" s="54"/>
      <c r="AGN56" s="54"/>
      <c r="AGO56" s="54"/>
      <c r="AGP56" s="54"/>
      <c r="AGQ56" s="54"/>
      <c r="AGR56" s="54"/>
      <c r="AGS56" s="54"/>
      <c r="AGT56" s="54"/>
      <c r="AGU56" s="54"/>
      <c r="AGV56" s="54"/>
      <c r="AGW56" s="54"/>
      <c r="AGX56" s="54"/>
      <c r="AGY56" s="54"/>
      <c r="AGZ56" s="54"/>
      <c r="AHA56" s="54"/>
      <c r="AHB56" s="54"/>
      <c r="AHC56" s="54"/>
      <c r="AHD56" s="54"/>
      <c r="AHE56" s="54"/>
      <c r="AHF56" s="54"/>
      <c r="AHG56" s="54"/>
      <c r="AHH56" s="54"/>
      <c r="AHI56" s="54"/>
      <c r="AHJ56" s="54"/>
      <c r="AHK56" s="54"/>
      <c r="AHL56" s="54"/>
      <c r="AHM56" s="54"/>
      <c r="AHN56" s="54"/>
      <c r="AHO56" s="54"/>
      <c r="AHP56" s="54"/>
      <c r="AHQ56" s="54"/>
      <c r="AHR56" s="54"/>
      <c r="AHS56" s="54"/>
      <c r="AHT56" s="54"/>
      <c r="AHU56" s="54"/>
      <c r="AHV56" s="54"/>
      <c r="AHW56" s="54"/>
      <c r="AHX56" s="54"/>
      <c r="AHY56" s="54"/>
      <c r="AHZ56" s="54"/>
      <c r="AIA56" s="54"/>
      <c r="AIB56" s="54"/>
      <c r="AIC56" s="54"/>
      <c r="AID56" s="54"/>
      <c r="AIE56" s="54"/>
      <c r="AIF56" s="54"/>
      <c r="AIG56" s="54"/>
      <c r="AIH56" s="54"/>
      <c r="AII56" s="54"/>
      <c r="AIJ56" s="54"/>
      <c r="AIK56" s="54"/>
      <c r="AIL56" s="54"/>
      <c r="AIM56" s="54"/>
      <c r="AIN56" s="54"/>
      <c r="AIO56" s="54"/>
      <c r="AIP56" s="54"/>
      <c r="AIQ56" s="54"/>
      <c r="AIR56" s="54"/>
      <c r="AIS56" s="54"/>
      <c r="AIT56" s="54"/>
      <c r="AIU56" s="54"/>
      <c r="AIV56" s="54"/>
      <c r="AIW56" s="54"/>
      <c r="AIX56" s="54"/>
      <c r="AIY56" s="54"/>
      <c r="AIZ56" s="54"/>
      <c r="AJA56" s="54"/>
      <c r="AJB56" s="54"/>
      <c r="AJC56" s="54"/>
      <c r="AJD56" s="54"/>
      <c r="AJE56" s="54"/>
      <c r="AJF56" s="54"/>
      <c r="AJG56" s="54"/>
      <c r="AJH56" s="54"/>
      <c r="AJI56" s="54"/>
      <c r="AJJ56" s="54"/>
      <c r="AJK56" s="54"/>
      <c r="AJL56" s="54"/>
      <c r="AJM56" s="54"/>
      <c r="AJN56" s="54"/>
      <c r="AJO56" s="54"/>
      <c r="AJP56" s="54"/>
      <c r="AJQ56" s="54"/>
      <c r="AJR56" s="54"/>
      <c r="AJS56" s="54"/>
      <c r="AJT56" s="54"/>
      <c r="AJU56" s="54"/>
      <c r="AJV56" s="54"/>
      <c r="AJW56" s="54"/>
      <c r="AJX56" s="54"/>
      <c r="AJY56" s="54"/>
      <c r="AJZ56" s="54"/>
      <c r="AKA56" s="54"/>
      <c r="AKB56" s="54"/>
      <c r="AKC56" s="54"/>
      <c r="AKD56" s="54"/>
      <c r="AKE56" s="54"/>
      <c r="AKF56" s="54"/>
      <c r="AKG56" s="54"/>
      <c r="AKH56" s="54"/>
      <c r="AKI56" s="54"/>
      <c r="AKJ56" s="54"/>
      <c r="AKK56" s="54"/>
      <c r="AKL56" s="54"/>
      <c r="AKM56" s="54"/>
      <c r="AKN56" s="54"/>
      <c r="AKO56" s="54"/>
      <c r="AKP56" s="54"/>
      <c r="AKQ56" s="54"/>
      <c r="AKR56" s="54"/>
      <c r="AKS56" s="54"/>
      <c r="AKT56" s="54"/>
      <c r="AKU56" s="54"/>
      <c r="AKV56" s="54"/>
      <c r="AKW56" s="54"/>
      <c r="AKX56" s="54"/>
      <c r="AKY56" s="54"/>
      <c r="AKZ56" s="54"/>
      <c r="ALA56" s="54"/>
      <c r="ALB56" s="54"/>
      <c r="ALC56" s="54"/>
      <c r="ALD56" s="54"/>
      <c r="ALE56" s="54"/>
      <c r="ALF56" s="54"/>
      <c r="ALG56" s="54"/>
      <c r="ALH56" s="54"/>
      <c r="ALI56" s="54"/>
      <c r="ALJ56" s="54"/>
      <c r="ALK56" s="54"/>
      <c r="ALL56" s="54"/>
      <c r="ALM56" s="54"/>
      <c r="ALN56" s="54"/>
      <c r="ALO56" s="54"/>
      <c r="ALP56" s="54"/>
      <c r="ALQ56" s="54"/>
      <c r="ALR56" s="54"/>
      <c r="ALS56" s="54"/>
      <c r="ALT56" s="54"/>
      <c r="ALU56" s="54"/>
      <c r="ALV56" s="54"/>
      <c r="ALW56" s="54"/>
      <c r="ALX56" s="54"/>
      <c r="ALY56" s="54"/>
      <c r="ALZ56" s="54"/>
      <c r="AMA56" s="54"/>
      <c r="AMB56" s="54"/>
      <c r="AMC56" s="54"/>
      <c r="AMD56" s="54"/>
      <c r="AME56" s="54"/>
      <c r="AMF56" s="54"/>
      <c r="AMG56" s="54"/>
      <c r="AMH56" s="54"/>
      <c r="AMI56" s="54"/>
      <c r="AMJ56" s="54"/>
      <c r="AMK56" s="54"/>
      <c r="AML56" s="54"/>
      <c r="AMM56" s="54"/>
      <c r="AMN56" s="54"/>
      <c r="AMO56" s="54"/>
      <c r="AMP56" s="54"/>
      <c r="AMQ56" s="54"/>
      <c r="AMR56" s="54"/>
      <c r="AMS56" s="54"/>
      <c r="AMT56" s="54"/>
      <c r="AMU56" s="54"/>
      <c r="AMV56" s="54"/>
      <c r="AMW56" s="54"/>
      <c r="AMX56" s="54"/>
      <c r="AMY56" s="54"/>
      <c r="AMZ56" s="54"/>
      <c r="ANA56" s="54"/>
      <c r="ANB56" s="54"/>
      <c r="ANC56" s="54"/>
      <c r="AND56" s="54"/>
      <c r="ANE56" s="54"/>
      <c r="ANF56" s="54"/>
      <c r="ANG56" s="54"/>
      <c r="ANH56" s="54"/>
      <c r="ANI56" s="54"/>
      <c r="ANJ56" s="54"/>
      <c r="ANK56" s="54"/>
      <c r="ANL56" s="54"/>
      <c r="ANM56" s="54"/>
      <c r="ANN56" s="54"/>
      <c r="ANO56" s="54"/>
      <c r="ANP56" s="54"/>
      <c r="ANQ56" s="54"/>
      <c r="ANR56" s="54"/>
      <c r="ANS56" s="54"/>
      <c r="ANT56" s="54"/>
      <c r="ANU56" s="54"/>
      <c r="ANV56" s="54"/>
      <c r="ANW56" s="54"/>
      <c r="ANX56" s="54"/>
      <c r="ANY56" s="54"/>
      <c r="ANZ56" s="54"/>
      <c r="AOA56" s="54"/>
      <c r="AOB56" s="54"/>
      <c r="AOC56" s="54"/>
      <c r="AOD56" s="54"/>
      <c r="AOE56" s="54"/>
      <c r="AOF56" s="54"/>
      <c r="AOG56" s="54"/>
      <c r="AOH56" s="54"/>
      <c r="AOI56" s="54"/>
      <c r="AOJ56" s="54"/>
      <c r="AOK56" s="54"/>
      <c r="AOL56" s="54"/>
      <c r="AOM56" s="54"/>
      <c r="AON56" s="54"/>
      <c r="AOO56" s="54"/>
      <c r="AOP56" s="54"/>
      <c r="AOQ56" s="54"/>
      <c r="AOR56" s="54"/>
      <c r="AOS56" s="54"/>
      <c r="AOT56" s="54"/>
      <c r="AOU56" s="54"/>
      <c r="AOV56" s="54"/>
      <c r="AOW56" s="54"/>
      <c r="AOX56" s="54"/>
      <c r="AOY56" s="54"/>
      <c r="AOZ56" s="54"/>
      <c r="APA56" s="54"/>
      <c r="APB56" s="54"/>
      <c r="APC56" s="54"/>
      <c r="APD56" s="54"/>
      <c r="APE56" s="54"/>
      <c r="APF56" s="54"/>
      <c r="APG56" s="54"/>
      <c r="APH56" s="54"/>
      <c r="API56" s="54"/>
      <c r="APJ56" s="54"/>
      <c r="APK56" s="54"/>
      <c r="APL56" s="54"/>
      <c r="APM56" s="54"/>
      <c r="APN56" s="54"/>
      <c r="APO56" s="54"/>
      <c r="APP56" s="54"/>
      <c r="APQ56" s="54"/>
      <c r="APR56" s="54"/>
      <c r="APS56" s="54"/>
      <c r="APT56" s="54"/>
      <c r="APU56" s="54"/>
      <c r="APV56" s="54"/>
      <c r="APW56" s="54"/>
      <c r="APX56" s="54"/>
      <c r="APY56" s="54"/>
    </row>
    <row r="57" spans="1:1117" x14ac:dyDescent="0.2">
      <c r="A57" s="52" t="s">
        <v>443</v>
      </c>
      <c r="B57" s="41">
        <f t="shared" si="1"/>
        <v>147.00599609375001</v>
      </c>
      <c r="C57" s="41">
        <f t="shared" si="2"/>
        <v>2.350791015625</v>
      </c>
      <c r="D57" s="41">
        <f t="shared" si="2"/>
        <v>0</v>
      </c>
      <c r="E57" s="41">
        <f t="shared" si="3"/>
        <v>278.12639648437499</v>
      </c>
      <c r="F57" s="41">
        <f t="shared" si="4"/>
        <v>7.6999804687499998</v>
      </c>
      <c r="G57" s="41">
        <f t="shared" si="5"/>
        <v>209.817412109375</v>
      </c>
      <c r="H57" s="41">
        <f t="shared" si="7"/>
        <v>0</v>
      </c>
      <c r="I57" s="41">
        <f t="shared" si="8"/>
        <v>15.913281250000001</v>
      </c>
      <c r="J57" s="41">
        <f t="shared" si="9"/>
        <v>2.8958511352539063</v>
      </c>
      <c r="K57" s="41">
        <f t="shared" si="9"/>
        <v>1.2292578125</v>
      </c>
      <c r="L57" s="41">
        <f t="shared" si="6"/>
        <v>37.485546874999997</v>
      </c>
      <c r="M57" s="41">
        <f t="shared" si="6"/>
        <v>0.15578125000000001</v>
      </c>
      <c r="N57" s="49">
        <f t="shared" si="10"/>
        <v>702.68029449462892</v>
      </c>
      <c r="O57" s="41"/>
      <c r="S57" s="46"/>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c r="MI57" s="54"/>
      <c r="MJ57" s="54"/>
      <c r="MK57" s="54"/>
      <c r="ML57" s="54"/>
      <c r="MM57" s="54"/>
      <c r="MN57" s="54"/>
      <c r="MO57" s="54"/>
      <c r="MP57" s="54"/>
      <c r="MQ57" s="54"/>
      <c r="MR57" s="54"/>
      <c r="MS57" s="54"/>
      <c r="MT57" s="54"/>
      <c r="MU57" s="54"/>
      <c r="MV57" s="54"/>
      <c r="MW57" s="54"/>
      <c r="MX57" s="54"/>
      <c r="MY57" s="54"/>
      <c r="MZ57" s="54"/>
      <c r="NA57" s="54"/>
      <c r="NB57" s="54"/>
      <c r="NC57" s="54"/>
      <c r="ND57" s="54"/>
      <c r="NE57" s="54"/>
      <c r="NF57" s="54"/>
      <c r="NG57" s="54"/>
      <c r="NH57" s="54"/>
      <c r="NI57" s="54"/>
      <c r="NJ57" s="54"/>
      <c r="NK57" s="54"/>
      <c r="NL57" s="54"/>
      <c r="NM57" s="54"/>
      <c r="NN57" s="54"/>
      <c r="NO57" s="54"/>
      <c r="NP57" s="54"/>
      <c r="NQ57" s="54"/>
      <c r="NR57" s="54"/>
      <c r="NS57" s="54"/>
      <c r="NT57" s="54"/>
      <c r="NU57" s="54"/>
      <c r="NV57" s="54"/>
      <c r="NW57" s="54"/>
      <c r="NX57" s="54"/>
      <c r="NY57" s="54"/>
      <c r="NZ57" s="54"/>
      <c r="OA57" s="54"/>
      <c r="OB57" s="54"/>
      <c r="OC57" s="54"/>
      <c r="OD57" s="54"/>
      <c r="OE57" s="54"/>
      <c r="OF57" s="54"/>
      <c r="OG57" s="54"/>
      <c r="OH57" s="54"/>
      <c r="OI57" s="54"/>
      <c r="OJ57" s="54"/>
      <c r="OK57" s="54"/>
      <c r="OL57" s="54"/>
      <c r="OM57" s="54"/>
      <c r="ON57" s="54"/>
      <c r="OO57" s="54"/>
      <c r="OP57" s="54"/>
      <c r="OQ57" s="54"/>
      <c r="OR57" s="54"/>
      <c r="OS57" s="54"/>
      <c r="OT57" s="54"/>
      <c r="OU57" s="54"/>
      <c r="OV57" s="54"/>
      <c r="OW57" s="54"/>
      <c r="OX57" s="54"/>
      <c r="OY57" s="54"/>
      <c r="OZ57" s="54"/>
      <c r="PA57" s="54"/>
      <c r="PB57" s="54"/>
      <c r="PC57" s="54"/>
      <c r="PD57" s="54"/>
      <c r="PE57" s="54"/>
      <c r="PF57" s="54"/>
      <c r="PG57" s="54"/>
      <c r="PH57" s="54"/>
      <c r="PI57" s="54"/>
      <c r="PJ57" s="54"/>
      <c r="PK57" s="54"/>
      <c r="PL57" s="54"/>
      <c r="PM57" s="54"/>
      <c r="PN57" s="54"/>
      <c r="PO57" s="54"/>
      <c r="PP57" s="54"/>
      <c r="PQ57" s="54"/>
      <c r="PR57" s="54"/>
      <c r="PS57" s="54"/>
      <c r="PT57" s="54"/>
      <c r="PU57" s="54"/>
      <c r="PV57" s="54"/>
      <c r="PW57" s="54"/>
      <c r="PX57" s="54"/>
      <c r="PY57" s="54"/>
      <c r="PZ57" s="54"/>
      <c r="QA57" s="54"/>
      <c r="QB57" s="54"/>
      <c r="QC57" s="54"/>
      <c r="QD57" s="54"/>
      <c r="QE57" s="54"/>
      <c r="QF57" s="54"/>
      <c r="QG57" s="54"/>
      <c r="QH57" s="54"/>
      <c r="QI57" s="54"/>
      <c r="QJ57" s="54"/>
      <c r="QK57" s="54"/>
      <c r="QL57" s="54"/>
      <c r="QM57" s="54"/>
      <c r="QN57" s="54"/>
      <c r="QO57" s="54"/>
      <c r="QP57" s="54"/>
      <c r="QQ57" s="54"/>
      <c r="QR57" s="54"/>
      <c r="QS57" s="54"/>
      <c r="QT57" s="54"/>
      <c r="QU57" s="54"/>
      <c r="QV57" s="54"/>
      <c r="QW57" s="54"/>
      <c r="QX57" s="54"/>
      <c r="QY57" s="54"/>
      <c r="QZ57" s="54"/>
      <c r="RA57" s="54"/>
      <c r="RB57" s="54"/>
      <c r="RC57" s="54"/>
      <c r="RD57" s="54"/>
      <c r="RE57" s="54"/>
      <c r="RF57" s="54"/>
      <c r="RG57" s="54"/>
      <c r="RH57" s="54"/>
      <c r="RI57" s="54"/>
      <c r="RJ57" s="54"/>
      <c r="RK57" s="54"/>
      <c r="RL57" s="54"/>
      <c r="RM57" s="54"/>
      <c r="RN57" s="54"/>
      <c r="RO57" s="54"/>
      <c r="RP57" s="54"/>
      <c r="RQ57" s="54"/>
      <c r="RR57" s="54"/>
      <c r="RS57" s="54"/>
      <c r="RT57" s="54"/>
      <c r="RU57" s="54"/>
      <c r="RV57" s="54"/>
      <c r="RW57" s="54"/>
      <c r="RX57" s="54"/>
      <c r="RY57" s="54"/>
      <c r="RZ57" s="54"/>
      <c r="SA57" s="54"/>
      <c r="SB57" s="54"/>
      <c r="SC57" s="54"/>
      <c r="SD57" s="54"/>
      <c r="SE57" s="54"/>
      <c r="SF57" s="54"/>
      <c r="SG57" s="54"/>
      <c r="SH57" s="54"/>
      <c r="SI57" s="54"/>
      <c r="SJ57" s="54"/>
      <c r="SK57" s="54"/>
      <c r="SL57" s="54"/>
      <c r="SM57" s="54"/>
      <c r="SN57" s="54"/>
      <c r="SO57" s="54"/>
      <c r="SP57" s="54"/>
      <c r="SQ57" s="54"/>
      <c r="SR57" s="54"/>
      <c r="SS57" s="54"/>
      <c r="ST57" s="54"/>
      <c r="SU57" s="54"/>
      <c r="SV57" s="54"/>
      <c r="SW57" s="54"/>
      <c r="SX57" s="54"/>
      <c r="SY57" s="54"/>
      <c r="SZ57" s="54"/>
      <c r="TA57" s="54"/>
      <c r="TB57" s="54"/>
      <c r="TC57" s="54"/>
      <c r="TD57" s="54"/>
      <c r="TE57" s="54"/>
      <c r="TF57" s="54"/>
      <c r="TG57" s="54"/>
      <c r="TH57" s="54"/>
      <c r="TI57" s="54"/>
      <c r="TJ57" s="54"/>
      <c r="TK57" s="54"/>
      <c r="TL57" s="54"/>
      <c r="TM57" s="54"/>
      <c r="TN57" s="54"/>
      <c r="TO57" s="54"/>
      <c r="TP57" s="54"/>
      <c r="TQ57" s="54"/>
      <c r="TR57" s="54"/>
      <c r="TS57" s="54"/>
      <c r="TT57" s="54"/>
      <c r="TU57" s="54"/>
      <c r="TV57" s="54"/>
      <c r="TW57" s="54"/>
      <c r="TX57" s="54"/>
      <c r="TY57" s="54"/>
      <c r="TZ57" s="54"/>
      <c r="UA57" s="54"/>
      <c r="UB57" s="54"/>
      <c r="UC57" s="54"/>
      <c r="UD57" s="54"/>
      <c r="UE57" s="54"/>
      <c r="UF57" s="54"/>
      <c r="UG57" s="54"/>
      <c r="UH57" s="54"/>
      <c r="UI57" s="54"/>
      <c r="UJ57" s="54"/>
      <c r="UK57" s="54"/>
      <c r="UL57" s="54"/>
      <c r="UM57" s="54"/>
      <c r="UN57" s="54"/>
      <c r="UO57" s="54"/>
      <c r="UP57" s="54"/>
      <c r="UQ57" s="54"/>
      <c r="UR57" s="54"/>
      <c r="US57" s="54"/>
      <c r="UT57" s="54"/>
      <c r="UU57" s="54"/>
      <c r="UV57" s="54"/>
      <c r="UW57" s="54"/>
      <c r="UX57" s="54"/>
      <c r="UY57" s="54"/>
      <c r="UZ57" s="54"/>
      <c r="VA57" s="54"/>
      <c r="VB57" s="54"/>
      <c r="VC57" s="54"/>
      <c r="VD57" s="54"/>
      <c r="VE57" s="54"/>
      <c r="VF57" s="54"/>
      <c r="VG57" s="54"/>
      <c r="VH57" s="54"/>
      <c r="VI57" s="54"/>
      <c r="VJ57" s="54"/>
      <c r="VK57" s="54"/>
      <c r="VL57" s="54"/>
      <c r="VM57" s="54"/>
      <c r="VN57" s="54"/>
      <c r="VO57" s="54"/>
      <c r="VP57" s="54"/>
      <c r="VQ57" s="54"/>
      <c r="VR57" s="54"/>
      <c r="VS57" s="54"/>
      <c r="VT57" s="54"/>
      <c r="VU57" s="54"/>
      <c r="VV57" s="54"/>
      <c r="VW57" s="54"/>
      <c r="VX57" s="54"/>
      <c r="VY57" s="54"/>
      <c r="VZ57" s="54"/>
      <c r="WA57" s="54"/>
      <c r="WB57" s="54"/>
      <c r="WC57" s="54"/>
      <c r="WD57" s="54"/>
      <c r="WE57" s="54"/>
      <c r="WF57" s="54"/>
      <c r="WG57" s="54"/>
      <c r="WH57" s="54"/>
      <c r="WI57" s="54"/>
      <c r="WJ57" s="54"/>
      <c r="WK57" s="54"/>
      <c r="WL57" s="54"/>
      <c r="WM57" s="54"/>
      <c r="WN57" s="54"/>
      <c r="WO57" s="54"/>
      <c r="WP57" s="54"/>
      <c r="WQ57" s="54"/>
      <c r="WR57" s="54"/>
      <c r="WS57" s="54"/>
      <c r="WT57" s="54"/>
      <c r="WU57" s="54"/>
      <c r="WV57" s="54"/>
      <c r="WW57" s="54"/>
      <c r="WX57" s="54"/>
      <c r="WY57" s="54"/>
      <c r="WZ57" s="54"/>
      <c r="XA57" s="54"/>
      <c r="XB57" s="54"/>
      <c r="XC57" s="54"/>
      <c r="XD57" s="54"/>
      <c r="XE57" s="54"/>
      <c r="XF57" s="54"/>
      <c r="XG57" s="54"/>
      <c r="XH57" s="54"/>
      <c r="XI57" s="54"/>
      <c r="XJ57" s="54"/>
      <c r="XK57" s="54"/>
      <c r="XL57" s="54"/>
      <c r="XM57" s="54"/>
      <c r="XN57" s="54"/>
      <c r="XO57" s="54"/>
      <c r="XP57" s="54"/>
      <c r="XQ57" s="54"/>
      <c r="XR57" s="54"/>
      <c r="XS57" s="54"/>
      <c r="XT57" s="54"/>
      <c r="XU57" s="54"/>
      <c r="XV57" s="54"/>
      <c r="XW57" s="54"/>
      <c r="XX57" s="54"/>
      <c r="XY57" s="54"/>
      <c r="XZ57" s="54"/>
      <c r="YA57" s="54"/>
      <c r="YB57" s="54"/>
      <c r="YC57" s="54"/>
      <c r="YD57" s="54"/>
      <c r="YE57" s="54"/>
      <c r="YF57" s="54"/>
      <c r="YG57" s="54"/>
      <c r="YH57" s="54"/>
      <c r="YI57" s="54"/>
      <c r="YJ57" s="54"/>
      <c r="YK57" s="54"/>
      <c r="YL57" s="54"/>
      <c r="YM57" s="54"/>
      <c r="YN57" s="54"/>
      <c r="YO57" s="54"/>
      <c r="YP57" s="54"/>
      <c r="YQ57" s="54"/>
      <c r="YR57" s="54"/>
      <c r="YS57" s="54"/>
      <c r="YT57" s="54"/>
      <c r="YU57" s="54"/>
      <c r="YV57" s="54"/>
      <c r="YW57" s="54"/>
      <c r="YX57" s="54"/>
      <c r="YY57" s="54"/>
      <c r="YZ57" s="54"/>
      <c r="ZA57" s="54"/>
      <c r="ZB57" s="54"/>
      <c r="ZC57" s="54"/>
      <c r="ZD57" s="54"/>
      <c r="ZE57" s="54"/>
      <c r="ZF57" s="54"/>
      <c r="ZG57" s="54"/>
      <c r="ZH57" s="54"/>
      <c r="ZI57" s="54"/>
      <c r="ZJ57" s="54"/>
      <c r="ZK57" s="54"/>
      <c r="ZL57" s="54"/>
      <c r="ZM57" s="54"/>
      <c r="ZN57" s="54"/>
      <c r="ZO57" s="54"/>
      <c r="ZP57" s="54"/>
      <c r="ZQ57" s="54"/>
      <c r="ZR57" s="54"/>
      <c r="ZS57" s="54"/>
      <c r="ZT57" s="54"/>
      <c r="ZU57" s="54"/>
      <c r="ZV57" s="54"/>
      <c r="ZW57" s="54"/>
      <c r="ZX57" s="54"/>
      <c r="ZY57" s="54"/>
      <c r="ZZ57" s="54"/>
      <c r="AAA57" s="54"/>
      <c r="AAB57" s="54"/>
      <c r="AAC57" s="54"/>
      <c r="AAD57" s="54"/>
      <c r="AAE57" s="54"/>
      <c r="AAF57" s="54"/>
      <c r="AAG57" s="54"/>
      <c r="AAH57" s="54"/>
      <c r="AAI57" s="54"/>
      <c r="AAJ57" s="54"/>
      <c r="AAK57" s="54"/>
      <c r="AAL57" s="54"/>
      <c r="AAM57" s="54"/>
      <c r="AAN57" s="54"/>
      <c r="AAO57" s="54"/>
      <c r="AAP57" s="54"/>
      <c r="AAQ57" s="54"/>
      <c r="AAR57" s="54"/>
      <c r="AAS57" s="54"/>
      <c r="AAT57" s="54"/>
      <c r="AAU57" s="54"/>
      <c r="AAV57" s="54"/>
      <c r="AAW57" s="54"/>
      <c r="AAX57" s="54"/>
      <c r="AAY57" s="54"/>
      <c r="AAZ57" s="54"/>
      <c r="ABA57" s="54"/>
      <c r="ABB57" s="54"/>
      <c r="ABC57" s="54"/>
      <c r="ABD57" s="54"/>
      <c r="ABE57" s="54"/>
      <c r="ABF57" s="54"/>
      <c r="ABG57" s="54"/>
      <c r="ABH57" s="54"/>
      <c r="ABI57" s="54"/>
      <c r="ABJ57" s="54"/>
      <c r="ABK57" s="54"/>
      <c r="ABL57" s="54"/>
      <c r="ABM57" s="54"/>
      <c r="ABN57" s="54"/>
      <c r="ABO57" s="54"/>
      <c r="ABP57" s="54"/>
      <c r="ABQ57" s="54"/>
      <c r="ABR57" s="54"/>
      <c r="ABS57" s="54"/>
      <c r="ABT57" s="54"/>
      <c r="ABU57" s="54"/>
      <c r="ABV57" s="54"/>
      <c r="ABW57" s="54"/>
      <c r="ABX57" s="54"/>
      <c r="ABY57" s="54"/>
      <c r="ABZ57" s="54"/>
      <c r="ACA57" s="54"/>
      <c r="ACB57" s="54"/>
      <c r="ACC57" s="54"/>
      <c r="ACD57" s="54"/>
      <c r="ACE57" s="54"/>
      <c r="ACF57" s="54"/>
      <c r="ACG57" s="54"/>
      <c r="ACH57" s="54"/>
      <c r="ACI57" s="54"/>
      <c r="ACJ57" s="54"/>
      <c r="ACK57" s="54"/>
      <c r="ACL57" s="54"/>
      <c r="ACM57" s="54"/>
      <c r="ACN57" s="54"/>
      <c r="ACO57" s="54"/>
      <c r="ACP57" s="54"/>
      <c r="ACQ57" s="54"/>
      <c r="ACR57" s="54"/>
      <c r="ACS57" s="54"/>
      <c r="ACT57" s="54"/>
      <c r="ACU57" s="54"/>
      <c r="ACV57" s="54"/>
      <c r="ACW57" s="54"/>
      <c r="ACX57" s="54"/>
      <c r="ACY57" s="54"/>
      <c r="ACZ57" s="54"/>
      <c r="ADA57" s="54"/>
      <c r="ADB57" s="54"/>
      <c r="ADC57" s="54"/>
      <c r="ADD57" s="54"/>
      <c r="ADE57" s="54"/>
      <c r="ADF57" s="54"/>
      <c r="ADG57" s="54"/>
      <c r="ADH57" s="54"/>
      <c r="ADI57" s="54"/>
      <c r="ADJ57" s="54"/>
      <c r="ADK57" s="54"/>
      <c r="ADL57" s="54"/>
      <c r="ADM57" s="54"/>
      <c r="ADN57" s="54"/>
      <c r="ADO57" s="54"/>
      <c r="ADP57" s="54"/>
      <c r="ADQ57" s="54"/>
      <c r="ADR57" s="54"/>
      <c r="ADS57" s="54"/>
      <c r="ADT57" s="54"/>
      <c r="ADU57" s="54"/>
      <c r="ADV57" s="54"/>
      <c r="ADW57" s="54"/>
      <c r="ADX57" s="54"/>
      <c r="ADY57" s="54"/>
      <c r="ADZ57" s="54"/>
      <c r="AEA57" s="54"/>
      <c r="AEB57" s="54"/>
      <c r="AEC57" s="54"/>
      <c r="AED57" s="54"/>
      <c r="AEE57" s="54"/>
      <c r="AEF57" s="54"/>
      <c r="AEG57" s="54"/>
      <c r="AEH57" s="54"/>
      <c r="AEI57" s="54"/>
      <c r="AEJ57" s="54"/>
      <c r="AEK57" s="54"/>
      <c r="AEL57" s="54"/>
      <c r="AEM57" s="54"/>
      <c r="AEN57" s="54"/>
      <c r="AEO57" s="54"/>
      <c r="AEP57" s="54"/>
      <c r="AEQ57" s="54"/>
      <c r="AER57" s="54"/>
      <c r="AES57" s="54"/>
      <c r="AET57" s="54"/>
      <c r="AEU57" s="54"/>
      <c r="AEV57" s="54"/>
      <c r="AEW57" s="54"/>
      <c r="AEX57" s="54"/>
      <c r="AEY57" s="54"/>
      <c r="AEZ57" s="54"/>
      <c r="AFA57" s="54"/>
      <c r="AFB57" s="54"/>
      <c r="AFC57" s="54"/>
      <c r="AFD57" s="54"/>
      <c r="AFE57" s="54"/>
      <c r="AFF57" s="54"/>
      <c r="AFG57" s="54"/>
      <c r="AFH57" s="54"/>
      <c r="AFI57" s="54"/>
      <c r="AFJ57" s="54"/>
      <c r="AFK57" s="54"/>
      <c r="AFL57" s="54"/>
      <c r="AFM57" s="54"/>
      <c r="AFN57" s="54"/>
      <c r="AFO57" s="54"/>
      <c r="AFP57" s="54"/>
      <c r="AFQ57" s="54"/>
      <c r="AFR57" s="54"/>
      <c r="AFS57" s="54"/>
      <c r="AFT57" s="54"/>
      <c r="AFU57" s="54"/>
      <c r="AFV57" s="54"/>
      <c r="AFW57" s="54"/>
      <c r="AFX57" s="54"/>
      <c r="AFY57" s="54"/>
      <c r="AFZ57" s="54"/>
      <c r="AGA57" s="54"/>
      <c r="AGB57" s="54"/>
      <c r="AGC57" s="54"/>
      <c r="AGD57" s="54"/>
      <c r="AGE57" s="54"/>
      <c r="AGF57" s="54"/>
      <c r="AGG57" s="54"/>
      <c r="AGH57" s="54"/>
      <c r="AGI57" s="54"/>
      <c r="AGJ57" s="54"/>
      <c r="AGK57" s="54"/>
      <c r="AGL57" s="54"/>
      <c r="AGM57" s="54"/>
      <c r="AGN57" s="54"/>
      <c r="AGO57" s="54"/>
      <c r="AGP57" s="54"/>
      <c r="AGQ57" s="54"/>
      <c r="AGR57" s="54"/>
      <c r="AGS57" s="54"/>
      <c r="AGT57" s="54"/>
      <c r="AGU57" s="54"/>
      <c r="AGV57" s="54"/>
      <c r="AGW57" s="54"/>
      <c r="AGX57" s="54"/>
      <c r="AGY57" s="54"/>
      <c r="AGZ57" s="54"/>
      <c r="AHA57" s="54"/>
      <c r="AHB57" s="54"/>
      <c r="AHC57" s="54"/>
      <c r="AHD57" s="54"/>
      <c r="AHE57" s="54"/>
      <c r="AHF57" s="54"/>
      <c r="AHG57" s="54"/>
      <c r="AHH57" s="54"/>
      <c r="AHI57" s="54"/>
      <c r="AHJ57" s="54"/>
      <c r="AHK57" s="54"/>
      <c r="AHL57" s="54"/>
      <c r="AHM57" s="54"/>
      <c r="AHN57" s="54"/>
      <c r="AHO57" s="54"/>
      <c r="AHP57" s="54"/>
      <c r="AHQ57" s="54"/>
      <c r="AHR57" s="54"/>
      <c r="AHS57" s="54"/>
      <c r="AHT57" s="54"/>
      <c r="AHU57" s="54"/>
      <c r="AHV57" s="54"/>
      <c r="AHW57" s="54"/>
      <c r="AHX57" s="54"/>
      <c r="AHY57" s="54"/>
      <c r="AHZ57" s="54"/>
      <c r="AIA57" s="54"/>
      <c r="AIB57" s="54"/>
      <c r="AIC57" s="54"/>
      <c r="AID57" s="54"/>
      <c r="AIE57" s="54"/>
      <c r="AIF57" s="54"/>
      <c r="AIG57" s="54"/>
      <c r="AIH57" s="54"/>
      <c r="AII57" s="54"/>
      <c r="AIJ57" s="54"/>
      <c r="AIK57" s="54"/>
      <c r="AIL57" s="54"/>
      <c r="AIM57" s="54"/>
      <c r="AIN57" s="54"/>
      <c r="AIO57" s="54"/>
      <c r="AIP57" s="54"/>
      <c r="AIQ57" s="54"/>
      <c r="AIR57" s="54"/>
      <c r="AIS57" s="54"/>
      <c r="AIT57" s="54"/>
      <c r="AIU57" s="54"/>
      <c r="AIV57" s="54"/>
      <c r="AIW57" s="54"/>
      <c r="AIX57" s="54"/>
      <c r="AIY57" s="54"/>
      <c r="AIZ57" s="54"/>
      <c r="AJA57" s="54"/>
      <c r="AJB57" s="54"/>
      <c r="AJC57" s="54"/>
      <c r="AJD57" s="54"/>
      <c r="AJE57" s="54"/>
      <c r="AJF57" s="54"/>
      <c r="AJG57" s="54"/>
      <c r="AJH57" s="54"/>
      <c r="AJI57" s="54"/>
      <c r="AJJ57" s="54"/>
      <c r="AJK57" s="54"/>
      <c r="AJL57" s="54"/>
      <c r="AJM57" s="54"/>
      <c r="AJN57" s="54"/>
      <c r="AJO57" s="54"/>
      <c r="AJP57" s="54"/>
      <c r="AJQ57" s="54"/>
      <c r="AJR57" s="54"/>
      <c r="AJS57" s="54"/>
      <c r="AJT57" s="54"/>
      <c r="AJU57" s="54"/>
      <c r="AJV57" s="54"/>
      <c r="AJW57" s="54"/>
      <c r="AJX57" s="54"/>
      <c r="AJY57" s="54"/>
      <c r="AJZ57" s="54"/>
      <c r="AKA57" s="54"/>
      <c r="AKB57" s="54"/>
      <c r="AKC57" s="54"/>
      <c r="AKD57" s="54"/>
      <c r="AKE57" s="54"/>
      <c r="AKF57" s="54"/>
      <c r="AKG57" s="54"/>
      <c r="AKH57" s="54"/>
      <c r="AKI57" s="54"/>
      <c r="AKJ57" s="54"/>
      <c r="AKK57" s="54"/>
      <c r="AKL57" s="54"/>
      <c r="AKM57" s="54"/>
      <c r="AKN57" s="54"/>
      <c r="AKO57" s="54"/>
      <c r="AKP57" s="54"/>
      <c r="AKQ57" s="54"/>
      <c r="AKR57" s="54"/>
      <c r="AKS57" s="54"/>
      <c r="AKT57" s="54"/>
      <c r="AKU57" s="54"/>
      <c r="AKV57" s="54"/>
      <c r="AKW57" s="54"/>
      <c r="AKX57" s="54"/>
      <c r="AKY57" s="54"/>
      <c r="AKZ57" s="54"/>
      <c r="ALA57" s="54"/>
      <c r="ALB57" s="54"/>
      <c r="ALC57" s="54"/>
      <c r="ALD57" s="54"/>
      <c r="ALE57" s="54"/>
      <c r="ALF57" s="54"/>
      <c r="ALG57" s="54"/>
      <c r="ALH57" s="54"/>
      <c r="ALI57" s="54"/>
      <c r="ALJ57" s="54"/>
      <c r="ALK57" s="54"/>
      <c r="ALL57" s="54"/>
      <c r="ALM57" s="54"/>
      <c r="ALN57" s="54"/>
      <c r="ALO57" s="54"/>
      <c r="ALP57" s="54"/>
      <c r="ALQ57" s="54"/>
      <c r="ALR57" s="54"/>
      <c r="ALS57" s="54"/>
      <c r="ALT57" s="54"/>
      <c r="ALU57" s="54"/>
      <c r="ALV57" s="54"/>
      <c r="ALW57" s="54"/>
      <c r="ALX57" s="54"/>
      <c r="ALY57" s="54"/>
      <c r="ALZ57" s="54"/>
      <c r="AMA57" s="54"/>
      <c r="AMB57" s="54"/>
      <c r="AMC57" s="54"/>
      <c r="AMD57" s="54"/>
      <c r="AME57" s="54"/>
      <c r="AMF57" s="54"/>
      <c r="AMG57" s="54"/>
      <c r="AMH57" s="54"/>
      <c r="AMI57" s="54"/>
      <c r="AMJ57" s="54"/>
      <c r="AMK57" s="54"/>
      <c r="AML57" s="54"/>
      <c r="AMM57" s="54"/>
      <c r="AMN57" s="54"/>
      <c r="AMO57" s="54"/>
      <c r="AMP57" s="54"/>
      <c r="AMQ57" s="54"/>
      <c r="AMR57" s="54"/>
      <c r="AMS57" s="54"/>
      <c r="AMT57" s="54"/>
      <c r="AMU57" s="54"/>
      <c r="AMV57" s="54"/>
      <c r="AMW57" s="54"/>
      <c r="AMX57" s="54"/>
      <c r="AMY57" s="54"/>
      <c r="AMZ57" s="54"/>
      <c r="ANA57" s="54"/>
      <c r="ANB57" s="54"/>
      <c r="ANC57" s="54"/>
      <c r="AND57" s="54"/>
      <c r="ANE57" s="54"/>
      <c r="ANF57" s="54"/>
      <c r="ANG57" s="54"/>
      <c r="ANH57" s="54"/>
      <c r="ANI57" s="54"/>
      <c r="ANJ57" s="54"/>
      <c r="ANK57" s="54"/>
      <c r="ANL57" s="54"/>
      <c r="ANM57" s="54"/>
      <c r="ANN57" s="54"/>
      <c r="ANO57" s="54"/>
      <c r="ANP57" s="54"/>
      <c r="ANQ57" s="54"/>
      <c r="ANR57" s="54"/>
      <c r="ANS57" s="54"/>
      <c r="ANT57" s="54"/>
      <c r="ANU57" s="54"/>
      <c r="ANV57" s="54"/>
      <c r="ANW57" s="54"/>
      <c r="ANX57" s="54"/>
      <c r="ANY57" s="54"/>
      <c r="ANZ57" s="54"/>
      <c r="AOA57" s="54"/>
      <c r="AOB57" s="54"/>
      <c r="AOC57" s="54"/>
      <c r="AOD57" s="54"/>
      <c r="AOE57" s="54"/>
      <c r="AOF57" s="54"/>
      <c r="AOG57" s="54"/>
      <c r="AOH57" s="54"/>
      <c r="AOI57" s="54"/>
      <c r="AOJ57" s="54"/>
      <c r="AOK57" s="54"/>
      <c r="AOL57" s="54"/>
      <c r="AOM57" s="54"/>
      <c r="AON57" s="54"/>
      <c r="AOO57" s="54"/>
      <c r="AOP57" s="54"/>
      <c r="AOQ57" s="54"/>
      <c r="AOR57" s="54"/>
      <c r="AOS57" s="54"/>
      <c r="AOT57" s="54"/>
      <c r="AOU57" s="54"/>
      <c r="AOV57" s="54"/>
      <c r="AOW57" s="54"/>
      <c r="AOX57" s="54"/>
      <c r="AOY57" s="54"/>
      <c r="AOZ57" s="54"/>
      <c r="APA57" s="54"/>
      <c r="APB57" s="54"/>
      <c r="APC57" s="54"/>
      <c r="APD57" s="54"/>
      <c r="APE57" s="54"/>
      <c r="APF57" s="54"/>
      <c r="APG57" s="54"/>
      <c r="APH57" s="54"/>
      <c r="API57" s="54"/>
      <c r="APJ57" s="54"/>
      <c r="APK57" s="54"/>
      <c r="APL57" s="54"/>
      <c r="APM57" s="54"/>
      <c r="APN57" s="54"/>
      <c r="APO57" s="54"/>
      <c r="APP57" s="54"/>
      <c r="APQ57" s="54"/>
      <c r="APR57" s="54"/>
      <c r="APS57" s="54"/>
      <c r="APT57" s="54"/>
      <c r="APU57" s="54"/>
      <c r="APV57" s="54"/>
      <c r="APW57" s="54"/>
      <c r="APX57" s="54"/>
      <c r="APY57" s="54"/>
    </row>
    <row r="58" spans="1:1117" s="12" customFormat="1" x14ac:dyDescent="0.2">
      <c r="A58" s="52" t="s">
        <v>444</v>
      </c>
      <c r="B58" s="41">
        <f t="shared" si="1"/>
        <v>127.368349609375</v>
      </c>
      <c r="C58" s="41">
        <f t="shared" si="2"/>
        <v>2.3142578125000002</v>
      </c>
      <c r="D58" s="41">
        <f t="shared" si="2"/>
        <v>0</v>
      </c>
      <c r="E58" s="41">
        <f t="shared" si="3"/>
        <v>361.22099609374999</v>
      </c>
      <c r="F58" s="41">
        <f t="shared" si="4"/>
        <v>7.5567480468749997</v>
      </c>
      <c r="G58" s="41">
        <f t="shared" si="5"/>
        <v>224.27232421874999</v>
      </c>
      <c r="H58" s="41">
        <f t="shared" si="7"/>
        <v>0</v>
      </c>
      <c r="I58" s="41">
        <f t="shared" si="8"/>
        <v>27.105429687499999</v>
      </c>
      <c r="J58" s="41">
        <f t="shared" si="9"/>
        <v>8.6921787261962891</v>
      </c>
      <c r="K58" s="41">
        <f t="shared" si="9"/>
        <v>1.89794921875</v>
      </c>
      <c r="L58" s="41">
        <f t="shared" si="6"/>
        <v>31.372324218749998</v>
      </c>
      <c r="M58" s="41">
        <f t="shared" si="6"/>
        <v>0.167841796875</v>
      </c>
      <c r="N58" s="49">
        <f t="shared" si="10"/>
        <v>791.96839942932127</v>
      </c>
      <c r="O58" s="41"/>
      <c r="P58"/>
      <c r="Q58"/>
      <c r="R58"/>
      <c r="S58" s="46"/>
      <c r="T58"/>
      <c r="U58"/>
      <c r="V58"/>
      <c r="W58"/>
      <c r="X58"/>
      <c r="Y58"/>
      <c r="Z58"/>
      <c r="AA58"/>
      <c r="AB58"/>
      <c r="AC58"/>
      <c r="AD58"/>
      <c r="AE58"/>
      <c r="AF58"/>
      <c r="AG58"/>
      <c r="AH58"/>
      <c r="AI58"/>
      <c r="AJ58" s="54"/>
      <c r="AK58" s="54"/>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09"/>
      <c r="HE58" s="109"/>
      <c r="HF58" s="109"/>
      <c r="HG58" s="109"/>
      <c r="HH58" s="109"/>
      <c r="HI58" s="109"/>
      <c r="HJ58" s="109"/>
      <c r="HK58" s="109"/>
      <c r="HL58" s="109"/>
      <c r="HM58" s="109"/>
      <c r="HN58" s="109"/>
      <c r="HO58" s="109"/>
      <c r="HP58" s="109"/>
      <c r="HQ58" s="109"/>
      <c r="HR58" s="109"/>
      <c r="HS58" s="109"/>
      <c r="HT58" s="109"/>
      <c r="HU58" s="109"/>
      <c r="HV58" s="109"/>
      <c r="HW58" s="109"/>
      <c r="HX58" s="109"/>
      <c r="HY58" s="109"/>
      <c r="HZ58" s="109"/>
      <c r="IA58" s="109"/>
      <c r="IB58" s="109"/>
      <c r="IC58" s="109"/>
      <c r="ID58" s="109"/>
      <c r="IE58" s="109"/>
      <c r="IF58" s="109"/>
      <c r="IG58" s="109"/>
      <c r="IH58" s="109"/>
      <c r="II58" s="109"/>
      <c r="IJ58" s="109"/>
      <c r="IK58" s="109"/>
      <c r="IL58" s="109"/>
      <c r="IM58" s="109"/>
      <c r="IN58" s="109"/>
      <c r="IO58" s="109"/>
      <c r="IP58" s="109"/>
      <c r="IQ58" s="109"/>
      <c r="IR58" s="109"/>
      <c r="IS58" s="109"/>
      <c r="IT58" s="109"/>
      <c r="IU58" s="109"/>
      <c r="IV58" s="109"/>
      <c r="IW58" s="109"/>
      <c r="IX58" s="109"/>
      <c r="IY58" s="109"/>
      <c r="IZ58" s="109"/>
      <c r="JA58" s="109"/>
      <c r="JB58" s="109"/>
      <c r="JC58" s="109"/>
      <c r="JD58" s="109"/>
      <c r="JE58" s="109"/>
      <c r="JF58" s="109"/>
      <c r="JG58" s="109"/>
      <c r="JH58" s="109"/>
      <c r="JI58" s="109"/>
      <c r="JJ58" s="109"/>
      <c r="JK58" s="109"/>
      <c r="JL58" s="109"/>
      <c r="JM58" s="109"/>
      <c r="JN58" s="109"/>
      <c r="JO58" s="109"/>
      <c r="JP58" s="109"/>
      <c r="JQ58" s="109"/>
      <c r="JR58" s="109"/>
      <c r="JS58" s="109"/>
      <c r="JT58" s="109"/>
      <c r="JU58" s="109"/>
      <c r="JV58" s="109"/>
      <c r="JW58" s="109"/>
      <c r="JX58" s="109"/>
      <c r="JY58" s="109"/>
      <c r="JZ58" s="109"/>
      <c r="KA58" s="109"/>
      <c r="KB58" s="109"/>
      <c r="KC58" s="109"/>
      <c r="KD58" s="109"/>
      <c r="KE58" s="109"/>
      <c r="KF58" s="109"/>
      <c r="KG58" s="109"/>
      <c r="KH58" s="109"/>
      <c r="KI58" s="109"/>
      <c r="KJ58" s="109"/>
      <c r="KK58" s="109"/>
      <c r="KL58" s="109"/>
      <c r="KM58" s="109"/>
      <c r="KN58" s="109"/>
      <c r="KO58" s="109"/>
      <c r="KP58" s="109"/>
      <c r="KQ58" s="109"/>
      <c r="KR58" s="109"/>
      <c r="KS58" s="109"/>
      <c r="KT58" s="109"/>
      <c r="KU58" s="109"/>
      <c r="KV58" s="109"/>
      <c r="KW58" s="109"/>
      <c r="KX58" s="109"/>
      <c r="KY58" s="109"/>
      <c r="KZ58" s="109"/>
      <c r="LA58" s="109"/>
      <c r="LB58" s="109"/>
      <c r="LC58" s="109"/>
      <c r="LD58" s="109"/>
      <c r="LE58" s="109"/>
      <c r="LF58" s="109"/>
      <c r="LG58" s="109"/>
      <c r="LH58" s="109"/>
      <c r="LI58" s="109"/>
      <c r="LJ58" s="109"/>
      <c r="LK58" s="109"/>
      <c r="LL58" s="109"/>
      <c r="LM58" s="109"/>
      <c r="LN58" s="109"/>
      <c r="LO58" s="109"/>
      <c r="LP58" s="109"/>
      <c r="LQ58" s="109"/>
      <c r="LR58" s="109"/>
      <c r="LS58" s="109"/>
      <c r="LT58" s="109"/>
      <c r="LU58" s="109"/>
      <c r="LV58" s="109"/>
      <c r="LW58" s="109"/>
      <c r="LX58" s="109"/>
      <c r="LY58" s="109"/>
      <c r="LZ58" s="109"/>
      <c r="MA58" s="109"/>
      <c r="MB58" s="109"/>
      <c r="MC58" s="109"/>
      <c r="MD58" s="109"/>
      <c r="ME58" s="109"/>
      <c r="MF58" s="109"/>
      <c r="MG58" s="109"/>
      <c r="MH58" s="109"/>
      <c r="MI58" s="109"/>
      <c r="MJ58" s="109"/>
      <c r="MK58" s="109"/>
      <c r="ML58" s="109"/>
      <c r="MM58" s="109"/>
      <c r="MN58" s="109"/>
      <c r="MO58" s="109"/>
      <c r="MP58" s="109"/>
      <c r="MQ58" s="109"/>
      <c r="MR58" s="109"/>
      <c r="MS58" s="109"/>
      <c r="MT58" s="109"/>
      <c r="MU58" s="109"/>
      <c r="MV58" s="109"/>
      <c r="MW58" s="109"/>
      <c r="MX58" s="109"/>
      <c r="MY58" s="109"/>
      <c r="MZ58" s="109"/>
      <c r="NA58" s="109"/>
      <c r="NB58" s="109"/>
      <c r="NC58" s="109"/>
      <c r="ND58" s="109"/>
      <c r="NE58" s="109"/>
      <c r="NF58" s="109"/>
      <c r="NG58" s="109"/>
      <c r="NH58" s="109"/>
      <c r="NI58" s="109"/>
      <c r="NJ58" s="109"/>
      <c r="NK58" s="109"/>
      <c r="NL58" s="109"/>
      <c r="NM58" s="109"/>
      <c r="NN58" s="109"/>
      <c r="NO58" s="109"/>
      <c r="NP58" s="109"/>
      <c r="NQ58" s="109"/>
      <c r="NR58" s="109"/>
      <c r="NS58" s="109"/>
      <c r="NT58" s="109"/>
      <c r="NU58" s="109"/>
      <c r="NV58" s="109"/>
      <c r="NW58" s="109"/>
      <c r="NX58" s="109"/>
      <c r="NY58" s="109"/>
      <c r="NZ58" s="109"/>
      <c r="OA58" s="109"/>
      <c r="OB58" s="109"/>
      <c r="OC58" s="109"/>
      <c r="OD58" s="109"/>
      <c r="OE58" s="109"/>
      <c r="OF58" s="109"/>
      <c r="OG58" s="109"/>
      <c r="OH58" s="109"/>
      <c r="OI58" s="109"/>
      <c r="OJ58" s="109"/>
      <c r="OK58" s="109"/>
      <c r="OL58" s="109"/>
      <c r="OM58" s="109"/>
      <c r="ON58" s="109"/>
      <c r="OO58" s="109"/>
      <c r="OP58" s="109"/>
      <c r="OQ58" s="109"/>
      <c r="OR58" s="109"/>
      <c r="OS58" s="109"/>
      <c r="OT58" s="109"/>
      <c r="OU58" s="109"/>
      <c r="OV58" s="109"/>
      <c r="OW58" s="109"/>
      <c r="OX58" s="109"/>
      <c r="OY58" s="109"/>
      <c r="OZ58" s="109"/>
      <c r="PA58" s="109"/>
      <c r="PB58" s="109"/>
      <c r="PC58" s="109"/>
      <c r="PD58" s="109"/>
      <c r="PE58" s="109"/>
      <c r="PF58" s="109"/>
      <c r="PG58" s="109"/>
      <c r="PH58" s="109"/>
      <c r="PI58" s="109"/>
      <c r="PJ58" s="109"/>
      <c r="PK58" s="109"/>
      <c r="PL58" s="109"/>
      <c r="PM58" s="109"/>
      <c r="PN58" s="109"/>
      <c r="PO58" s="109"/>
      <c r="PP58" s="109"/>
      <c r="PQ58" s="109"/>
      <c r="PR58" s="109"/>
      <c r="PS58" s="109"/>
      <c r="PT58" s="109"/>
      <c r="PU58" s="109"/>
      <c r="PV58" s="109"/>
      <c r="PW58" s="109"/>
      <c r="PX58" s="109"/>
      <c r="PY58" s="109"/>
      <c r="PZ58" s="109"/>
      <c r="QA58" s="109"/>
      <c r="QB58" s="109"/>
      <c r="QC58" s="109"/>
      <c r="QD58" s="109"/>
      <c r="QE58" s="109"/>
      <c r="QF58" s="109"/>
      <c r="QG58" s="109"/>
      <c r="QH58" s="109"/>
      <c r="QI58" s="109"/>
      <c r="QJ58" s="109"/>
      <c r="QK58" s="109"/>
      <c r="QL58" s="109"/>
      <c r="QM58" s="109"/>
      <c r="QN58" s="109"/>
      <c r="QO58" s="109"/>
      <c r="QP58" s="109"/>
      <c r="QQ58" s="109"/>
      <c r="QR58" s="109"/>
      <c r="QS58" s="109"/>
      <c r="QT58" s="109"/>
      <c r="QU58" s="109"/>
      <c r="QV58" s="109"/>
      <c r="QW58" s="109"/>
      <c r="QX58" s="109"/>
      <c r="QY58" s="109"/>
      <c r="QZ58" s="109"/>
      <c r="RA58" s="109"/>
      <c r="RB58" s="109"/>
      <c r="RC58" s="109"/>
      <c r="RD58" s="109"/>
      <c r="RE58" s="109"/>
      <c r="RF58" s="109"/>
      <c r="RG58" s="109"/>
      <c r="RH58" s="109"/>
      <c r="RI58" s="109"/>
      <c r="RJ58" s="109"/>
      <c r="RK58" s="109"/>
      <c r="RL58" s="109"/>
      <c r="RM58" s="109"/>
      <c r="RN58" s="109"/>
      <c r="RO58" s="109"/>
      <c r="RP58" s="109"/>
      <c r="RQ58" s="109"/>
      <c r="RR58" s="109"/>
      <c r="RS58" s="109"/>
      <c r="RT58" s="109"/>
      <c r="RU58" s="109"/>
      <c r="RV58" s="109"/>
      <c r="RW58" s="109"/>
      <c r="RX58" s="109"/>
      <c r="RY58" s="109"/>
      <c r="RZ58" s="109"/>
      <c r="SA58" s="109"/>
      <c r="SB58" s="109"/>
      <c r="SC58" s="109"/>
      <c r="SD58" s="109"/>
      <c r="SE58" s="109"/>
      <c r="SF58" s="109"/>
      <c r="SG58" s="109"/>
      <c r="SH58" s="109"/>
      <c r="SI58" s="109"/>
      <c r="SJ58" s="109"/>
      <c r="SK58" s="109"/>
      <c r="SL58" s="109"/>
      <c r="SM58" s="109"/>
      <c r="SN58" s="109"/>
      <c r="SO58" s="109"/>
      <c r="SP58" s="109"/>
      <c r="SQ58" s="109"/>
      <c r="SR58" s="109"/>
      <c r="SS58" s="109"/>
      <c r="ST58" s="109"/>
      <c r="SU58" s="109"/>
      <c r="SV58" s="109"/>
      <c r="SW58" s="109"/>
      <c r="SX58" s="109"/>
      <c r="SY58" s="109"/>
      <c r="SZ58" s="109"/>
      <c r="TA58" s="109"/>
      <c r="TB58" s="109"/>
      <c r="TC58" s="109"/>
      <c r="TD58" s="109"/>
      <c r="TE58" s="109"/>
      <c r="TF58" s="109"/>
      <c r="TG58" s="109"/>
      <c r="TH58" s="109"/>
      <c r="TI58" s="109"/>
      <c r="TJ58" s="109"/>
      <c r="TK58" s="109"/>
      <c r="TL58" s="109"/>
      <c r="TM58" s="109"/>
      <c r="TN58" s="109"/>
      <c r="TO58" s="109"/>
      <c r="TP58" s="109"/>
      <c r="TQ58" s="109"/>
      <c r="TR58" s="109"/>
      <c r="TS58" s="109"/>
      <c r="TT58" s="109"/>
      <c r="TU58" s="109"/>
      <c r="TV58" s="109"/>
      <c r="TW58" s="109"/>
      <c r="TX58" s="109"/>
      <c r="TY58" s="109"/>
      <c r="TZ58" s="109"/>
      <c r="UA58" s="109"/>
      <c r="UB58" s="109"/>
      <c r="UC58" s="109"/>
      <c r="UD58" s="109"/>
      <c r="UE58" s="109"/>
      <c r="UF58" s="109"/>
      <c r="UG58" s="109"/>
      <c r="UH58" s="109"/>
      <c r="UI58" s="109"/>
      <c r="UJ58" s="109"/>
      <c r="UK58" s="109"/>
      <c r="UL58" s="109"/>
      <c r="UM58" s="109"/>
      <c r="UN58" s="109"/>
      <c r="UO58" s="109"/>
      <c r="UP58" s="109"/>
      <c r="UQ58" s="109"/>
      <c r="UR58" s="109"/>
      <c r="US58" s="109"/>
      <c r="UT58" s="109"/>
      <c r="UU58" s="109"/>
      <c r="UV58" s="109"/>
      <c r="UW58" s="109"/>
      <c r="UX58" s="109"/>
      <c r="UY58" s="109"/>
      <c r="UZ58" s="109"/>
      <c r="VA58" s="109"/>
      <c r="VB58" s="109"/>
      <c r="VC58" s="109"/>
      <c r="VD58" s="109"/>
      <c r="VE58" s="109"/>
      <c r="VF58" s="109"/>
      <c r="VG58" s="109"/>
      <c r="VH58" s="109"/>
      <c r="VI58" s="109"/>
      <c r="VJ58" s="109"/>
      <c r="VK58" s="109"/>
      <c r="VL58" s="109"/>
      <c r="VM58" s="109"/>
      <c r="VN58" s="109"/>
      <c r="VO58" s="109"/>
      <c r="VP58" s="109"/>
      <c r="VQ58" s="109"/>
      <c r="VR58" s="109"/>
      <c r="VS58" s="109"/>
      <c r="VT58" s="109"/>
      <c r="VU58" s="109"/>
      <c r="VV58" s="109"/>
      <c r="VW58" s="109"/>
      <c r="VX58" s="109"/>
      <c r="VY58" s="109"/>
      <c r="VZ58" s="109"/>
      <c r="WA58" s="109"/>
      <c r="WB58" s="109"/>
      <c r="WC58" s="109"/>
      <c r="WD58" s="109"/>
      <c r="WE58" s="109"/>
      <c r="WF58" s="109"/>
      <c r="WG58" s="109"/>
      <c r="WH58" s="109"/>
      <c r="WI58" s="109"/>
      <c r="WJ58" s="109"/>
      <c r="WK58" s="109"/>
      <c r="WL58" s="109"/>
      <c r="WM58" s="109"/>
      <c r="WN58" s="109"/>
      <c r="WO58" s="109"/>
      <c r="WP58" s="109"/>
      <c r="WQ58" s="109"/>
      <c r="WR58" s="109"/>
      <c r="WS58" s="109"/>
      <c r="WT58" s="109"/>
      <c r="WU58" s="109"/>
      <c r="WV58" s="109"/>
      <c r="WW58" s="109"/>
      <c r="WX58" s="109"/>
      <c r="WY58" s="109"/>
      <c r="WZ58" s="109"/>
      <c r="XA58" s="109"/>
      <c r="XB58" s="109"/>
      <c r="XC58" s="109"/>
      <c r="XD58" s="109"/>
      <c r="XE58" s="109"/>
      <c r="XF58" s="109"/>
      <c r="XG58" s="109"/>
      <c r="XH58" s="109"/>
      <c r="XI58" s="109"/>
      <c r="XJ58" s="109"/>
      <c r="XK58" s="109"/>
      <c r="XL58" s="109"/>
      <c r="XM58" s="109"/>
      <c r="XN58" s="109"/>
      <c r="XO58" s="109"/>
      <c r="XP58" s="109"/>
      <c r="XQ58" s="109"/>
      <c r="XR58" s="109"/>
      <c r="XS58" s="109"/>
      <c r="XT58" s="109"/>
      <c r="XU58" s="109"/>
      <c r="XV58" s="109"/>
      <c r="XW58" s="109"/>
      <c r="XX58" s="109"/>
      <c r="XY58" s="109"/>
      <c r="XZ58" s="109"/>
      <c r="YA58" s="109"/>
      <c r="YB58" s="109"/>
      <c r="YC58" s="109"/>
      <c r="YD58" s="109"/>
      <c r="YE58" s="109"/>
      <c r="YF58" s="109"/>
      <c r="YG58" s="109"/>
      <c r="YH58" s="109"/>
      <c r="YI58" s="109"/>
      <c r="YJ58" s="109"/>
      <c r="YK58" s="109"/>
      <c r="YL58" s="109"/>
      <c r="YM58" s="109"/>
      <c r="YN58" s="109"/>
      <c r="YO58" s="109"/>
      <c r="YP58" s="109"/>
      <c r="YQ58" s="109"/>
      <c r="YR58" s="109"/>
      <c r="YS58" s="109"/>
      <c r="YT58" s="109"/>
      <c r="YU58" s="109"/>
      <c r="YV58" s="109"/>
      <c r="YW58" s="109"/>
      <c r="YX58" s="109"/>
      <c r="YY58" s="109"/>
      <c r="YZ58" s="109"/>
      <c r="ZA58" s="109"/>
      <c r="ZB58" s="109"/>
      <c r="ZC58" s="109"/>
      <c r="ZD58" s="109"/>
      <c r="ZE58" s="109"/>
      <c r="ZF58" s="109"/>
      <c r="ZG58" s="109"/>
      <c r="ZH58" s="109"/>
      <c r="ZI58" s="109"/>
      <c r="ZJ58" s="109"/>
      <c r="ZK58" s="109"/>
      <c r="ZL58" s="109"/>
      <c r="ZM58" s="109"/>
      <c r="ZN58" s="109"/>
      <c r="ZO58" s="109"/>
      <c r="ZP58" s="109"/>
      <c r="ZQ58" s="109"/>
      <c r="ZR58" s="109"/>
      <c r="ZS58" s="109"/>
      <c r="ZT58" s="109"/>
      <c r="ZU58" s="109"/>
      <c r="ZV58" s="109"/>
      <c r="ZW58" s="109"/>
      <c r="ZX58" s="109"/>
      <c r="ZY58" s="109"/>
      <c r="ZZ58" s="109"/>
      <c r="AAA58" s="109"/>
      <c r="AAB58" s="109"/>
      <c r="AAC58" s="109"/>
      <c r="AAD58" s="109"/>
      <c r="AAE58" s="109"/>
      <c r="AAF58" s="109"/>
      <c r="AAG58" s="109"/>
      <c r="AAH58" s="109"/>
      <c r="AAI58" s="109"/>
      <c r="AAJ58" s="109"/>
      <c r="AAK58" s="109"/>
      <c r="AAL58" s="109"/>
      <c r="AAM58" s="109"/>
      <c r="AAN58" s="109"/>
      <c r="AAO58" s="109"/>
      <c r="AAP58" s="109"/>
      <c r="AAQ58" s="109"/>
      <c r="AAR58" s="109"/>
      <c r="AAS58" s="109"/>
      <c r="AAT58" s="109"/>
      <c r="AAU58" s="109"/>
      <c r="AAV58" s="109"/>
      <c r="AAW58" s="109"/>
      <c r="AAX58" s="109"/>
      <c r="AAY58" s="109"/>
      <c r="AAZ58" s="109"/>
      <c r="ABA58" s="109"/>
      <c r="ABB58" s="109"/>
      <c r="ABC58" s="109"/>
      <c r="ABD58" s="109"/>
      <c r="ABE58" s="109"/>
      <c r="ABF58" s="109"/>
      <c r="ABG58" s="109"/>
      <c r="ABH58" s="109"/>
      <c r="ABI58" s="109"/>
      <c r="ABJ58" s="109"/>
      <c r="ABK58" s="109"/>
      <c r="ABL58" s="109"/>
      <c r="ABM58" s="109"/>
      <c r="ABN58" s="109"/>
      <c r="ABO58" s="109"/>
      <c r="ABP58" s="109"/>
      <c r="ABQ58" s="109"/>
      <c r="ABR58" s="109"/>
      <c r="ABS58" s="109"/>
      <c r="ABT58" s="109"/>
      <c r="ABU58" s="109"/>
      <c r="ABV58" s="109"/>
      <c r="ABW58" s="109"/>
      <c r="ABX58" s="109"/>
      <c r="ABY58" s="109"/>
      <c r="ABZ58" s="109"/>
      <c r="ACA58" s="109"/>
      <c r="ACB58" s="109"/>
      <c r="ACC58" s="109"/>
      <c r="ACD58" s="109"/>
      <c r="ACE58" s="109"/>
      <c r="ACF58" s="109"/>
      <c r="ACG58" s="109"/>
      <c r="ACH58" s="109"/>
      <c r="ACI58" s="109"/>
      <c r="ACJ58" s="109"/>
      <c r="ACK58" s="109"/>
      <c r="ACL58" s="109"/>
      <c r="ACM58" s="109"/>
      <c r="ACN58" s="109"/>
      <c r="ACO58" s="109"/>
      <c r="ACP58" s="109"/>
      <c r="ACQ58" s="109"/>
      <c r="ACR58" s="109"/>
      <c r="ACS58" s="109"/>
      <c r="ACT58" s="109"/>
      <c r="ACU58" s="109"/>
      <c r="ACV58" s="109"/>
      <c r="ACW58" s="109"/>
      <c r="ACX58" s="109"/>
      <c r="ACY58" s="109"/>
      <c r="ACZ58" s="109"/>
      <c r="ADA58" s="109"/>
      <c r="ADB58" s="109"/>
      <c r="ADC58" s="109"/>
      <c r="ADD58" s="109"/>
      <c r="ADE58" s="109"/>
      <c r="ADF58" s="109"/>
      <c r="ADG58" s="109"/>
      <c r="ADH58" s="109"/>
      <c r="ADI58" s="109"/>
      <c r="ADJ58" s="109"/>
      <c r="ADK58" s="109"/>
      <c r="ADL58" s="109"/>
      <c r="ADM58" s="109"/>
      <c r="ADN58" s="109"/>
      <c r="ADO58" s="109"/>
      <c r="ADP58" s="109"/>
      <c r="ADQ58" s="109"/>
      <c r="ADR58" s="109"/>
      <c r="ADS58" s="109"/>
      <c r="ADT58" s="109"/>
      <c r="ADU58" s="109"/>
      <c r="ADV58" s="109"/>
      <c r="ADW58" s="109"/>
      <c r="ADX58" s="109"/>
      <c r="ADY58" s="109"/>
      <c r="ADZ58" s="109"/>
      <c r="AEA58" s="109"/>
      <c r="AEB58" s="109"/>
      <c r="AEC58" s="109"/>
      <c r="AED58" s="109"/>
      <c r="AEE58" s="109"/>
      <c r="AEF58" s="109"/>
      <c r="AEG58" s="109"/>
      <c r="AEH58" s="109"/>
      <c r="AEI58" s="109"/>
      <c r="AEJ58" s="109"/>
      <c r="AEK58" s="109"/>
      <c r="AEL58" s="109"/>
      <c r="AEM58" s="109"/>
      <c r="AEN58" s="109"/>
      <c r="AEO58" s="109"/>
      <c r="AEP58" s="109"/>
      <c r="AEQ58" s="109"/>
      <c r="AER58" s="109"/>
      <c r="AES58" s="109"/>
      <c r="AET58" s="109"/>
      <c r="AEU58" s="109"/>
      <c r="AEV58" s="109"/>
      <c r="AEW58" s="109"/>
      <c r="AEX58" s="109"/>
      <c r="AEY58" s="109"/>
      <c r="AEZ58" s="109"/>
      <c r="AFA58" s="109"/>
      <c r="AFB58" s="109"/>
      <c r="AFC58" s="109"/>
      <c r="AFD58" s="109"/>
      <c r="AFE58" s="109"/>
      <c r="AFF58" s="109"/>
      <c r="AFG58" s="109"/>
      <c r="AFH58" s="109"/>
      <c r="AFI58" s="109"/>
      <c r="AFJ58" s="109"/>
      <c r="AFK58" s="109"/>
      <c r="AFL58" s="109"/>
      <c r="AFM58" s="109"/>
      <c r="AFN58" s="109"/>
      <c r="AFO58" s="109"/>
      <c r="AFP58" s="109"/>
      <c r="AFQ58" s="109"/>
      <c r="AFR58" s="109"/>
      <c r="AFS58" s="109"/>
      <c r="AFT58" s="109"/>
      <c r="AFU58" s="109"/>
      <c r="AFV58" s="109"/>
      <c r="AFW58" s="109"/>
      <c r="AFX58" s="109"/>
      <c r="AFY58" s="109"/>
      <c r="AFZ58" s="109"/>
      <c r="AGA58" s="109"/>
      <c r="AGB58" s="109"/>
      <c r="AGC58" s="109"/>
      <c r="AGD58" s="109"/>
      <c r="AGE58" s="109"/>
      <c r="AGF58" s="109"/>
      <c r="AGG58" s="109"/>
      <c r="AGH58" s="109"/>
      <c r="AGI58" s="109"/>
      <c r="AGJ58" s="109"/>
      <c r="AGK58" s="109"/>
      <c r="AGL58" s="109"/>
      <c r="AGM58" s="109"/>
      <c r="AGN58" s="109"/>
      <c r="AGO58" s="109"/>
      <c r="AGP58" s="109"/>
      <c r="AGQ58" s="109"/>
      <c r="AGR58" s="109"/>
      <c r="AGS58" s="109"/>
      <c r="AGT58" s="109"/>
      <c r="AGU58" s="109"/>
      <c r="AGV58" s="109"/>
      <c r="AGW58" s="109"/>
      <c r="AGX58" s="109"/>
      <c r="AGY58" s="109"/>
      <c r="AGZ58" s="109"/>
      <c r="AHA58" s="109"/>
      <c r="AHB58" s="109"/>
      <c r="AHC58" s="109"/>
      <c r="AHD58" s="109"/>
      <c r="AHE58" s="109"/>
      <c r="AHF58" s="109"/>
      <c r="AHG58" s="109"/>
      <c r="AHH58" s="109"/>
      <c r="AHI58" s="109"/>
      <c r="AHJ58" s="109"/>
      <c r="AHK58" s="109"/>
      <c r="AHL58" s="109"/>
      <c r="AHM58" s="109"/>
      <c r="AHN58" s="109"/>
      <c r="AHO58" s="109"/>
      <c r="AHP58" s="109"/>
      <c r="AHQ58" s="109"/>
      <c r="AHR58" s="109"/>
      <c r="AHS58" s="109"/>
      <c r="AHT58" s="109"/>
      <c r="AHU58" s="109"/>
      <c r="AHV58" s="109"/>
      <c r="AHW58" s="109"/>
      <c r="AHX58" s="109"/>
      <c r="AHY58" s="109"/>
      <c r="AHZ58" s="109"/>
      <c r="AIA58" s="109"/>
      <c r="AIB58" s="109"/>
      <c r="AIC58" s="109"/>
      <c r="AID58" s="109"/>
      <c r="AIE58" s="109"/>
      <c r="AIF58" s="109"/>
      <c r="AIG58" s="109"/>
      <c r="AIH58" s="109"/>
      <c r="AII58" s="109"/>
      <c r="AIJ58" s="109"/>
      <c r="AIK58" s="109"/>
      <c r="AIL58" s="109"/>
      <c r="AIM58" s="109"/>
      <c r="AIN58" s="109"/>
      <c r="AIO58" s="109"/>
      <c r="AIP58" s="109"/>
      <c r="AIQ58" s="109"/>
      <c r="AIR58" s="109"/>
      <c r="AIS58" s="109"/>
      <c r="AIT58" s="109"/>
      <c r="AIU58" s="109"/>
      <c r="AIV58" s="109"/>
      <c r="AIW58" s="109"/>
      <c r="AIX58" s="109"/>
      <c r="AIY58" s="109"/>
      <c r="AIZ58" s="109"/>
      <c r="AJA58" s="109"/>
      <c r="AJB58" s="109"/>
      <c r="AJC58" s="109"/>
      <c r="AJD58" s="109"/>
      <c r="AJE58" s="109"/>
      <c r="AJF58" s="109"/>
      <c r="AJG58" s="109"/>
      <c r="AJH58" s="109"/>
      <c r="AJI58" s="109"/>
      <c r="AJJ58" s="109"/>
      <c r="AJK58" s="109"/>
      <c r="AJL58" s="109"/>
      <c r="AJM58" s="109"/>
      <c r="AJN58" s="109"/>
      <c r="AJO58" s="109"/>
      <c r="AJP58" s="109"/>
      <c r="AJQ58" s="109"/>
      <c r="AJR58" s="109"/>
      <c r="AJS58" s="109"/>
      <c r="AJT58" s="109"/>
      <c r="AJU58" s="109"/>
      <c r="AJV58" s="109"/>
      <c r="AJW58" s="109"/>
      <c r="AJX58" s="109"/>
      <c r="AJY58" s="109"/>
      <c r="AJZ58" s="109"/>
      <c r="AKA58" s="109"/>
      <c r="AKB58" s="109"/>
      <c r="AKC58" s="109"/>
      <c r="AKD58" s="109"/>
      <c r="AKE58" s="109"/>
      <c r="AKF58" s="109"/>
      <c r="AKG58" s="109"/>
      <c r="AKH58" s="109"/>
      <c r="AKI58" s="109"/>
      <c r="AKJ58" s="109"/>
      <c r="AKK58" s="109"/>
      <c r="AKL58" s="109"/>
      <c r="AKM58" s="109"/>
      <c r="AKN58" s="109"/>
      <c r="AKO58" s="109"/>
      <c r="AKP58" s="109"/>
      <c r="AKQ58" s="109"/>
      <c r="AKR58" s="109"/>
      <c r="AKS58" s="109"/>
      <c r="AKT58" s="109"/>
      <c r="AKU58" s="109"/>
      <c r="AKV58" s="109"/>
      <c r="AKW58" s="109"/>
      <c r="AKX58" s="109"/>
      <c r="AKY58" s="109"/>
      <c r="AKZ58" s="109"/>
      <c r="ALA58" s="109"/>
      <c r="ALB58" s="109"/>
      <c r="ALC58" s="109"/>
      <c r="ALD58" s="109"/>
      <c r="ALE58" s="109"/>
      <c r="ALF58" s="109"/>
      <c r="ALG58" s="109"/>
      <c r="ALH58" s="109"/>
      <c r="ALI58" s="109"/>
      <c r="ALJ58" s="109"/>
      <c r="ALK58" s="109"/>
      <c r="ALL58" s="109"/>
      <c r="ALM58" s="109"/>
      <c r="ALN58" s="109"/>
      <c r="ALO58" s="109"/>
      <c r="ALP58" s="109"/>
      <c r="ALQ58" s="109"/>
      <c r="ALR58" s="109"/>
      <c r="ALS58" s="109"/>
      <c r="ALT58" s="109"/>
      <c r="ALU58" s="109"/>
      <c r="ALV58" s="109"/>
      <c r="ALW58" s="109"/>
      <c r="ALX58" s="109"/>
      <c r="ALY58" s="109"/>
      <c r="ALZ58" s="109"/>
      <c r="AMA58" s="109"/>
      <c r="AMB58" s="109"/>
      <c r="AMC58" s="109"/>
      <c r="AMD58" s="109"/>
      <c r="AME58" s="109"/>
      <c r="AMF58" s="109"/>
      <c r="AMG58" s="109"/>
      <c r="AMH58" s="109"/>
      <c r="AMI58" s="109"/>
      <c r="AMJ58" s="109"/>
      <c r="AMK58" s="109"/>
      <c r="AML58" s="109"/>
      <c r="AMM58" s="109"/>
      <c r="AMN58" s="109"/>
      <c r="AMO58" s="109"/>
      <c r="AMP58" s="109"/>
      <c r="AMQ58" s="109"/>
      <c r="AMR58" s="109"/>
      <c r="AMS58" s="109"/>
      <c r="AMT58" s="109"/>
      <c r="AMU58" s="109"/>
      <c r="AMV58" s="109"/>
      <c r="AMW58" s="109"/>
      <c r="AMX58" s="109"/>
      <c r="AMY58" s="109"/>
      <c r="AMZ58" s="109"/>
      <c r="ANA58" s="109"/>
      <c r="ANB58" s="109"/>
      <c r="ANC58" s="109"/>
      <c r="AND58" s="109"/>
      <c r="ANE58" s="109"/>
      <c r="ANF58" s="109"/>
      <c r="ANG58" s="109"/>
      <c r="ANH58" s="109"/>
      <c r="ANI58" s="109"/>
      <c r="ANJ58" s="109"/>
      <c r="ANK58" s="109"/>
      <c r="ANL58" s="109"/>
      <c r="ANM58" s="109"/>
      <c r="ANN58" s="109"/>
      <c r="ANO58" s="109"/>
      <c r="ANP58" s="109"/>
      <c r="ANQ58" s="109"/>
      <c r="ANR58" s="109"/>
      <c r="ANS58" s="109"/>
      <c r="ANT58" s="109"/>
      <c r="ANU58" s="109"/>
      <c r="ANV58" s="109"/>
      <c r="ANW58" s="109"/>
      <c r="ANX58" s="109"/>
      <c r="ANY58" s="109"/>
      <c r="ANZ58" s="109"/>
      <c r="AOA58" s="109"/>
      <c r="AOB58" s="109"/>
      <c r="AOC58" s="109"/>
      <c r="AOD58" s="109"/>
      <c r="AOE58" s="109"/>
      <c r="AOF58" s="109"/>
      <c r="AOG58" s="109"/>
      <c r="AOH58" s="109"/>
      <c r="AOI58" s="109"/>
      <c r="AOJ58" s="109"/>
      <c r="AOK58" s="109"/>
      <c r="AOL58" s="109"/>
      <c r="AOM58" s="109"/>
      <c r="AON58" s="109"/>
      <c r="AOO58" s="109"/>
      <c r="AOP58" s="109"/>
      <c r="AOQ58" s="109"/>
      <c r="AOR58" s="109"/>
      <c r="AOS58" s="109"/>
      <c r="AOT58" s="109"/>
      <c r="AOU58" s="109"/>
      <c r="AOV58" s="109"/>
      <c r="AOW58" s="109"/>
      <c r="AOX58" s="109"/>
      <c r="AOY58" s="109"/>
      <c r="AOZ58" s="109"/>
      <c r="APA58" s="109"/>
      <c r="APB58" s="109"/>
      <c r="APC58" s="109"/>
      <c r="APD58" s="109"/>
      <c r="APE58" s="109"/>
      <c r="APF58" s="109"/>
      <c r="APG58" s="109"/>
      <c r="APH58" s="109"/>
      <c r="API58" s="109"/>
      <c r="APJ58" s="109"/>
      <c r="APK58" s="109"/>
      <c r="APL58" s="109"/>
      <c r="APM58" s="109"/>
      <c r="APN58" s="109"/>
      <c r="APO58" s="109"/>
      <c r="APP58" s="109"/>
      <c r="APQ58" s="109"/>
      <c r="APR58" s="109"/>
      <c r="APS58" s="109"/>
      <c r="APT58" s="109"/>
      <c r="APU58" s="109"/>
      <c r="APV58" s="109"/>
      <c r="APW58" s="109"/>
      <c r="APX58" s="109"/>
      <c r="APY58" s="109"/>
    </row>
    <row r="59" spans="1:1117" x14ac:dyDescent="0.2">
      <c r="A59" s="52" t="s">
        <v>445</v>
      </c>
      <c r="B59" s="41">
        <f t="shared" si="1"/>
        <v>204.69980468750001</v>
      </c>
      <c r="C59" s="41">
        <f t="shared" si="2"/>
        <v>1.8812011718749999</v>
      </c>
      <c r="D59" s="41">
        <f t="shared" si="2"/>
        <v>0</v>
      </c>
      <c r="E59" s="41">
        <f t="shared" si="3"/>
        <v>493.29072265624995</v>
      </c>
      <c r="F59" s="41">
        <f t="shared" si="4"/>
        <v>9.1041308593749992</v>
      </c>
      <c r="G59" s="41">
        <f t="shared" si="5"/>
        <v>328.99618164062503</v>
      </c>
      <c r="H59" s="41">
        <f t="shared" si="7"/>
        <v>18.479091796875</v>
      </c>
      <c r="I59" s="41">
        <f t="shared" si="8"/>
        <v>55.692490234375001</v>
      </c>
      <c r="J59" s="41">
        <f t="shared" si="9"/>
        <v>23.707084655761719</v>
      </c>
      <c r="K59" s="41">
        <f t="shared" si="9"/>
        <v>0.94814453124999998</v>
      </c>
      <c r="L59" s="41">
        <f t="shared" si="6"/>
        <v>36.545048828124997</v>
      </c>
      <c r="M59" s="41">
        <f t="shared" si="6"/>
        <v>0.156494140625</v>
      </c>
      <c r="N59" s="49">
        <f t="shared" si="10"/>
        <v>1173.5003952026366</v>
      </c>
      <c r="O59" s="41"/>
      <c r="S59" s="46"/>
      <c r="Z59" s="12"/>
      <c r="AA59" s="12"/>
      <c r="AB59" s="12"/>
      <c r="AC59" s="12"/>
      <c r="AD59" s="12"/>
      <c r="AE59" s="12"/>
      <c r="AF59" s="12"/>
      <c r="AG59" s="12"/>
      <c r="AH59" s="12"/>
      <c r="AI59" s="12"/>
      <c r="AJ59" s="109"/>
      <c r="AK59" s="109"/>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c r="KN59" s="54"/>
      <c r="KO59" s="54"/>
      <c r="KP59" s="54"/>
      <c r="KQ59" s="54"/>
      <c r="KR59" s="54"/>
      <c r="KS59" s="54"/>
      <c r="KT59" s="54"/>
      <c r="KU59" s="54"/>
      <c r="KV59" s="54"/>
      <c r="KW59" s="54"/>
      <c r="KX59" s="54"/>
      <c r="KY59" s="54"/>
      <c r="KZ59" s="54"/>
      <c r="LA59" s="54"/>
      <c r="LB59" s="54"/>
      <c r="LC59" s="54"/>
      <c r="LD59" s="54"/>
      <c r="LE59" s="54"/>
      <c r="LF59" s="54"/>
      <c r="LG59" s="54"/>
      <c r="LH59" s="54"/>
      <c r="LI59" s="54"/>
      <c r="LJ59" s="54"/>
      <c r="LK59" s="54"/>
      <c r="LL59" s="54"/>
      <c r="LM59" s="54"/>
      <c r="LN59" s="54"/>
      <c r="LO59" s="54"/>
      <c r="LP59" s="54"/>
      <c r="LQ59" s="54"/>
      <c r="LR59" s="54"/>
      <c r="LS59" s="54"/>
      <c r="LT59" s="54"/>
      <c r="LU59" s="54"/>
      <c r="LV59" s="54"/>
      <c r="LW59" s="54"/>
      <c r="LX59" s="54"/>
      <c r="LY59" s="54"/>
      <c r="LZ59" s="54"/>
      <c r="MA59" s="54"/>
      <c r="MB59" s="54"/>
      <c r="MC59" s="54"/>
      <c r="MD59" s="54"/>
      <c r="ME59" s="54"/>
      <c r="MF59" s="54"/>
      <c r="MG59" s="54"/>
      <c r="MH59" s="54"/>
      <c r="MI59" s="54"/>
      <c r="MJ59" s="54"/>
      <c r="MK59" s="54"/>
      <c r="ML59" s="54"/>
      <c r="MM59" s="54"/>
      <c r="MN59" s="54"/>
      <c r="MO59" s="54"/>
      <c r="MP59" s="54"/>
      <c r="MQ59" s="54"/>
      <c r="MR59" s="54"/>
      <c r="MS59" s="54"/>
      <c r="MT59" s="54"/>
      <c r="MU59" s="54"/>
      <c r="MV59" s="54"/>
      <c r="MW59" s="54"/>
      <c r="MX59" s="54"/>
      <c r="MY59" s="54"/>
      <c r="MZ59" s="54"/>
      <c r="NA59" s="54"/>
      <c r="NB59" s="54"/>
      <c r="NC59" s="54"/>
      <c r="ND59" s="54"/>
      <c r="NE59" s="54"/>
      <c r="NF59" s="54"/>
      <c r="NG59" s="54"/>
      <c r="NH59" s="54"/>
      <c r="NI59" s="54"/>
      <c r="NJ59" s="54"/>
      <c r="NK59" s="54"/>
      <c r="NL59" s="54"/>
      <c r="NM59" s="54"/>
      <c r="NN59" s="54"/>
      <c r="NO59" s="54"/>
      <c r="NP59" s="54"/>
      <c r="NQ59" s="54"/>
      <c r="NR59" s="54"/>
      <c r="NS59" s="54"/>
      <c r="NT59" s="54"/>
      <c r="NU59" s="54"/>
      <c r="NV59" s="54"/>
      <c r="NW59" s="54"/>
      <c r="NX59" s="54"/>
      <c r="NY59" s="54"/>
      <c r="NZ59" s="54"/>
      <c r="OA59" s="54"/>
      <c r="OB59" s="54"/>
      <c r="OC59" s="54"/>
      <c r="OD59" s="54"/>
      <c r="OE59" s="54"/>
      <c r="OF59" s="54"/>
      <c r="OG59" s="54"/>
      <c r="OH59" s="54"/>
      <c r="OI59" s="54"/>
      <c r="OJ59" s="54"/>
      <c r="OK59" s="54"/>
      <c r="OL59" s="54"/>
      <c r="OM59" s="54"/>
      <c r="ON59" s="54"/>
      <c r="OO59" s="54"/>
      <c r="OP59" s="54"/>
      <c r="OQ59" s="54"/>
      <c r="OR59" s="54"/>
      <c r="OS59" s="54"/>
      <c r="OT59" s="54"/>
      <c r="OU59" s="54"/>
      <c r="OV59" s="54"/>
      <c r="OW59" s="54"/>
      <c r="OX59" s="54"/>
      <c r="OY59" s="54"/>
      <c r="OZ59" s="54"/>
      <c r="PA59" s="54"/>
      <c r="PB59" s="54"/>
      <c r="PC59" s="54"/>
      <c r="PD59" s="54"/>
      <c r="PE59" s="54"/>
      <c r="PF59" s="54"/>
      <c r="PG59" s="54"/>
      <c r="PH59" s="54"/>
      <c r="PI59" s="54"/>
      <c r="PJ59" s="54"/>
      <c r="PK59" s="54"/>
      <c r="PL59" s="54"/>
      <c r="PM59" s="54"/>
      <c r="PN59" s="54"/>
      <c r="PO59" s="54"/>
      <c r="PP59" s="54"/>
      <c r="PQ59" s="54"/>
      <c r="PR59" s="54"/>
      <c r="PS59" s="54"/>
      <c r="PT59" s="54"/>
      <c r="PU59" s="54"/>
      <c r="PV59" s="54"/>
      <c r="PW59" s="54"/>
      <c r="PX59" s="54"/>
      <c r="PY59" s="54"/>
      <c r="PZ59" s="54"/>
      <c r="QA59" s="54"/>
      <c r="QB59" s="54"/>
      <c r="QC59" s="54"/>
      <c r="QD59" s="54"/>
      <c r="QE59" s="54"/>
      <c r="QF59" s="54"/>
      <c r="QG59" s="54"/>
      <c r="QH59" s="54"/>
      <c r="QI59" s="54"/>
      <c r="QJ59" s="54"/>
      <c r="QK59" s="54"/>
      <c r="QL59" s="54"/>
      <c r="QM59" s="54"/>
      <c r="QN59" s="54"/>
      <c r="QO59" s="54"/>
      <c r="QP59" s="54"/>
      <c r="QQ59" s="54"/>
      <c r="QR59" s="54"/>
      <c r="QS59" s="54"/>
      <c r="QT59" s="54"/>
      <c r="QU59" s="54"/>
      <c r="QV59" s="54"/>
      <c r="QW59" s="54"/>
      <c r="QX59" s="54"/>
      <c r="QY59" s="54"/>
      <c r="QZ59" s="54"/>
      <c r="RA59" s="54"/>
      <c r="RB59" s="54"/>
      <c r="RC59" s="54"/>
      <c r="RD59" s="54"/>
      <c r="RE59" s="54"/>
      <c r="RF59" s="54"/>
      <c r="RG59" s="54"/>
      <c r="RH59" s="54"/>
      <c r="RI59" s="54"/>
      <c r="RJ59" s="54"/>
      <c r="RK59" s="54"/>
      <c r="RL59" s="54"/>
      <c r="RM59" s="54"/>
      <c r="RN59" s="54"/>
      <c r="RO59" s="54"/>
      <c r="RP59" s="54"/>
      <c r="RQ59" s="54"/>
      <c r="RR59" s="54"/>
      <c r="RS59" s="54"/>
      <c r="RT59" s="54"/>
      <c r="RU59" s="54"/>
      <c r="RV59" s="54"/>
      <c r="RW59" s="54"/>
      <c r="RX59" s="54"/>
      <c r="RY59" s="54"/>
      <c r="RZ59" s="54"/>
      <c r="SA59" s="54"/>
      <c r="SB59" s="54"/>
      <c r="SC59" s="54"/>
      <c r="SD59" s="54"/>
      <c r="SE59" s="54"/>
      <c r="SF59" s="54"/>
      <c r="SG59" s="54"/>
      <c r="SH59" s="54"/>
      <c r="SI59" s="54"/>
      <c r="SJ59" s="54"/>
      <c r="SK59" s="54"/>
      <c r="SL59" s="54"/>
      <c r="SM59" s="54"/>
      <c r="SN59" s="54"/>
      <c r="SO59" s="54"/>
      <c r="SP59" s="54"/>
      <c r="SQ59" s="54"/>
      <c r="SR59" s="54"/>
      <c r="SS59" s="54"/>
      <c r="ST59" s="54"/>
      <c r="SU59" s="54"/>
      <c r="SV59" s="54"/>
      <c r="SW59" s="54"/>
      <c r="SX59" s="54"/>
      <c r="SY59" s="54"/>
      <c r="SZ59" s="54"/>
      <c r="TA59" s="54"/>
      <c r="TB59" s="54"/>
      <c r="TC59" s="54"/>
      <c r="TD59" s="54"/>
      <c r="TE59" s="54"/>
      <c r="TF59" s="54"/>
      <c r="TG59" s="54"/>
      <c r="TH59" s="54"/>
      <c r="TI59" s="54"/>
      <c r="TJ59" s="54"/>
      <c r="TK59" s="54"/>
      <c r="TL59" s="54"/>
      <c r="TM59" s="54"/>
      <c r="TN59" s="54"/>
      <c r="TO59" s="54"/>
      <c r="TP59" s="54"/>
      <c r="TQ59" s="54"/>
      <c r="TR59" s="54"/>
      <c r="TS59" s="54"/>
      <c r="TT59" s="54"/>
      <c r="TU59" s="54"/>
      <c r="TV59" s="54"/>
      <c r="TW59" s="54"/>
      <c r="TX59" s="54"/>
      <c r="TY59" s="54"/>
      <c r="TZ59" s="54"/>
      <c r="UA59" s="54"/>
      <c r="UB59" s="54"/>
      <c r="UC59" s="54"/>
      <c r="UD59" s="54"/>
      <c r="UE59" s="54"/>
      <c r="UF59" s="54"/>
      <c r="UG59" s="54"/>
      <c r="UH59" s="54"/>
      <c r="UI59" s="54"/>
      <c r="UJ59" s="54"/>
      <c r="UK59" s="54"/>
      <c r="UL59" s="54"/>
      <c r="UM59" s="54"/>
      <c r="UN59" s="54"/>
      <c r="UO59" s="54"/>
      <c r="UP59" s="54"/>
      <c r="UQ59" s="54"/>
      <c r="UR59" s="54"/>
      <c r="US59" s="54"/>
      <c r="UT59" s="54"/>
      <c r="UU59" s="54"/>
      <c r="UV59" s="54"/>
      <c r="UW59" s="54"/>
      <c r="UX59" s="54"/>
      <c r="UY59" s="54"/>
      <c r="UZ59" s="54"/>
      <c r="VA59" s="54"/>
      <c r="VB59" s="54"/>
      <c r="VC59" s="54"/>
      <c r="VD59" s="54"/>
      <c r="VE59" s="54"/>
      <c r="VF59" s="54"/>
      <c r="VG59" s="54"/>
      <c r="VH59" s="54"/>
      <c r="VI59" s="54"/>
      <c r="VJ59" s="54"/>
      <c r="VK59" s="54"/>
      <c r="VL59" s="54"/>
      <c r="VM59" s="54"/>
      <c r="VN59" s="54"/>
      <c r="VO59" s="54"/>
      <c r="VP59" s="54"/>
      <c r="VQ59" s="54"/>
      <c r="VR59" s="54"/>
      <c r="VS59" s="54"/>
      <c r="VT59" s="54"/>
      <c r="VU59" s="54"/>
      <c r="VV59" s="54"/>
      <c r="VW59" s="54"/>
      <c r="VX59" s="54"/>
      <c r="VY59" s="54"/>
      <c r="VZ59" s="54"/>
      <c r="WA59" s="54"/>
      <c r="WB59" s="54"/>
      <c r="WC59" s="54"/>
      <c r="WD59" s="54"/>
      <c r="WE59" s="54"/>
      <c r="WF59" s="54"/>
      <c r="WG59" s="54"/>
      <c r="WH59" s="54"/>
      <c r="WI59" s="54"/>
      <c r="WJ59" s="54"/>
      <c r="WK59" s="54"/>
      <c r="WL59" s="54"/>
      <c r="WM59" s="54"/>
      <c r="WN59" s="54"/>
      <c r="WO59" s="54"/>
      <c r="WP59" s="54"/>
      <c r="WQ59" s="54"/>
      <c r="WR59" s="54"/>
      <c r="WS59" s="54"/>
      <c r="WT59" s="54"/>
      <c r="WU59" s="54"/>
      <c r="WV59" s="54"/>
      <c r="WW59" s="54"/>
      <c r="WX59" s="54"/>
      <c r="WY59" s="54"/>
      <c r="WZ59" s="54"/>
      <c r="XA59" s="54"/>
      <c r="XB59" s="54"/>
      <c r="XC59" s="54"/>
      <c r="XD59" s="54"/>
      <c r="XE59" s="54"/>
      <c r="XF59" s="54"/>
      <c r="XG59" s="54"/>
      <c r="XH59" s="54"/>
      <c r="XI59" s="54"/>
      <c r="XJ59" s="54"/>
      <c r="XK59" s="54"/>
      <c r="XL59" s="54"/>
      <c r="XM59" s="54"/>
      <c r="XN59" s="54"/>
      <c r="XO59" s="54"/>
      <c r="XP59" s="54"/>
      <c r="XQ59" s="54"/>
      <c r="XR59" s="54"/>
      <c r="XS59" s="54"/>
      <c r="XT59" s="54"/>
      <c r="XU59" s="54"/>
      <c r="XV59" s="54"/>
      <c r="XW59" s="54"/>
      <c r="XX59" s="54"/>
      <c r="XY59" s="54"/>
      <c r="XZ59" s="54"/>
      <c r="YA59" s="54"/>
      <c r="YB59" s="54"/>
      <c r="YC59" s="54"/>
      <c r="YD59" s="54"/>
      <c r="YE59" s="54"/>
      <c r="YF59" s="54"/>
      <c r="YG59" s="54"/>
      <c r="YH59" s="54"/>
      <c r="YI59" s="54"/>
      <c r="YJ59" s="54"/>
      <c r="YK59" s="54"/>
      <c r="YL59" s="54"/>
      <c r="YM59" s="54"/>
      <c r="YN59" s="54"/>
      <c r="YO59" s="54"/>
      <c r="YP59" s="54"/>
      <c r="YQ59" s="54"/>
      <c r="YR59" s="54"/>
      <c r="YS59" s="54"/>
      <c r="YT59" s="54"/>
      <c r="YU59" s="54"/>
      <c r="YV59" s="54"/>
      <c r="YW59" s="54"/>
      <c r="YX59" s="54"/>
      <c r="YY59" s="54"/>
      <c r="YZ59" s="54"/>
      <c r="ZA59" s="54"/>
      <c r="ZB59" s="54"/>
      <c r="ZC59" s="54"/>
      <c r="ZD59" s="54"/>
      <c r="ZE59" s="54"/>
      <c r="ZF59" s="54"/>
      <c r="ZG59" s="54"/>
      <c r="ZH59" s="54"/>
      <c r="ZI59" s="54"/>
      <c r="ZJ59" s="54"/>
      <c r="ZK59" s="54"/>
      <c r="ZL59" s="54"/>
      <c r="ZM59" s="54"/>
      <c r="ZN59" s="54"/>
      <c r="ZO59" s="54"/>
      <c r="ZP59" s="54"/>
      <c r="ZQ59" s="54"/>
      <c r="ZR59" s="54"/>
      <c r="ZS59" s="54"/>
      <c r="ZT59" s="54"/>
      <c r="ZU59" s="54"/>
      <c r="ZV59" s="54"/>
      <c r="ZW59" s="54"/>
      <c r="ZX59" s="54"/>
      <c r="ZY59" s="54"/>
      <c r="ZZ59" s="54"/>
      <c r="AAA59" s="54"/>
      <c r="AAB59" s="54"/>
      <c r="AAC59" s="54"/>
      <c r="AAD59" s="54"/>
      <c r="AAE59" s="54"/>
      <c r="AAF59" s="54"/>
      <c r="AAG59" s="54"/>
      <c r="AAH59" s="54"/>
      <c r="AAI59" s="54"/>
      <c r="AAJ59" s="54"/>
      <c r="AAK59" s="54"/>
      <c r="AAL59" s="54"/>
      <c r="AAM59" s="54"/>
      <c r="AAN59" s="54"/>
      <c r="AAO59" s="54"/>
      <c r="AAP59" s="54"/>
      <c r="AAQ59" s="54"/>
      <c r="AAR59" s="54"/>
      <c r="AAS59" s="54"/>
      <c r="AAT59" s="54"/>
      <c r="AAU59" s="54"/>
      <c r="AAV59" s="54"/>
      <c r="AAW59" s="54"/>
      <c r="AAX59" s="54"/>
      <c r="AAY59" s="54"/>
      <c r="AAZ59" s="54"/>
      <c r="ABA59" s="54"/>
      <c r="ABB59" s="54"/>
      <c r="ABC59" s="54"/>
      <c r="ABD59" s="54"/>
      <c r="ABE59" s="54"/>
      <c r="ABF59" s="54"/>
      <c r="ABG59" s="54"/>
      <c r="ABH59" s="54"/>
      <c r="ABI59" s="54"/>
      <c r="ABJ59" s="54"/>
      <c r="ABK59" s="54"/>
      <c r="ABL59" s="54"/>
      <c r="ABM59" s="54"/>
      <c r="ABN59" s="54"/>
      <c r="ABO59" s="54"/>
      <c r="ABP59" s="54"/>
      <c r="ABQ59" s="54"/>
      <c r="ABR59" s="54"/>
      <c r="ABS59" s="54"/>
      <c r="ABT59" s="54"/>
      <c r="ABU59" s="54"/>
      <c r="ABV59" s="54"/>
      <c r="ABW59" s="54"/>
      <c r="ABX59" s="54"/>
      <c r="ABY59" s="54"/>
      <c r="ABZ59" s="54"/>
      <c r="ACA59" s="54"/>
      <c r="ACB59" s="54"/>
      <c r="ACC59" s="54"/>
      <c r="ACD59" s="54"/>
      <c r="ACE59" s="54"/>
      <c r="ACF59" s="54"/>
      <c r="ACG59" s="54"/>
      <c r="ACH59" s="54"/>
      <c r="ACI59" s="54"/>
      <c r="ACJ59" s="54"/>
      <c r="ACK59" s="54"/>
      <c r="ACL59" s="54"/>
      <c r="ACM59" s="54"/>
      <c r="ACN59" s="54"/>
      <c r="ACO59" s="54"/>
      <c r="ACP59" s="54"/>
      <c r="ACQ59" s="54"/>
      <c r="ACR59" s="54"/>
      <c r="ACS59" s="54"/>
      <c r="ACT59" s="54"/>
      <c r="ACU59" s="54"/>
      <c r="ACV59" s="54"/>
      <c r="ACW59" s="54"/>
      <c r="ACX59" s="54"/>
      <c r="ACY59" s="54"/>
      <c r="ACZ59" s="54"/>
      <c r="ADA59" s="54"/>
      <c r="ADB59" s="54"/>
      <c r="ADC59" s="54"/>
      <c r="ADD59" s="54"/>
      <c r="ADE59" s="54"/>
      <c r="ADF59" s="54"/>
      <c r="ADG59" s="54"/>
      <c r="ADH59" s="54"/>
      <c r="ADI59" s="54"/>
      <c r="ADJ59" s="54"/>
      <c r="ADK59" s="54"/>
      <c r="ADL59" s="54"/>
      <c r="ADM59" s="54"/>
      <c r="ADN59" s="54"/>
      <c r="ADO59" s="54"/>
      <c r="ADP59" s="54"/>
      <c r="ADQ59" s="54"/>
      <c r="ADR59" s="54"/>
      <c r="ADS59" s="54"/>
      <c r="ADT59" s="54"/>
      <c r="ADU59" s="54"/>
      <c r="ADV59" s="54"/>
      <c r="ADW59" s="54"/>
      <c r="ADX59" s="54"/>
      <c r="ADY59" s="54"/>
      <c r="ADZ59" s="54"/>
      <c r="AEA59" s="54"/>
      <c r="AEB59" s="54"/>
      <c r="AEC59" s="54"/>
      <c r="AED59" s="54"/>
      <c r="AEE59" s="54"/>
      <c r="AEF59" s="54"/>
      <c r="AEG59" s="54"/>
      <c r="AEH59" s="54"/>
      <c r="AEI59" s="54"/>
      <c r="AEJ59" s="54"/>
      <c r="AEK59" s="54"/>
      <c r="AEL59" s="54"/>
      <c r="AEM59" s="54"/>
      <c r="AEN59" s="54"/>
      <c r="AEO59" s="54"/>
      <c r="AEP59" s="54"/>
      <c r="AEQ59" s="54"/>
      <c r="AER59" s="54"/>
      <c r="AES59" s="54"/>
      <c r="AET59" s="54"/>
      <c r="AEU59" s="54"/>
      <c r="AEV59" s="54"/>
      <c r="AEW59" s="54"/>
      <c r="AEX59" s="54"/>
      <c r="AEY59" s="54"/>
      <c r="AEZ59" s="54"/>
      <c r="AFA59" s="54"/>
      <c r="AFB59" s="54"/>
      <c r="AFC59" s="54"/>
      <c r="AFD59" s="54"/>
      <c r="AFE59" s="54"/>
      <c r="AFF59" s="54"/>
      <c r="AFG59" s="54"/>
      <c r="AFH59" s="54"/>
      <c r="AFI59" s="54"/>
      <c r="AFJ59" s="54"/>
      <c r="AFK59" s="54"/>
      <c r="AFL59" s="54"/>
      <c r="AFM59" s="54"/>
      <c r="AFN59" s="54"/>
      <c r="AFO59" s="54"/>
      <c r="AFP59" s="54"/>
      <c r="AFQ59" s="54"/>
      <c r="AFR59" s="54"/>
      <c r="AFS59" s="54"/>
      <c r="AFT59" s="54"/>
      <c r="AFU59" s="54"/>
      <c r="AFV59" s="54"/>
      <c r="AFW59" s="54"/>
      <c r="AFX59" s="54"/>
      <c r="AFY59" s="54"/>
      <c r="AFZ59" s="54"/>
      <c r="AGA59" s="54"/>
      <c r="AGB59" s="54"/>
      <c r="AGC59" s="54"/>
      <c r="AGD59" s="54"/>
      <c r="AGE59" s="54"/>
      <c r="AGF59" s="54"/>
      <c r="AGG59" s="54"/>
      <c r="AGH59" s="54"/>
      <c r="AGI59" s="54"/>
      <c r="AGJ59" s="54"/>
      <c r="AGK59" s="54"/>
      <c r="AGL59" s="54"/>
      <c r="AGM59" s="54"/>
      <c r="AGN59" s="54"/>
      <c r="AGO59" s="54"/>
      <c r="AGP59" s="54"/>
      <c r="AGQ59" s="54"/>
      <c r="AGR59" s="54"/>
      <c r="AGS59" s="54"/>
      <c r="AGT59" s="54"/>
      <c r="AGU59" s="54"/>
      <c r="AGV59" s="54"/>
      <c r="AGW59" s="54"/>
      <c r="AGX59" s="54"/>
      <c r="AGY59" s="54"/>
      <c r="AGZ59" s="54"/>
      <c r="AHA59" s="54"/>
      <c r="AHB59" s="54"/>
      <c r="AHC59" s="54"/>
      <c r="AHD59" s="54"/>
      <c r="AHE59" s="54"/>
      <c r="AHF59" s="54"/>
      <c r="AHG59" s="54"/>
      <c r="AHH59" s="54"/>
      <c r="AHI59" s="54"/>
      <c r="AHJ59" s="54"/>
      <c r="AHK59" s="54"/>
      <c r="AHL59" s="54"/>
      <c r="AHM59" s="54"/>
      <c r="AHN59" s="54"/>
      <c r="AHO59" s="54"/>
      <c r="AHP59" s="54"/>
      <c r="AHQ59" s="54"/>
      <c r="AHR59" s="54"/>
      <c r="AHS59" s="54"/>
      <c r="AHT59" s="54"/>
      <c r="AHU59" s="54"/>
      <c r="AHV59" s="54"/>
      <c r="AHW59" s="54"/>
      <c r="AHX59" s="54"/>
      <c r="AHY59" s="54"/>
      <c r="AHZ59" s="54"/>
      <c r="AIA59" s="54"/>
      <c r="AIB59" s="54"/>
      <c r="AIC59" s="54"/>
      <c r="AID59" s="54"/>
      <c r="AIE59" s="54"/>
      <c r="AIF59" s="54"/>
      <c r="AIG59" s="54"/>
      <c r="AIH59" s="54"/>
      <c r="AII59" s="54"/>
      <c r="AIJ59" s="54"/>
      <c r="AIK59" s="54"/>
      <c r="AIL59" s="54"/>
      <c r="AIM59" s="54"/>
      <c r="AIN59" s="54"/>
      <c r="AIO59" s="54"/>
      <c r="AIP59" s="54"/>
      <c r="AIQ59" s="54"/>
      <c r="AIR59" s="54"/>
      <c r="AIS59" s="54"/>
      <c r="AIT59" s="54"/>
      <c r="AIU59" s="54"/>
      <c r="AIV59" s="54"/>
      <c r="AIW59" s="54"/>
      <c r="AIX59" s="54"/>
      <c r="AIY59" s="54"/>
      <c r="AIZ59" s="54"/>
      <c r="AJA59" s="54"/>
      <c r="AJB59" s="54"/>
      <c r="AJC59" s="54"/>
      <c r="AJD59" s="54"/>
      <c r="AJE59" s="54"/>
      <c r="AJF59" s="54"/>
      <c r="AJG59" s="54"/>
      <c r="AJH59" s="54"/>
      <c r="AJI59" s="54"/>
      <c r="AJJ59" s="54"/>
      <c r="AJK59" s="54"/>
      <c r="AJL59" s="54"/>
      <c r="AJM59" s="54"/>
      <c r="AJN59" s="54"/>
      <c r="AJO59" s="54"/>
      <c r="AJP59" s="54"/>
      <c r="AJQ59" s="54"/>
      <c r="AJR59" s="54"/>
      <c r="AJS59" s="54"/>
      <c r="AJT59" s="54"/>
      <c r="AJU59" s="54"/>
      <c r="AJV59" s="54"/>
      <c r="AJW59" s="54"/>
      <c r="AJX59" s="54"/>
      <c r="AJY59" s="54"/>
      <c r="AJZ59" s="54"/>
      <c r="AKA59" s="54"/>
      <c r="AKB59" s="54"/>
      <c r="AKC59" s="54"/>
      <c r="AKD59" s="54"/>
      <c r="AKE59" s="54"/>
      <c r="AKF59" s="54"/>
      <c r="AKG59" s="54"/>
      <c r="AKH59" s="54"/>
      <c r="AKI59" s="54"/>
      <c r="AKJ59" s="54"/>
      <c r="AKK59" s="54"/>
      <c r="AKL59" s="54"/>
      <c r="AKM59" s="54"/>
      <c r="AKN59" s="54"/>
      <c r="AKO59" s="54"/>
      <c r="AKP59" s="54"/>
      <c r="AKQ59" s="54"/>
      <c r="AKR59" s="54"/>
      <c r="AKS59" s="54"/>
      <c r="AKT59" s="54"/>
      <c r="AKU59" s="54"/>
      <c r="AKV59" s="54"/>
      <c r="AKW59" s="54"/>
      <c r="AKX59" s="54"/>
      <c r="AKY59" s="54"/>
      <c r="AKZ59" s="54"/>
      <c r="ALA59" s="54"/>
      <c r="ALB59" s="54"/>
      <c r="ALC59" s="54"/>
      <c r="ALD59" s="54"/>
      <c r="ALE59" s="54"/>
      <c r="ALF59" s="54"/>
      <c r="ALG59" s="54"/>
      <c r="ALH59" s="54"/>
      <c r="ALI59" s="54"/>
      <c r="ALJ59" s="54"/>
      <c r="ALK59" s="54"/>
      <c r="ALL59" s="54"/>
      <c r="ALM59" s="54"/>
      <c r="ALN59" s="54"/>
      <c r="ALO59" s="54"/>
      <c r="ALP59" s="54"/>
      <c r="ALQ59" s="54"/>
      <c r="ALR59" s="54"/>
      <c r="ALS59" s="54"/>
      <c r="ALT59" s="54"/>
      <c r="ALU59" s="54"/>
      <c r="ALV59" s="54"/>
      <c r="ALW59" s="54"/>
      <c r="ALX59" s="54"/>
      <c r="ALY59" s="54"/>
      <c r="ALZ59" s="54"/>
      <c r="AMA59" s="54"/>
      <c r="AMB59" s="54"/>
      <c r="AMC59" s="54"/>
      <c r="AMD59" s="54"/>
      <c r="AME59" s="54"/>
      <c r="AMF59" s="54"/>
      <c r="AMG59" s="54"/>
      <c r="AMH59" s="54"/>
      <c r="AMI59" s="54"/>
      <c r="AMJ59" s="54"/>
      <c r="AMK59" s="54"/>
      <c r="AML59" s="54"/>
      <c r="AMM59" s="54"/>
      <c r="AMN59" s="54"/>
      <c r="AMO59" s="54"/>
      <c r="AMP59" s="54"/>
      <c r="AMQ59" s="54"/>
      <c r="AMR59" s="54"/>
      <c r="AMS59" s="54"/>
      <c r="AMT59" s="54"/>
      <c r="AMU59" s="54"/>
      <c r="AMV59" s="54"/>
      <c r="AMW59" s="54"/>
      <c r="AMX59" s="54"/>
      <c r="AMY59" s="54"/>
      <c r="AMZ59" s="54"/>
      <c r="ANA59" s="54"/>
      <c r="ANB59" s="54"/>
      <c r="ANC59" s="54"/>
      <c r="AND59" s="54"/>
      <c r="ANE59" s="54"/>
      <c r="ANF59" s="54"/>
      <c r="ANG59" s="54"/>
      <c r="ANH59" s="54"/>
      <c r="ANI59" s="54"/>
      <c r="ANJ59" s="54"/>
      <c r="ANK59" s="54"/>
      <c r="ANL59" s="54"/>
      <c r="ANM59" s="54"/>
      <c r="ANN59" s="54"/>
      <c r="ANO59" s="54"/>
      <c r="ANP59" s="54"/>
      <c r="ANQ59" s="54"/>
      <c r="ANR59" s="54"/>
      <c r="ANS59" s="54"/>
      <c r="ANT59" s="54"/>
      <c r="ANU59" s="54"/>
      <c r="ANV59" s="54"/>
      <c r="ANW59" s="54"/>
      <c r="ANX59" s="54"/>
      <c r="ANY59" s="54"/>
      <c r="ANZ59" s="54"/>
      <c r="AOA59" s="54"/>
      <c r="AOB59" s="54"/>
      <c r="AOC59" s="54"/>
      <c r="AOD59" s="54"/>
      <c r="AOE59" s="54"/>
      <c r="AOF59" s="54"/>
      <c r="AOG59" s="54"/>
      <c r="AOH59" s="54"/>
      <c r="AOI59" s="54"/>
      <c r="AOJ59" s="54"/>
      <c r="AOK59" s="54"/>
      <c r="AOL59" s="54"/>
      <c r="AOM59" s="54"/>
      <c r="AON59" s="54"/>
      <c r="AOO59" s="54"/>
      <c r="AOP59" s="54"/>
      <c r="AOQ59" s="54"/>
      <c r="AOR59" s="54"/>
      <c r="AOS59" s="54"/>
      <c r="AOT59" s="54"/>
      <c r="AOU59" s="54"/>
      <c r="AOV59" s="54"/>
      <c r="AOW59" s="54"/>
      <c r="AOX59" s="54"/>
      <c r="AOY59" s="54"/>
      <c r="AOZ59" s="54"/>
      <c r="APA59" s="54"/>
      <c r="APB59" s="54"/>
      <c r="APC59" s="54"/>
      <c r="APD59" s="54"/>
      <c r="APE59" s="54"/>
      <c r="APF59" s="54"/>
      <c r="APG59" s="54"/>
      <c r="APH59" s="54"/>
      <c r="API59" s="54"/>
      <c r="APJ59" s="54"/>
      <c r="APK59" s="54"/>
      <c r="APL59" s="54"/>
      <c r="APM59" s="54"/>
      <c r="APN59" s="54"/>
      <c r="APO59" s="54"/>
      <c r="APP59" s="54"/>
      <c r="APQ59" s="54"/>
      <c r="APR59" s="54"/>
      <c r="APS59" s="54"/>
      <c r="APT59" s="54"/>
      <c r="APU59" s="54"/>
      <c r="APV59" s="54"/>
      <c r="APW59" s="54"/>
      <c r="APX59" s="54"/>
      <c r="APY59" s="54"/>
    </row>
    <row r="60" spans="1:1117" x14ac:dyDescent="0.2">
      <c r="A60" s="52" t="s">
        <v>446</v>
      </c>
      <c r="B60" s="41">
        <f t="shared" si="1"/>
        <v>225.239443359375</v>
      </c>
      <c r="C60" s="41">
        <f t="shared" si="2"/>
        <v>2.1581738281249998</v>
      </c>
      <c r="D60" s="41">
        <f t="shared" si="2"/>
        <v>0</v>
      </c>
      <c r="E60" s="41">
        <f t="shared" si="3"/>
        <v>192.64949218750002</v>
      </c>
      <c r="F60" s="41">
        <f t="shared" si="4"/>
        <v>8.0089160156249992</v>
      </c>
      <c r="G60" s="41">
        <f t="shared" si="5"/>
        <v>431.39848632812499</v>
      </c>
      <c r="H60" s="41">
        <f t="shared" si="7"/>
        <v>564.21239257812499</v>
      </c>
      <c r="I60" s="41">
        <f t="shared" si="8"/>
        <v>69.537167968749998</v>
      </c>
      <c r="J60" s="41">
        <f t="shared" si="9"/>
        <v>36.011285781860352</v>
      </c>
      <c r="K60" s="41">
        <f t="shared" si="9"/>
        <v>1.1746484374999999</v>
      </c>
      <c r="L60" s="41">
        <f t="shared" si="6"/>
        <v>14.05916015625</v>
      </c>
      <c r="M60" s="41">
        <f t="shared" si="6"/>
        <v>8.1708984375000002E-2</v>
      </c>
      <c r="N60" s="49">
        <f t="shared" si="10"/>
        <v>1544.5308756256104</v>
      </c>
      <c r="O60" s="41"/>
      <c r="P60" s="118"/>
      <c r="Q60" s="12"/>
      <c r="R60" s="12"/>
      <c r="S60" s="138"/>
      <c r="T60" s="12"/>
      <c r="U60" s="12"/>
      <c r="V60" s="12"/>
      <c r="W60" s="12"/>
      <c r="X60" s="12"/>
      <c r="Y60" s="12"/>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row>
    <row r="61" spans="1:1117" x14ac:dyDescent="0.2">
      <c r="A61" s="52" t="s">
        <v>447</v>
      </c>
      <c r="B61" s="41">
        <f t="shared" si="1"/>
        <v>167.13746093750001</v>
      </c>
      <c r="C61" s="41">
        <f t="shared" si="2"/>
        <v>16.502802734374999</v>
      </c>
      <c r="D61" s="41">
        <f t="shared" si="2"/>
        <v>0</v>
      </c>
      <c r="E61" s="41">
        <f t="shared" si="3"/>
        <v>302.79853515624995</v>
      </c>
      <c r="F61" s="41">
        <f t="shared" si="4"/>
        <v>12.077255859375001</v>
      </c>
      <c r="G61" s="41">
        <f t="shared" si="5"/>
        <v>448.11911132812497</v>
      </c>
      <c r="H61" s="117">
        <f t="shared" si="7"/>
        <v>813.94316406250005</v>
      </c>
      <c r="I61" s="41">
        <f t="shared" si="8"/>
        <v>81.316923828124999</v>
      </c>
      <c r="J61" s="41">
        <f t="shared" si="9"/>
        <v>59.605855941772468</v>
      </c>
      <c r="K61" s="117">
        <f t="shared" si="9"/>
        <v>0.73626953125000005</v>
      </c>
      <c r="L61" s="117">
        <f t="shared" si="6"/>
        <v>62.173291015624997</v>
      </c>
      <c r="M61" s="117">
        <f t="shared" si="6"/>
        <v>6.4414062499999994E-2</v>
      </c>
      <c r="N61" s="49">
        <f t="shared" si="10"/>
        <v>1964.4750844573973</v>
      </c>
      <c r="O61" s="117"/>
      <c r="P61" s="46"/>
      <c r="S61" s="431"/>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c r="MI61" s="54"/>
      <c r="MJ61" s="54"/>
      <c r="MK61" s="54"/>
      <c r="ML61" s="54"/>
      <c r="MM61" s="54"/>
      <c r="MN61" s="54"/>
      <c r="MO61" s="54"/>
      <c r="MP61" s="54"/>
      <c r="MQ61" s="54"/>
      <c r="MR61" s="54"/>
      <c r="MS61" s="54"/>
      <c r="MT61" s="54"/>
      <c r="MU61" s="54"/>
      <c r="MV61" s="54"/>
      <c r="MW61" s="54"/>
      <c r="MX61" s="54"/>
      <c r="MY61" s="54"/>
      <c r="MZ61" s="54"/>
      <c r="NA61" s="54"/>
      <c r="NB61" s="54"/>
      <c r="NC61" s="54"/>
      <c r="ND61" s="54"/>
      <c r="NE61" s="54"/>
      <c r="NF61" s="54"/>
      <c r="NG61" s="54"/>
      <c r="NH61" s="54"/>
      <c r="NI61" s="54"/>
      <c r="NJ61" s="54"/>
      <c r="NK61" s="54"/>
      <c r="NL61" s="54"/>
      <c r="NM61" s="54"/>
      <c r="NN61" s="54"/>
      <c r="NO61" s="54"/>
      <c r="NP61" s="54"/>
      <c r="NQ61" s="54"/>
      <c r="NR61" s="54"/>
      <c r="NS61" s="54"/>
      <c r="NT61" s="54"/>
      <c r="NU61" s="54"/>
      <c r="NV61" s="54"/>
      <c r="NW61" s="54"/>
      <c r="NX61" s="54"/>
      <c r="NY61" s="54"/>
      <c r="NZ61" s="54"/>
      <c r="OA61" s="54"/>
      <c r="OB61" s="54"/>
      <c r="OC61" s="54"/>
      <c r="OD61" s="54"/>
      <c r="OE61" s="54"/>
      <c r="OF61" s="54"/>
      <c r="OG61" s="54"/>
      <c r="OH61" s="54"/>
      <c r="OI61" s="54"/>
      <c r="OJ61" s="54"/>
      <c r="OK61" s="54"/>
      <c r="OL61" s="54"/>
      <c r="OM61" s="54"/>
      <c r="ON61" s="54"/>
      <c r="OO61" s="54"/>
      <c r="OP61" s="54"/>
      <c r="OQ61" s="54"/>
      <c r="OR61" s="54"/>
      <c r="OS61" s="54"/>
      <c r="OT61" s="54"/>
      <c r="OU61" s="54"/>
      <c r="OV61" s="54"/>
      <c r="OW61" s="54"/>
      <c r="OX61" s="54"/>
      <c r="OY61" s="54"/>
      <c r="OZ61" s="54"/>
      <c r="PA61" s="54"/>
      <c r="PB61" s="54"/>
      <c r="PC61" s="54"/>
      <c r="PD61" s="54"/>
      <c r="PE61" s="54"/>
      <c r="PF61" s="54"/>
      <c r="PG61" s="54"/>
      <c r="PH61" s="54"/>
      <c r="PI61" s="54"/>
      <c r="PJ61" s="54"/>
      <c r="PK61" s="54"/>
      <c r="PL61" s="54"/>
      <c r="PM61" s="54"/>
      <c r="PN61" s="54"/>
      <c r="PO61" s="54"/>
      <c r="PP61" s="54"/>
      <c r="PQ61" s="54"/>
      <c r="PR61" s="54"/>
      <c r="PS61" s="54"/>
      <c r="PT61" s="54"/>
      <c r="PU61" s="54"/>
      <c r="PV61" s="54"/>
      <c r="PW61" s="54"/>
      <c r="PX61" s="54"/>
      <c r="PY61" s="54"/>
      <c r="PZ61" s="54"/>
      <c r="QA61" s="54"/>
      <c r="QB61" s="54"/>
      <c r="QC61" s="54"/>
      <c r="QD61" s="54"/>
      <c r="QE61" s="54"/>
      <c r="QF61" s="54"/>
      <c r="QG61" s="54"/>
      <c r="QH61" s="54"/>
      <c r="QI61" s="54"/>
      <c r="QJ61" s="54"/>
      <c r="QK61" s="54"/>
      <c r="QL61" s="54"/>
      <c r="QM61" s="54"/>
      <c r="QN61" s="54"/>
      <c r="QO61" s="54"/>
      <c r="QP61" s="54"/>
      <c r="QQ61" s="54"/>
      <c r="QR61" s="54"/>
      <c r="QS61" s="54"/>
      <c r="QT61" s="54"/>
      <c r="QU61" s="54"/>
      <c r="QV61" s="54"/>
      <c r="QW61" s="54"/>
      <c r="QX61" s="54"/>
      <c r="QY61" s="54"/>
      <c r="QZ61" s="54"/>
      <c r="RA61" s="54"/>
      <c r="RB61" s="54"/>
      <c r="RC61" s="54"/>
      <c r="RD61" s="54"/>
      <c r="RE61" s="54"/>
      <c r="RF61" s="54"/>
      <c r="RG61" s="54"/>
      <c r="RH61" s="54"/>
      <c r="RI61" s="54"/>
      <c r="RJ61" s="54"/>
      <c r="RK61" s="54"/>
      <c r="RL61" s="54"/>
      <c r="RM61" s="54"/>
      <c r="RN61" s="54"/>
      <c r="RO61" s="54"/>
      <c r="RP61" s="54"/>
      <c r="RQ61" s="54"/>
      <c r="RR61" s="54"/>
      <c r="RS61" s="54"/>
      <c r="RT61" s="54"/>
      <c r="RU61" s="54"/>
      <c r="RV61" s="54"/>
      <c r="RW61" s="54"/>
      <c r="RX61" s="54"/>
      <c r="RY61" s="54"/>
      <c r="RZ61" s="54"/>
      <c r="SA61" s="54"/>
      <c r="SB61" s="54"/>
      <c r="SC61" s="54"/>
      <c r="SD61" s="54"/>
      <c r="SE61" s="54"/>
      <c r="SF61" s="54"/>
      <c r="SG61" s="54"/>
      <c r="SH61" s="54"/>
      <c r="SI61" s="54"/>
      <c r="SJ61" s="54"/>
      <c r="SK61" s="54"/>
      <c r="SL61" s="54"/>
      <c r="SM61" s="54"/>
      <c r="SN61" s="54"/>
      <c r="SO61" s="54"/>
      <c r="SP61" s="54"/>
      <c r="SQ61" s="54"/>
      <c r="SR61" s="54"/>
      <c r="SS61" s="54"/>
      <c r="ST61" s="54"/>
      <c r="SU61" s="54"/>
      <c r="SV61" s="54"/>
      <c r="SW61" s="54"/>
      <c r="SX61" s="54"/>
      <c r="SY61" s="54"/>
      <c r="SZ61" s="54"/>
      <c r="TA61" s="54"/>
      <c r="TB61" s="54"/>
      <c r="TC61" s="54"/>
      <c r="TD61" s="54"/>
      <c r="TE61" s="54"/>
      <c r="TF61" s="54"/>
      <c r="TG61" s="54"/>
      <c r="TH61" s="54"/>
      <c r="TI61" s="54"/>
      <c r="TJ61" s="54"/>
      <c r="TK61" s="54"/>
      <c r="TL61" s="54"/>
      <c r="TM61" s="54"/>
      <c r="TN61" s="54"/>
      <c r="TO61" s="54"/>
      <c r="TP61" s="54"/>
      <c r="TQ61" s="54"/>
      <c r="TR61" s="54"/>
      <c r="TS61" s="54"/>
      <c r="TT61" s="54"/>
      <c r="TU61" s="54"/>
      <c r="TV61" s="54"/>
      <c r="TW61" s="54"/>
      <c r="TX61" s="54"/>
      <c r="TY61" s="54"/>
      <c r="TZ61" s="54"/>
      <c r="UA61" s="54"/>
      <c r="UB61" s="54"/>
      <c r="UC61" s="54"/>
      <c r="UD61" s="54"/>
      <c r="UE61" s="54"/>
      <c r="UF61" s="54"/>
      <c r="UG61" s="54"/>
      <c r="UH61" s="54"/>
      <c r="UI61" s="54"/>
      <c r="UJ61" s="54"/>
      <c r="UK61" s="54"/>
      <c r="UL61" s="54"/>
      <c r="UM61" s="54"/>
      <c r="UN61" s="54"/>
      <c r="UO61" s="54"/>
      <c r="UP61" s="54"/>
      <c r="UQ61" s="54"/>
      <c r="UR61" s="54"/>
      <c r="US61" s="54"/>
      <c r="UT61" s="54"/>
      <c r="UU61" s="54"/>
      <c r="UV61" s="54"/>
      <c r="UW61" s="54"/>
      <c r="UX61" s="54"/>
      <c r="UY61" s="54"/>
      <c r="UZ61" s="54"/>
      <c r="VA61" s="54"/>
      <c r="VB61" s="54"/>
      <c r="VC61" s="54"/>
      <c r="VD61" s="54"/>
      <c r="VE61" s="54"/>
      <c r="VF61" s="54"/>
      <c r="VG61" s="54"/>
      <c r="VH61" s="54"/>
      <c r="VI61" s="54"/>
      <c r="VJ61" s="54"/>
      <c r="VK61" s="54"/>
      <c r="VL61" s="54"/>
      <c r="VM61" s="54"/>
      <c r="VN61" s="54"/>
      <c r="VO61" s="54"/>
      <c r="VP61" s="54"/>
      <c r="VQ61" s="54"/>
      <c r="VR61" s="54"/>
      <c r="VS61" s="54"/>
      <c r="VT61" s="54"/>
      <c r="VU61" s="54"/>
      <c r="VV61" s="54"/>
      <c r="VW61" s="54"/>
      <c r="VX61" s="54"/>
      <c r="VY61" s="54"/>
      <c r="VZ61" s="54"/>
      <c r="WA61" s="54"/>
      <c r="WB61" s="54"/>
      <c r="WC61" s="54"/>
      <c r="WD61" s="54"/>
      <c r="WE61" s="54"/>
      <c r="WF61" s="54"/>
      <c r="WG61" s="54"/>
      <c r="WH61" s="54"/>
      <c r="WI61" s="54"/>
      <c r="WJ61" s="54"/>
      <c r="WK61" s="54"/>
      <c r="WL61" s="54"/>
      <c r="WM61" s="54"/>
      <c r="WN61" s="54"/>
      <c r="WO61" s="54"/>
      <c r="WP61" s="54"/>
      <c r="WQ61" s="54"/>
      <c r="WR61" s="54"/>
      <c r="WS61" s="54"/>
      <c r="WT61" s="54"/>
      <c r="WU61" s="54"/>
      <c r="WV61" s="54"/>
      <c r="WW61" s="54"/>
      <c r="WX61" s="54"/>
      <c r="WY61" s="54"/>
      <c r="WZ61" s="54"/>
      <c r="XA61" s="54"/>
      <c r="XB61" s="54"/>
      <c r="XC61" s="54"/>
      <c r="XD61" s="54"/>
      <c r="XE61" s="54"/>
      <c r="XF61" s="54"/>
      <c r="XG61" s="54"/>
      <c r="XH61" s="54"/>
      <c r="XI61" s="54"/>
      <c r="XJ61" s="54"/>
      <c r="XK61" s="54"/>
      <c r="XL61" s="54"/>
      <c r="XM61" s="54"/>
      <c r="XN61" s="54"/>
      <c r="XO61" s="54"/>
      <c r="XP61" s="54"/>
      <c r="XQ61" s="54"/>
      <c r="XR61" s="54"/>
      <c r="XS61" s="54"/>
      <c r="XT61" s="54"/>
      <c r="XU61" s="54"/>
      <c r="XV61" s="54"/>
      <c r="XW61" s="54"/>
      <c r="XX61" s="54"/>
      <c r="XY61" s="54"/>
      <c r="XZ61" s="54"/>
      <c r="YA61" s="54"/>
      <c r="YB61" s="54"/>
      <c r="YC61" s="54"/>
      <c r="YD61" s="54"/>
      <c r="YE61" s="54"/>
      <c r="YF61" s="54"/>
      <c r="YG61" s="54"/>
      <c r="YH61" s="54"/>
      <c r="YI61" s="54"/>
      <c r="YJ61" s="54"/>
      <c r="YK61" s="54"/>
      <c r="YL61" s="54"/>
      <c r="YM61" s="54"/>
      <c r="YN61" s="54"/>
      <c r="YO61" s="54"/>
      <c r="YP61" s="54"/>
      <c r="YQ61" s="54"/>
      <c r="YR61" s="54"/>
      <c r="YS61" s="54"/>
      <c r="YT61" s="54"/>
      <c r="YU61" s="54"/>
      <c r="YV61" s="54"/>
      <c r="YW61" s="54"/>
      <c r="YX61" s="54"/>
      <c r="YY61" s="54"/>
      <c r="YZ61" s="54"/>
      <c r="ZA61" s="54"/>
      <c r="ZB61" s="54"/>
      <c r="ZC61" s="54"/>
      <c r="ZD61" s="54"/>
      <c r="ZE61" s="54"/>
      <c r="ZF61" s="54"/>
      <c r="ZG61" s="54"/>
      <c r="ZH61" s="54"/>
      <c r="ZI61" s="54"/>
      <c r="ZJ61" s="54"/>
      <c r="ZK61" s="54"/>
      <c r="ZL61" s="54"/>
      <c r="ZM61" s="54"/>
      <c r="ZN61" s="54"/>
      <c r="ZO61" s="54"/>
      <c r="ZP61" s="54"/>
      <c r="ZQ61" s="54"/>
      <c r="ZR61" s="54"/>
      <c r="ZS61" s="54"/>
      <c r="ZT61" s="54"/>
      <c r="ZU61" s="54"/>
      <c r="ZV61" s="54"/>
      <c r="ZW61" s="54"/>
      <c r="ZX61" s="54"/>
      <c r="ZY61" s="54"/>
      <c r="ZZ61" s="54"/>
      <c r="AAA61" s="54"/>
      <c r="AAB61" s="54"/>
      <c r="AAC61" s="54"/>
      <c r="AAD61" s="54"/>
      <c r="AAE61" s="54"/>
      <c r="AAF61" s="54"/>
      <c r="AAG61" s="54"/>
      <c r="AAH61" s="54"/>
      <c r="AAI61" s="54"/>
      <c r="AAJ61" s="54"/>
      <c r="AAK61" s="54"/>
      <c r="AAL61" s="54"/>
      <c r="AAM61" s="54"/>
      <c r="AAN61" s="54"/>
      <c r="AAO61" s="54"/>
      <c r="AAP61" s="54"/>
      <c r="AAQ61" s="54"/>
      <c r="AAR61" s="54"/>
      <c r="AAS61" s="54"/>
      <c r="AAT61" s="54"/>
      <c r="AAU61" s="54"/>
      <c r="AAV61" s="54"/>
      <c r="AAW61" s="54"/>
      <c r="AAX61" s="54"/>
      <c r="AAY61" s="54"/>
      <c r="AAZ61" s="54"/>
      <c r="ABA61" s="54"/>
      <c r="ABB61" s="54"/>
      <c r="ABC61" s="54"/>
      <c r="ABD61" s="54"/>
      <c r="ABE61" s="54"/>
      <c r="ABF61" s="54"/>
      <c r="ABG61" s="54"/>
      <c r="ABH61" s="54"/>
      <c r="ABI61" s="54"/>
      <c r="ABJ61" s="54"/>
      <c r="ABK61" s="54"/>
      <c r="ABL61" s="54"/>
      <c r="ABM61" s="54"/>
      <c r="ABN61" s="54"/>
      <c r="ABO61" s="54"/>
      <c r="ABP61" s="54"/>
      <c r="ABQ61" s="54"/>
      <c r="ABR61" s="54"/>
      <c r="ABS61" s="54"/>
      <c r="ABT61" s="54"/>
      <c r="ABU61" s="54"/>
      <c r="ABV61" s="54"/>
      <c r="ABW61" s="54"/>
      <c r="ABX61" s="54"/>
      <c r="ABY61" s="54"/>
      <c r="ABZ61" s="54"/>
      <c r="ACA61" s="54"/>
      <c r="ACB61" s="54"/>
      <c r="ACC61" s="54"/>
      <c r="ACD61" s="54"/>
      <c r="ACE61" s="54"/>
      <c r="ACF61" s="54"/>
      <c r="ACG61" s="54"/>
      <c r="ACH61" s="54"/>
      <c r="ACI61" s="54"/>
      <c r="ACJ61" s="54"/>
      <c r="ACK61" s="54"/>
      <c r="ACL61" s="54"/>
      <c r="ACM61" s="54"/>
      <c r="ACN61" s="54"/>
      <c r="ACO61" s="54"/>
      <c r="ACP61" s="54"/>
      <c r="ACQ61" s="54"/>
      <c r="ACR61" s="54"/>
      <c r="ACS61" s="54"/>
      <c r="ACT61" s="54"/>
      <c r="ACU61" s="54"/>
      <c r="ACV61" s="54"/>
      <c r="ACW61" s="54"/>
      <c r="ACX61" s="54"/>
      <c r="ACY61" s="54"/>
      <c r="ACZ61" s="54"/>
      <c r="ADA61" s="54"/>
      <c r="ADB61" s="54"/>
      <c r="ADC61" s="54"/>
      <c r="ADD61" s="54"/>
      <c r="ADE61" s="54"/>
      <c r="ADF61" s="54"/>
      <c r="ADG61" s="54"/>
      <c r="ADH61" s="54"/>
      <c r="ADI61" s="54"/>
      <c r="ADJ61" s="54"/>
      <c r="ADK61" s="54"/>
      <c r="ADL61" s="54"/>
      <c r="ADM61" s="54"/>
      <c r="ADN61" s="54"/>
      <c r="ADO61" s="54"/>
      <c r="ADP61" s="54"/>
      <c r="ADQ61" s="54"/>
      <c r="ADR61" s="54"/>
      <c r="ADS61" s="54"/>
      <c r="ADT61" s="54"/>
      <c r="ADU61" s="54"/>
      <c r="ADV61" s="54"/>
      <c r="ADW61" s="54"/>
      <c r="ADX61" s="54"/>
      <c r="ADY61" s="54"/>
      <c r="ADZ61" s="54"/>
      <c r="AEA61" s="54"/>
      <c r="AEB61" s="54"/>
      <c r="AEC61" s="54"/>
      <c r="AED61" s="54"/>
      <c r="AEE61" s="54"/>
      <c r="AEF61" s="54"/>
      <c r="AEG61" s="54"/>
      <c r="AEH61" s="54"/>
      <c r="AEI61" s="54"/>
      <c r="AEJ61" s="54"/>
      <c r="AEK61" s="54"/>
      <c r="AEL61" s="54"/>
      <c r="AEM61" s="54"/>
      <c r="AEN61" s="54"/>
      <c r="AEO61" s="54"/>
      <c r="AEP61" s="54"/>
      <c r="AEQ61" s="54"/>
      <c r="AER61" s="54"/>
      <c r="AES61" s="54"/>
      <c r="AET61" s="54"/>
      <c r="AEU61" s="54"/>
      <c r="AEV61" s="54"/>
      <c r="AEW61" s="54"/>
      <c r="AEX61" s="54"/>
      <c r="AEY61" s="54"/>
      <c r="AEZ61" s="54"/>
      <c r="AFA61" s="54"/>
      <c r="AFB61" s="54"/>
      <c r="AFC61" s="54"/>
      <c r="AFD61" s="54"/>
      <c r="AFE61" s="54"/>
      <c r="AFF61" s="54"/>
      <c r="AFG61" s="54"/>
      <c r="AFH61" s="54"/>
      <c r="AFI61" s="54"/>
      <c r="AFJ61" s="54"/>
      <c r="AFK61" s="54"/>
      <c r="AFL61" s="54"/>
      <c r="AFM61" s="54"/>
      <c r="AFN61" s="54"/>
      <c r="AFO61" s="54"/>
      <c r="AFP61" s="54"/>
      <c r="AFQ61" s="54"/>
      <c r="AFR61" s="54"/>
      <c r="AFS61" s="54"/>
      <c r="AFT61" s="54"/>
      <c r="AFU61" s="54"/>
      <c r="AFV61" s="54"/>
      <c r="AFW61" s="54"/>
      <c r="AFX61" s="54"/>
      <c r="AFY61" s="54"/>
      <c r="AFZ61" s="54"/>
      <c r="AGA61" s="54"/>
      <c r="AGB61" s="54"/>
      <c r="AGC61" s="54"/>
      <c r="AGD61" s="54"/>
      <c r="AGE61" s="54"/>
      <c r="AGF61" s="54"/>
      <c r="AGG61" s="54"/>
      <c r="AGH61" s="54"/>
      <c r="AGI61" s="54"/>
      <c r="AGJ61" s="54"/>
      <c r="AGK61" s="54"/>
      <c r="AGL61" s="54"/>
      <c r="AGM61" s="54"/>
      <c r="AGN61" s="54"/>
      <c r="AGO61" s="54"/>
      <c r="AGP61" s="54"/>
      <c r="AGQ61" s="54"/>
      <c r="AGR61" s="54"/>
      <c r="AGS61" s="54"/>
      <c r="AGT61" s="54"/>
      <c r="AGU61" s="54"/>
      <c r="AGV61" s="54"/>
      <c r="AGW61" s="54"/>
      <c r="AGX61" s="54"/>
      <c r="AGY61" s="54"/>
      <c r="AGZ61" s="54"/>
      <c r="AHA61" s="54"/>
      <c r="AHB61" s="54"/>
      <c r="AHC61" s="54"/>
      <c r="AHD61" s="54"/>
      <c r="AHE61" s="54"/>
      <c r="AHF61" s="54"/>
      <c r="AHG61" s="54"/>
      <c r="AHH61" s="54"/>
      <c r="AHI61" s="54"/>
      <c r="AHJ61" s="54"/>
      <c r="AHK61" s="54"/>
      <c r="AHL61" s="54"/>
      <c r="AHM61" s="54"/>
      <c r="AHN61" s="54"/>
      <c r="AHO61" s="54"/>
      <c r="AHP61" s="54"/>
      <c r="AHQ61" s="54"/>
      <c r="AHR61" s="54"/>
      <c r="AHS61" s="54"/>
      <c r="AHT61" s="54"/>
      <c r="AHU61" s="54"/>
      <c r="AHV61" s="54"/>
      <c r="AHW61" s="54"/>
      <c r="AHX61" s="54"/>
      <c r="AHY61" s="54"/>
      <c r="AHZ61" s="54"/>
      <c r="AIA61" s="54"/>
      <c r="AIB61" s="54"/>
      <c r="AIC61" s="54"/>
      <c r="AID61" s="54"/>
      <c r="AIE61" s="54"/>
      <c r="AIF61" s="54"/>
      <c r="AIG61" s="54"/>
      <c r="AIH61" s="54"/>
      <c r="AII61" s="54"/>
      <c r="AIJ61" s="54"/>
      <c r="AIK61" s="54"/>
      <c r="AIL61" s="54"/>
      <c r="AIM61" s="54"/>
      <c r="AIN61" s="54"/>
      <c r="AIO61" s="54"/>
      <c r="AIP61" s="54"/>
      <c r="AIQ61" s="54"/>
      <c r="AIR61" s="54"/>
      <c r="AIS61" s="54"/>
      <c r="AIT61" s="54"/>
      <c r="AIU61" s="54"/>
      <c r="AIV61" s="54"/>
      <c r="AIW61" s="54"/>
      <c r="AIX61" s="54"/>
      <c r="AIY61" s="54"/>
      <c r="AIZ61" s="54"/>
      <c r="AJA61" s="54"/>
      <c r="AJB61" s="54"/>
      <c r="AJC61" s="54"/>
      <c r="AJD61" s="54"/>
      <c r="AJE61" s="54"/>
      <c r="AJF61" s="54"/>
      <c r="AJG61" s="54"/>
      <c r="AJH61" s="54"/>
      <c r="AJI61" s="54"/>
      <c r="AJJ61" s="54"/>
      <c r="AJK61" s="54"/>
      <c r="AJL61" s="54"/>
      <c r="AJM61" s="54"/>
      <c r="AJN61" s="54"/>
      <c r="AJO61" s="54"/>
      <c r="AJP61" s="54"/>
      <c r="AJQ61" s="54"/>
      <c r="AJR61" s="54"/>
      <c r="AJS61" s="54"/>
      <c r="AJT61" s="54"/>
      <c r="AJU61" s="54"/>
      <c r="AJV61" s="54"/>
      <c r="AJW61" s="54"/>
      <c r="AJX61" s="54"/>
      <c r="AJY61" s="54"/>
      <c r="AJZ61" s="54"/>
      <c r="AKA61" s="54"/>
      <c r="AKB61" s="54"/>
      <c r="AKC61" s="54"/>
      <c r="AKD61" s="54"/>
      <c r="AKE61" s="54"/>
      <c r="AKF61" s="54"/>
      <c r="AKG61" s="54"/>
      <c r="AKH61" s="54"/>
      <c r="AKI61" s="54"/>
      <c r="AKJ61" s="54"/>
      <c r="AKK61" s="54"/>
      <c r="AKL61" s="54"/>
      <c r="AKM61" s="54"/>
      <c r="AKN61" s="54"/>
      <c r="AKO61" s="54"/>
      <c r="AKP61" s="54"/>
      <c r="AKQ61" s="54"/>
      <c r="AKR61" s="54"/>
      <c r="AKS61" s="54"/>
      <c r="AKT61" s="54"/>
      <c r="AKU61" s="54"/>
      <c r="AKV61" s="54"/>
      <c r="AKW61" s="54"/>
      <c r="AKX61" s="54"/>
      <c r="AKY61" s="54"/>
      <c r="AKZ61" s="54"/>
      <c r="ALA61" s="54"/>
      <c r="ALB61" s="54"/>
      <c r="ALC61" s="54"/>
      <c r="ALD61" s="54"/>
      <c r="ALE61" s="54"/>
      <c r="ALF61" s="54"/>
      <c r="ALG61" s="54"/>
      <c r="ALH61" s="54"/>
      <c r="ALI61" s="54"/>
      <c r="ALJ61" s="54"/>
      <c r="ALK61" s="54"/>
      <c r="ALL61" s="54"/>
      <c r="ALM61" s="54"/>
      <c r="ALN61" s="54"/>
      <c r="ALO61" s="54"/>
      <c r="ALP61" s="54"/>
      <c r="ALQ61" s="54"/>
      <c r="ALR61" s="54"/>
      <c r="ALS61" s="54"/>
      <c r="ALT61" s="54"/>
      <c r="ALU61" s="54"/>
      <c r="ALV61" s="54"/>
      <c r="ALW61" s="54"/>
      <c r="ALX61" s="54"/>
      <c r="ALY61" s="54"/>
      <c r="ALZ61" s="54"/>
      <c r="AMA61" s="54"/>
      <c r="AMB61" s="54"/>
      <c r="AMC61" s="54"/>
      <c r="AMD61" s="54"/>
      <c r="AME61" s="54"/>
      <c r="AMF61" s="54"/>
      <c r="AMG61" s="54"/>
      <c r="AMH61" s="54"/>
      <c r="AMI61" s="54"/>
      <c r="AMJ61" s="54"/>
      <c r="AMK61" s="54"/>
      <c r="AML61" s="54"/>
      <c r="AMM61" s="54"/>
      <c r="AMN61" s="54"/>
      <c r="AMO61" s="54"/>
      <c r="AMP61" s="54"/>
      <c r="AMQ61" s="54"/>
      <c r="AMR61" s="54"/>
      <c r="AMS61" s="54"/>
      <c r="AMT61" s="54"/>
      <c r="AMU61" s="54"/>
      <c r="AMV61" s="54"/>
      <c r="AMW61" s="54"/>
      <c r="AMX61" s="54"/>
      <c r="AMY61" s="54"/>
      <c r="AMZ61" s="54"/>
      <c r="ANA61" s="54"/>
      <c r="ANB61" s="54"/>
      <c r="ANC61" s="54"/>
      <c r="AND61" s="54"/>
      <c r="ANE61" s="54"/>
      <c r="ANF61" s="54"/>
      <c r="ANG61" s="54"/>
      <c r="ANH61" s="54"/>
      <c r="ANI61" s="54"/>
      <c r="ANJ61" s="54"/>
      <c r="ANK61" s="54"/>
      <c r="ANL61" s="54"/>
      <c r="ANM61" s="54"/>
      <c r="ANN61" s="54"/>
      <c r="ANO61" s="54"/>
      <c r="ANP61" s="54"/>
      <c r="ANQ61" s="54"/>
      <c r="ANR61" s="54"/>
      <c r="ANS61" s="54"/>
      <c r="ANT61" s="54"/>
      <c r="ANU61" s="54"/>
      <c r="ANV61" s="54"/>
      <c r="ANW61" s="54"/>
      <c r="ANX61" s="54"/>
      <c r="ANY61" s="54"/>
      <c r="ANZ61" s="54"/>
      <c r="AOA61" s="54"/>
      <c r="AOB61" s="54"/>
      <c r="AOC61" s="54"/>
      <c r="AOD61" s="54"/>
      <c r="AOE61" s="54"/>
      <c r="AOF61" s="54"/>
      <c r="AOG61" s="54"/>
      <c r="AOH61" s="54"/>
      <c r="AOI61" s="54"/>
      <c r="AOJ61" s="54"/>
      <c r="AOK61" s="54"/>
      <c r="AOL61" s="54"/>
      <c r="AOM61" s="54"/>
      <c r="AON61" s="54"/>
      <c r="AOO61" s="54"/>
      <c r="AOP61" s="54"/>
      <c r="AOQ61" s="54"/>
      <c r="AOR61" s="54"/>
      <c r="AOS61" s="54"/>
      <c r="AOT61" s="54"/>
      <c r="AOU61" s="54"/>
      <c r="AOV61" s="54"/>
      <c r="AOW61" s="54"/>
      <c r="AOX61" s="54"/>
      <c r="AOY61" s="54"/>
      <c r="AOZ61" s="54"/>
      <c r="APA61" s="54"/>
      <c r="APB61" s="54"/>
      <c r="APC61" s="54"/>
      <c r="APD61" s="54"/>
      <c r="APE61" s="54"/>
      <c r="APF61" s="54"/>
      <c r="APG61" s="54"/>
      <c r="APH61" s="54"/>
      <c r="API61" s="54"/>
      <c r="APJ61" s="54"/>
      <c r="APK61" s="54"/>
      <c r="APL61" s="54"/>
      <c r="APM61" s="54"/>
      <c r="APN61" s="54"/>
      <c r="APO61" s="54"/>
      <c r="APP61" s="54"/>
      <c r="APQ61" s="54"/>
      <c r="APR61" s="54"/>
      <c r="APS61" s="54"/>
      <c r="APT61" s="54"/>
      <c r="APU61" s="54"/>
      <c r="APV61" s="54"/>
      <c r="APW61" s="54"/>
      <c r="APX61" s="54"/>
      <c r="APY61" s="54"/>
    </row>
    <row r="62" spans="1:1117" x14ac:dyDescent="0.2">
      <c r="A62" s="303" t="s">
        <v>448</v>
      </c>
      <c r="B62" s="41">
        <f t="shared" si="1"/>
        <v>187.91737431887725</v>
      </c>
      <c r="C62" s="41">
        <f t="shared" si="2"/>
        <v>41.982197265624997</v>
      </c>
      <c r="D62" s="41">
        <f t="shared" si="2"/>
        <v>9.2010803301645563</v>
      </c>
      <c r="E62" s="41">
        <f t="shared" si="3"/>
        <v>487.31976638919474</v>
      </c>
      <c r="F62" s="41">
        <f t="shared" si="4"/>
        <v>8.6275993815233889</v>
      </c>
      <c r="G62" s="41">
        <f t="shared" si="5"/>
        <v>538.93535439403638</v>
      </c>
      <c r="H62" s="41">
        <f t="shared" si="7"/>
        <v>866.74800395509089</v>
      </c>
      <c r="I62" s="41">
        <f t="shared" si="8"/>
        <v>119.99649580963225</v>
      </c>
      <c r="J62" s="41">
        <f t="shared" si="9"/>
        <v>73.955380859374998</v>
      </c>
      <c r="K62" s="41">
        <f t="shared" si="9"/>
        <v>2.859052655876436</v>
      </c>
      <c r="L62" s="41">
        <f t="shared" si="6"/>
        <v>91.35252567675154</v>
      </c>
      <c r="M62" s="41">
        <f t="shared" si="6"/>
        <v>0.31630323165882113</v>
      </c>
      <c r="N62" s="49">
        <f t="shared" si="10"/>
        <v>2429.2111342678063</v>
      </c>
      <c r="O62" s="41"/>
      <c r="P62" s="46"/>
      <c r="S62" s="431"/>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c r="MN62" s="54"/>
      <c r="MO62" s="54"/>
      <c r="MP62" s="54"/>
      <c r="MQ62" s="54"/>
      <c r="MR62" s="54"/>
      <c r="MS62" s="54"/>
      <c r="MT62" s="54"/>
      <c r="MU62" s="54"/>
      <c r="MV62" s="54"/>
      <c r="MW62" s="54"/>
      <c r="MX62" s="54"/>
      <c r="MY62" s="54"/>
      <c r="MZ62" s="54"/>
      <c r="NA62" s="54"/>
      <c r="NB62" s="54"/>
      <c r="NC62" s="54"/>
      <c r="ND62" s="54"/>
      <c r="NE62" s="54"/>
      <c r="NF62" s="54"/>
      <c r="NG62" s="54"/>
      <c r="NH62" s="54"/>
      <c r="NI62" s="54"/>
      <c r="NJ62" s="54"/>
      <c r="NK62" s="54"/>
      <c r="NL62" s="54"/>
      <c r="NM62" s="54"/>
      <c r="NN62" s="54"/>
      <c r="NO62" s="54"/>
      <c r="NP62" s="54"/>
      <c r="NQ62" s="54"/>
      <c r="NR62" s="54"/>
      <c r="NS62" s="54"/>
      <c r="NT62" s="54"/>
      <c r="NU62" s="54"/>
      <c r="NV62" s="54"/>
      <c r="NW62" s="54"/>
      <c r="NX62" s="54"/>
      <c r="NY62" s="54"/>
      <c r="NZ62" s="54"/>
      <c r="OA62" s="54"/>
      <c r="OB62" s="54"/>
      <c r="OC62" s="54"/>
      <c r="OD62" s="54"/>
      <c r="OE62" s="54"/>
      <c r="OF62" s="54"/>
      <c r="OG62" s="54"/>
      <c r="OH62" s="54"/>
      <c r="OI62" s="54"/>
      <c r="OJ62" s="54"/>
      <c r="OK62" s="54"/>
      <c r="OL62" s="54"/>
      <c r="OM62" s="54"/>
      <c r="ON62" s="54"/>
      <c r="OO62" s="54"/>
      <c r="OP62" s="54"/>
      <c r="OQ62" s="54"/>
      <c r="OR62" s="54"/>
      <c r="OS62" s="54"/>
      <c r="OT62" s="54"/>
      <c r="OU62" s="54"/>
      <c r="OV62" s="54"/>
      <c r="OW62" s="54"/>
      <c r="OX62" s="54"/>
      <c r="OY62" s="54"/>
      <c r="OZ62" s="54"/>
      <c r="PA62" s="54"/>
      <c r="PB62" s="54"/>
      <c r="PC62" s="54"/>
      <c r="PD62" s="54"/>
      <c r="PE62" s="54"/>
      <c r="PF62" s="54"/>
      <c r="PG62" s="54"/>
      <c r="PH62" s="54"/>
      <c r="PI62" s="54"/>
      <c r="PJ62" s="54"/>
      <c r="PK62" s="54"/>
      <c r="PL62" s="54"/>
      <c r="PM62" s="54"/>
      <c r="PN62" s="54"/>
      <c r="PO62" s="54"/>
      <c r="PP62" s="54"/>
      <c r="PQ62" s="54"/>
      <c r="PR62" s="54"/>
      <c r="PS62" s="54"/>
      <c r="PT62" s="54"/>
      <c r="PU62" s="54"/>
      <c r="PV62" s="54"/>
      <c r="PW62" s="54"/>
      <c r="PX62" s="54"/>
      <c r="PY62" s="54"/>
      <c r="PZ62" s="54"/>
      <c r="QA62" s="54"/>
      <c r="QB62" s="54"/>
      <c r="QC62" s="54"/>
      <c r="QD62" s="54"/>
      <c r="QE62" s="54"/>
      <c r="QF62" s="54"/>
      <c r="QG62" s="54"/>
      <c r="QH62" s="54"/>
      <c r="QI62" s="54"/>
      <c r="QJ62" s="54"/>
      <c r="QK62" s="54"/>
      <c r="QL62" s="54"/>
      <c r="QM62" s="54"/>
      <c r="QN62" s="54"/>
      <c r="QO62" s="54"/>
      <c r="QP62" s="54"/>
      <c r="QQ62" s="54"/>
      <c r="QR62" s="54"/>
      <c r="QS62" s="54"/>
      <c r="QT62" s="54"/>
      <c r="QU62" s="54"/>
      <c r="QV62" s="54"/>
      <c r="QW62" s="54"/>
      <c r="QX62" s="54"/>
      <c r="QY62" s="54"/>
      <c r="QZ62" s="54"/>
      <c r="RA62" s="54"/>
      <c r="RB62" s="54"/>
      <c r="RC62" s="54"/>
      <c r="RD62" s="54"/>
      <c r="RE62" s="54"/>
      <c r="RF62" s="54"/>
      <c r="RG62" s="54"/>
      <c r="RH62" s="54"/>
      <c r="RI62" s="54"/>
      <c r="RJ62" s="54"/>
      <c r="RK62" s="54"/>
      <c r="RL62" s="54"/>
      <c r="RM62" s="54"/>
      <c r="RN62" s="54"/>
      <c r="RO62" s="54"/>
      <c r="RP62" s="54"/>
      <c r="RQ62" s="54"/>
      <c r="RR62" s="54"/>
      <c r="RS62" s="54"/>
      <c r="RT62" s="54"/>
      <c r="RU62" s="54"/>
      <c r="RV62" s="54"/>
      <c r="RW62" s="54"/>
      <c r="RX62" s="54"/>
      <c r="RY62" s="54"/>
      <c r="RZ62" s="54"/>
      <c r="SA62" s="54"/>
      <c r="SB62" s="54"/>
      <c r="SC62" s="54"/>
      <c r="SD62" s="54"/>
      <c r="SE62" s="54"/>
      <c r="SF62" s="54"/>
      <c r="SG62" s="54"/>
      <c r="SH62" s="54"/>
      <c r="SI62" s="54"/>
      <c r="SJ62" s="54"/>
      <c r="SK62" s="54"/>
      <c r="SL62" s="54"/>
      <c r="SM62" s="54"/>
      <c r="SN62" s="54"/>
      <c r="SO62" s="54"/>
      <c r="SP62" s="54"/>
      <c r="SQ62" s="54"/>
      <c r="SR62" s="54"/>
      <c r="SS62" s="54"/>
      <c r="ST62" s="54"/>
      <c r="SU62" s="54"/>
      <c r="SV62" s="54"/>
      <c r="SW62" s="54"/>
      <c r="SX62" s="54"/>
      <c r="SY62" s="54"/>
      <c r="SZ62" s="54"/>
      <c r="TA62" s="54"/>
      <c r="TB62" s="54"/>
      <c r="TC62" s="54"/>
      <c r="TD62" s="54"/>
      <c r="TE62" s="54"/>
      <c r="TF62" s="54"/>
      <c r="TG62" s="54"/>
      <c r="TH62" s="54"/>
      <c r="TI62" s="54"/>
      <c r="TJ62" s="54"/>
      <c r="TK62" s="54"/>
      <c r="TL62" s="54"/>
      <c r="TM62" s="54"/>
      <c r="TN62" s="54"/>
      <c r="TO62" s="54"/>
      <c r="TP62" s="54"/>
      <c r="TQ62" s="54"/>
      <c r="TR62" s="54"/>
      <c r="TS62" s="54"/>
      <c r="TT62" s="54"/>
      <c r="TU62" s="54"/>
      <c r="TV62" s="54"/>
      <c r="TW62" s="54"/>
      <c r="TX62" s="54"/>
      <c r="TY62" s="54"/>
      <c r="TZ62" s="54"/>
      <c r="UA62" s="54"/>
      <c r="UB62" s="54"/>
      <c r="UC62" s="54"/>
      <c r="UD62" s="54"/>
      <c r="UE62" s="54"/>
      <c r="UF62" s="54"/>
      <c r="UG62" s="54"/>
      <c r="UH62" s="54"/>
      <c r="UI62" s="54"/>
      <c r="UJ62" s="54"/>
      <c r="UK62" s="54"/>
      <c r="UL62" s="54"/>
      <c r="UM62" s="54"/>
      <c r="UN62" s="54"/>
      <c r="UO62" s="54"/>
      <c r="UP62" s="54"/>
      <c r="UQ62" s="54"/>
      <c r="UR62" s="54"/>
      <c r="US62" s="54"/>
      <c r="UT62" s="54"/>
      <c r="UU62" s="54"/>
      <c r="UV62" s="54"/>
      <c r="UW62" s="54"/>
      <c r="UX62" s="54"/>
      <c r="UY62" s="54"/>
      <c r="UZ62" s="54"/>
      <c r="VA62" s="54"/>
      <c r="VB62" s="54"/>
      <c r="VC62" s="54"/>
      <c r="VD62" s="54"/>
      <c r="VE62" s="54"/>
      <c r="VF62" s="54"/>
      <c r="VG62" s="54"/>
      <c r="VH62" s="54"/>
      <c r="VI62" s="54"/>
      <c r="VJ62" s="54"/>
      <c r="VK62" s="54"/>
      <c r="VL62" s="54"/>
      <c r="VM62" s="54"/>
      <c r="VN62" s="54"/>
      <c r="VO62" s="54"/>
      <c r="VP62" s="54"/>
      <c r="VQ62" s="54"/>
      <c r="VR62" s="54"/>
      <c r="VS62" s="54"/>
      <c r="VT62" s="54"/>
      <c r="VU62" s="54"/>
      <c r="VV62" s="54"/>
      <c r="VW62" s="54"/>
      <c r="VX62" s="54"/>
      <c r="VY62" s="54"/>
      <c r="VZ62" s="54"/>
      <c r="WA62" s="54"/>
      <c r="WB62" s="54"/>
      <c r="WC62" s="54"/>
      <c r="WD62" s="54"/>
      <c r="WE62" s="54"/>
      <c r="WF62" s="54"/>
      <c r="WG62" s="54"/>
      <c r="WH62" s="54"/>
      <c r="WI62" s="54"/>
      <c r="WJ62" s="54"/>
      <c r="WK62" s="54"/>
      <c r="WL62" s="54"/>
      <c r="WM62" s="54"/>
      <c r="WN62" s="54"/>
      <c r="WO62" s="54"/>
      <c r="WP62" s="54"/>
      <c r="WQ62" s="54"/>
      <c r="WR62" s="54"/>
      <c r="WS62" s="54"/>
      <c r="WT62" s="54"/>
      <c r="WU62" s="54"/>
      <c r="WV62" s="54"/>
      <c r="WW62" s="54"/>
      <c r="WX62" s="54"/>
      <c r="WY62" s="54"/>
      <c r="WZ62" s="54"/>
      <c r="XA62" s="54"/>
      <c r="XB62" s="54"/>
      <c r="XC62" s="54"/>
      <c r="XD62" s="54"/>
      <c r="XE62" s="54"/>
      <c r="XF62" s="54"/>
      <c r="XG62" s="54"/>
      <c r="XH62" s="54"/>
      <c r="XI62" s="54"/>
      <c r="XJ62" s="54"/>
      <c r="XK62" s="54"/>
      <c r="XL62" s="54"/>
      <c r="XM62" s="54"/>
      <c r="XN62" s="54"/>
      <c r="XO62" s="54"/>
      <c r="XP62" s="54"/>
      <c r="XQ62" s="54"/>
      <c r="XR62" s="54"/>
      <c r="XS62" s="54"/>
      <c r="XT62" s="54"/>
      <c r="XU62" s="54"/>
      <c r="XV62" s="54"/>
      <c r="XW62" s="54"/>
      <c r="XX62" s="54"/>
      <c r="XY62" s="54"/>
      <c r="XZ62" s="54"/>
      <c r="YA62" s="54"/>
      <c r="YB62" s="54"/>
      <c r="YC62" s="54"/>
      <c r="YD62" s="54"/>
      <c r="YE62" s="54"/>
      <c r="YF62" s="54"/>
      <c r="YG62" s="54"/>
      <c r="YH62" s="54"/>
      <c r="YI62" s="54"/>
      <c r="YJ62" s="54"/>
      <c r="YK62" s="54"/>
      <c r="YL62" s="54"/>
      <c r="YM62" s="54"/>
      <c r="YN62" s="54"/>
      <c r="YO62" s="54"/>
      <c r="YP62" s="54"/>
      <c r="YQ62" s="54"/>
      <c r="YR62" s="54"/>
      <c r="YS62" s="54"/>
      <c r="YT62" s="54"/>
      <c r="YU62" s="54"/>
      <c r="YV62" s="54"/>
      <c r="YW62" s="54"/>
      <c r="YX62" s="54"/>
      <c r="YY62" s="54"/>
      <c r="YZ62" s="54"/>
      <c r="ZA62" s="54"/>
      <c r="ZB62" s="54"/>
      <c r="ZC62" s="54"/>
      <c r="ZD62" s="54"/>
      <c r="ZE62" s="54"/>
      <c r="ZF62" s="54"/>
      <c r="ZG62" s="54"/>
      <c r="ZH62" s="54"/>
      <c r="ZI62" s="54"/>
      <c r="ZJ62" s="54"/>
      <c r="ZK62" s="54"/>
      <c r="ZL62" s="54"/>
      <c r="ZM62" s="54"/>
      <c r="ZN62" s="54"/>
      <c r="ZO62" s="54"/>
      <c r="ZP62" s="54"/>
      <c r="ZQ62" s="54"/>
      <c r="ZR62" s="54"/>
      <c r="ZS62" s="54"/>
      <c r="ZT62" s="54"/>
      <c r="ZU62" s="54"/>
      <c r="ZV62" s="54"/>
      <c r="ZW62" s="54"/>
      <c r="ZX62" s="54"/>
      <c r="ZY62" s="54"/>
      <c r="ZZ62" s="54"/>
      <c r="AAA62" s="54"/>
      <c r="AAB62" s="54"/>
      <c r="AAC62" s="54"/>
      <c r="AAD62" s="54"/>
      <c r="AAE62" s="54"/>
      <c r="AAF62" s="54"/>
      <c r="AAG62" s="54"/>
      <c r="AAH62" s="54"/>
      <c r="AAI62" s="54"/>
      <c r="AAJ62" s="54"/>
      <c r="AAK62" s="54"/>
      <c r="AAL62" s="54"/>
      <c r="AAM62" s="54"/>
      <c r="AAN62" s="54"/>
      <c r="AAO62" s="54"/>
      <c r="AAP62" s="54"/>
      <c r="AAQ62" s="54"/>
      <c r="AAR62" s="54"/>
      <c r="AAS62" s="54"/>
      <c r="AAT62" s="54"/>
      <c r="AAU62" s="54"/>
      <c r="AAV62" s="54"/>
      <c r="AAW62" s="54"/>
      <c r="AAX62" s="54"/>
      <c r="AAY62" s="54"/>
      <c r="AAZ62" s="54"/>
      <c r="ABA62" s="54"/>
      <c r="ABB62" s="54"/>
      <c r="ABC62" s="54"/>
      <c r="ABD62" s="54"/>
      <c r="ABE62" s="54"/>
      <c r="ABF62" s="54"/>
      <c r="ABG62" s="54"/>
      <c r="ABH62" s="54"/>
      <c r="ABI62" s="54"/>
      <c r="ABJ62" s="54"/>
      <c r="ABK62" s="54"/>
      <c r="ABL62" s="54"/>
      <c r="ABM62" s="54"/>
      <c r="ABN62" s="54"/>
      <c r="ABO62" s="54"/>
      <c r="ABP62" s="54"/>
      <c r="ABQ62" s="54"/>
      <c r="ABR62" s="54"/>
      <c r="ABS62" s="54"/>
      <c r="ABT62" s="54"/>
      <c r="ABU62" s="54"/>
      <c r="ABV62" s="54"/>
      <c r="ABW62" s="54"/>
      <c r="ABX62" s="54"/>
      <c r="ABY62" s="54"/>
      <c r="ABZ62" s="54"/>
      <c r="ACA62" s="54"/>
      <c r="ACB62" s="54"/>
      <c r="ACC62" s="54"/>
      <c r="ACD62" s="54"/>
      <c r="ACE62" s="54"/>
      <c r="ACF62" s="54"/>
      <c r="ACG62" s="54"/>
      <c r="ACH62" s="54"/>
      <c r="ACI62" s="54"/>
      <c r="ACJ62" s="54"/>
      <c r="ACK62" s="54"/>
      <c r="ACL62" s="54"/>
      <c r="ACM62" s="54"/>
      <c r="ACN62" s="54"/>
      <c r="ACO62" s="54"/>
      <c r="ACP62" s="54"/>
      <c r="ACQ62" s="54"/>
      <c r="ACR62" s="54"/>
      <c r="ACS62" s="54"/>
      <c r="ACT62" s="54"/>
      <c r="ACU62" s="54"/>
      <c r="ACV62" s="54"/>
      <c r="ACW62" s="54"/>
      <c r="ACX62" s="54"/>
      <c r="ACY62" s="54"/>
      <c r="ACZ62" s="54"/>
      <c r="ADA62" s="54"/>
      <c r="ADB62" s="54"/>
      <c r="ADC62" s="54"/>
      <c r="ADD62" s="54"/>
      <c r="ADE62" s="54"/>
      <c r="ADF62" s="54"/>
      <c r="ADG62" s="54"/>
      <c r="ADH62" s="54"/>
      <c r="ADI62" s="54"/>
      <c r="ADJ62" s="54"/>
      <c r="ADK62" s="54"/>
      <c r="ADL62" s="54"/>
      <c r="ADM62" s="54"/>
      <c r="ADN62" s="54"/>
      <c r="ADO62" s="54"/>
      <c r="ADP62" s="54"/>
      <c r="ADQ62" s="54"/>
      <c r="ADR62" s="54"/>
      <c r="ADS62" s="54"/>
      <c r="ADT62" s="54"/>
      <c r="ADU62" s="54"/>
      <c r="ADV62" s="54"/>
      <c r="ADW62" s="54"/>
      <c r="ADX62" s="54"/>
      <c r="ADY62" s="54"/>
      <c r="ADZ62" s="54"/>
      <c r="AEA62" s="54"/>
      <c r="AEB62" s="54"/>
      <c r="AEC62" s="54"/>
      <c r="AED62" s="54"/>
      <c r="AEE62" s="54"/>
      <c r="AEF62" s="54"/>
      <c r="AEG62" s="54"/>
      <c r="AEH62" s="54"/>
      <c r="AEI62" s="54"/>
      <c r="AEJ62" s="54"/>
      <c r="AEK62" s="54"/>
      <c r="AEL62" s="54"/>
      <c r="AEM62" s="54"/>
      <c r="AEN62" s="54"/>
      <c r="AEO62" s="54"/>
      <c r="AEP62" s="54"/>
      <c r="AEQ62" s="54"/>
      <c r="AER62" s="54"/>
      <c r="AES62" s="54"/>
      <c r="AET62" s="54"/>
      <c r="AEU62" s="54"/>
      <c r="AEV62" s="54"/>
      <c r="AEW62" s="54"/>
      <c r="AEX62" s="54"/>
      <c r="AEY62" s="54"/>
      <c r="AEZ62" s="54"/>
      <c r="AFA62" s="54"/>
      <c r="AFB62" s="54"/>
      <c r="AFC62" s="54"/>
      <c r="AFD62" s="54"/>
      <c r="AFE62" s="54"/>
      <c r="AFF62" s="54"/>
      <c r="AFG62" s="54"/>
      <c r="AFH62" s="54"/>
      <c r="AFI62" s="54"/>
      <c r="AFJ62" s="54"/>
      <c r="AFK62" s="54"/>
      <c r="AFL62" s="54"/>
      <c r="AFM62" s="54"/>
      <c r="AFN62" s="54"/>
      <c r="AFO62" s="54"/>
      <c r="AFP62" s="54"/>
      <c r="AFQ62" s="54"/>
      <c r="AFR62" s="54"/>
      <c r="AFS62" s="54"/>
      <c r="AFT62" s="54"/>
      <c r="AFU62" s="54"/>
      <c r="AFV62" s="54"/>
      <c r="AFW62" s="54"/>
      <c r="AFX62" s="54"/>
      <c r="AFY62" s="54"/>
      <c r="AFZ62" s="54"/>
      <c r="AGA62" s="54"/>
      <c r="AGB62" s="54"/>
      <c r="AGC62" s="54"/>
      <c r="AGD62" s="54"/>
      <c r="AGE62" s="54"/>
      <c r="AGF62" s="54"/>
      <c r="AGG62" s="54"/>
      <c r="AGH62" s="54"/>
      <c r="AGI62" s="54"/>
      <c r="AGJ62" s="54"/>
      <c r="AGK62" s="54"/>
      <c r="AGL62" s="54"/>
      <c r="AGM62" s="54"/>
      <c r="AGN62" s="54"/>
      <c r="AGO62" s="54"/>
      <c r="AGP62" s="54"/>
      <c r="AGQ62" s="54"/>
      <c r="AGR62" s="54"/>
      <c r="AGS62" s="54"/>
      <c r="AGT62" s="54"/>
      <c r="AGU62" s="54"/>
      <c r="AGV62" s="54"/>
      <c r="AGW62" s="54"/>
      <c r="AGX62" s="54"/>
      <c r="AGY62" s="54"/>
      <c r="AGZ62" s="54"/>
      <c r="AHA62" s="54"/>
      <c r="AHB62" s="54"/>
      <c r="AHC62" s="54"/>
      <c r="AHD62" s="54"/>
      <c r="AHE62" s="54"/>
      <c r="AHF62" s="54"/>
      <c r="AHG62" s="54"/>
      <c r="AHH62" s="54"/>
      <c r="AHI62" s="54"/>
      <c r="AHJ62" s="54"/>
      <c r="AHK62" s="54"/>
      <c r="AHL62" s="54"/>
      <c r="AHM62" s="54"/>
      <c r="AHN62" s="54"/>
      <c r="AHO62" s="54"/>
      <c r="AHP62" s="54"/>
      <c r="AHQ62" s="54"/>
      <c r="AHR62" s="54"/>
      <c r="AHS62" s="54"/>
      <c r="AHT62" s="54"/>
      <c r="AHU62" s="54"/>
      <c r="AHV62" s="54"/>
      <c r="AHW62" s="54"/>
      <c r="AHX62" s="54"/>
      <c r="AHY62" s="54"/>
      <c r="AHZ62" s="54"/>
      <c r="AIA62" s="54"/>
      <c r="AIB62" s="54"/>
      <c r="AIC62" s="54"/>
      <c r="AID62" s="54"/>
      <c r="AIE62" s="54"/>
      <c r="AIF62" s="54"/>
      <c r="AIG62" s="54"/>
      <c r="AIH62" s="54"/>
      <c r="AII62" s="54"/>
      <c r="AIJ62" s="54"/>
      <c r="AIK62" s="54"/>
      <c r="AIL62" s="54"/>
      <c r="AIM62" s="54"/>
      <c r="AIN62" s="54"/>
      <c r="AIO62" s="54"/>
      <c r="AIP62" s="54"/>
      <c r="AIQ62" s="54"/>
      <c r="AIR62" s="54"/>
      <c r="AIS62" s="54"/>
      <c r="AIT62" s="54"/>
      <c r="AIU62" s="54"/>
      <c r="AIV62" s="54"/>
      <c r="AIW62" s="54"/>
      <c r="AIX62" s="54"/>
      <c r="AIY62" s="54"/>
      <c r="AIZ62" s="54"/>
      <c r="AJA62" s="54"/>
      <c r="AJB62" s="54"/>
      <c r="AJC62" s="54"/>
      <c r="AJD62" s="54"/>
      <c r="AJE62" s="54"/>
      <c r="AJF62" s="54"/>
      <c r="AJG62" s="54"/>
      <c r="AJH62" s="54"/>
      <c r="AJI62" s="54"/>
      <c r="AJJ62" s="54"/>
      <c r="AJK62" s="54"/>
      <c r="AJL62" s="54"/>
      <c r="AJM62" s="54"/>
      <c r="AJN62" s="54"/>
      <c r="AJO62" s="54"/>
      <c r="AJP62" s="54"/>
      <c r="AJQ62" s="54"/>
      <c r="AJR62" s="54"/>
      <c r="AJS62" s="54"/>
      <c r="AJT62" s="54"/>
      <c r="AJU62" s="54"/>
      <c r="AJV62" s="54"/>
      <c r="AJW62" s="54"/>
      <c r="AJX62" s="54"/>
      <c r="AJY62" s="54"/>
      <c r="AJZ62" s="54"/>
      <c r="AKA62" s="54"/>
      <c r="AKB62" s="54"/>
      <c r="AKC62" s="54"/>
      <c r="AKD62" s="54"/>
      <c r="AKE62" s="54"/>
      <c r="AKF62" s="54"/>
      <c r="AKG62" s="54"/>
      <c r="AKH62" s="54"/>
      <c r="AKI62" s="54"/>
      <c r="AKJ62" s="54"/>
      <c r="AKK62" s="54"/>
      <c r="AKL62" s="54"/>
      <c r="AKM62" s="54"/>
      <c r="AKN62" s="54"/>
      <c r="AKO62" s="54"/>
      <c r="AKP62" s="54"/>
      <c r="AKQ62" s="54"/>
      <c r="AKR62" s="54"/>
      <c r="AKS62" s="54"/>
      <c r="AKT62" s="54"/>
      <c r="AKU62" s="54"/>
      <c r="AKV62" s="54"/>
      <c r="AKW62" s="54"/>
      <c r="AKX62" s="54"/>
      <c r="AKY62" s="54"/>
      <c r="AKZ62" s="54"/>
      <c r="ALA62" s="54"/>
      <c r="ALB62" s="54"/>
      <c r="ALC62" s="54"/>
      <c r="ALD62" s="54"/>
      <c r="ALE62" s="54"/>
      <c r="ALF62" s="54"/>
      <c r="ALG62" s="54"/>
      <c r="ALH62" s="54"/>
      <c r="ALI62" s="54"/>
      <c r="ALJ62" s="54"/>
      <c r="ALK62" s="54"/>
      <c r="ALL62" s="54"/>
      <c r="ALM62" s="54"/>
      <c r="ALN62" s="54"/>
      <c r="ALO62" s="54"/>
      <c r="ALP62" s="54"/>
      <c r="ALQ62" s="54"/>
      <c r="ALR62" s="54"/>
      <c r="ALS62" s="54"/>
      <c r="ALT62" s="54"/>
      <c r="ALU62" s="54"/>
      <c r="ALV62" s="54"/>
      <c r="ALW62" s="54"/>
      <c r="ALX62" s="54"/>
      <c r="ALY62" s="54"/>
      <c r="ALZ62" s="54"/>
      <c r="AMA62" s="54"/>
      <c r="AMB62" s="54"/>
      <c r="AMC62" s="54"/>
      <c r="AMD62" s="54"/>
      <c r="AME62" s="54"/>
      <c r="AMF62" s="54"/>
      <c r="AMG62" s="54"/>
      <c r="AMH62" s="54"/>
      <c r="AMI62" s="54"/>
      <c r="AMJ62" s="54"/>
      <c r="AMK62" s="54"/>
      <c r="AML62" s="54"/>
      <c r="AMM62" s="54"/>
      <c r="AMN62" s="54"/>
      <c r="AMO62" s="54"/>
      <c r="AMP62" s="54"/>
      <c r="AMQ62" s="54"/>
      <c r="AMR62" s="54"/>
      <c r="AMS62" s="54"/>
      <c r="AMT62" s="54"/>
      <c r="AMU62" s="54"/>
      <c r="AMV62" s="54"/>
      <c r="AMW62" s="54"/>
      <c r="AMX62" s="54"/>
      <c r="AMY62" s="54"/>
      <c r="AMZ62" s="54"/>
      <c r="ANA62" s="54"/>
      <c r="ANB62" s="54"/>
      <c r="ANC62" s="54"/>
      <c r="AND62" s="54"/>
      <c r="ANE62" s="54"/>
      <c r="ANF62" s="54"/>
      <c r="ANG62" s="54"/>
      <c r="ANH62" s="54"/>
      <c r="ANI62" s="54"/>
      <c r="ANJ62" s="54"/>
      <c r="ANK62" s="54"/>
      <c r="ANL62" s="54"/>
      <c r="ANM62" s="54"/>
      <c r="ANN62" s="54"/>
      <c r="ANO62" s="54"/>
      <c r="ANP62" s="54"/>
      <c r="ANQ62" s="54"/>
      <c r="ANR62" s="54"/>
      <c r="ANS62" s="54"/>
      <c r="ANT62" s="54"/>
      <c r="ANU62" s="54"/>
      <c r="ANV62" s="54"/>
      <c r="ANW62" s="54"/>
      <c r="ANX62" s="54"/>
      <c r="ANY62" s="54"/>
      <c r="ANZ62" s="54"/>
      <c r="AOA62" s="54"/>
      <c r="AOB62" s="54"/>
      <c r="AOC62" s="54"/>
      <c r="AOD62" s="54"/>
      <c r="AOE62" s="54"/>
      <c r="AOF62" s="54"/>
      <c r="AOG62" s="54"/>
      <c r="AOH62" s="54"/>
      <c r="AOI62" s="54"/>
      <c r="AOJ62" s="54"/>
      <c r="AOK62" s="54"/>
      <c r="AOL62" s="54"/>
      <c r="AOM62" s="54"/>
      <c r="AON62" s="54"/>
      <c r="AOO62" s="54"/>
      <c r="AOP62" s="54"/>
      <c r="AOQ62" s="54"/>
      <c r="AOR62" s="54"/>
      <c r="AOS62" s="54"/>
      <c r="AOT62" s="54"/>
      <c r="AOU62" s="54"/>
      <c r="AOV62" s="54"/>
      <c r="AOW62" s="54"/>
      <c r="AOX62" s="54"/>
      <c r="AOY62" s="54"/>
      <c r="AOZ62" s="54"/>
      <c r="APA62" s="54"/>
      <c r="APB62" s="54"/>
      <c r="APC62" s="54"/>
      <c r="APD62" s="54"/>
      <c r="APE62" s="54"/>
      <c r="APF62" s="54"/>
      <c r="APG62" s="54"/>
      <c r="APH62" s="54"/>
      <c r="API62" s="54"/>
      <c r="APJ62" s="54"/>
      <c r="APK62" s="54"/>
      <c r="APL62" s="54"/>
      <c r="APM62" s="54"/>
      <c r="APN62" s="54"/>
      <c r="APO62" s="54"/>
      <c r="APP62" s="54"/>
      <c r="APQ62" s="54"/>
      <c r="APR62" s="54"/>
      <c r="APS62" s="54"/>
      <c r="APT62" s="54"/>
      <c r="APU62" s="54"/>
      <c r="APV62" s="54"/>
      <c r="APW62" s="54"/>
      <c r="APX62" s="54"/>
      <c r="APY62" s="54"/>
    </row>
    <row r="63" spans="1:1117" x14ac:dyDescent="0.2">
      <c r="A63" s="303" t="s">
        <v>449</v>
      </c>
      <c r="B63" s="41">
        <f t="shared" si="1"/>
        <v>232.70969726562501</v>
      </c>
      <c r="C63" s="41">
        <f t="shared" si="2"/>
        <v>2.6634765624999996</v>
      </c>
      <c r="D63" s="41">
        <f t="shared" si="2"/>
        <v>17.431845703124999</v>
      </c>
      <c r="E63" s="41">
        <f t="shared" si="3"/>
        <v>698.67523437499995</v>
      </c>
      <c r="F63" s="41">
        <f t="shared" si="4"/>
        <v>12.410048828124999</v>
      </c>
      <c r="G63" s="41">
        <f t="shared" si="5"/>
        <v>952.70526367187483</v>
      </c>
      <c r="H63" s="41">
        <f t="shared" si="7"/>
        <v>1287.3805273437499</v>
      </c>
      <c r="I63" s="41">
        <f t="shared" si="8"/>
        <v>140.17009765624996</v>
      </c>
      <c r="J63" s="41">
        <f t="shared" si="9"/>
        <v>173.84639648437499</v>
      </c>
      <c r="K63" s="41">
        <f t="shared" si="9"/>
        <v>4.9920605468749999</v>
      </c>
      <c r="L63" s="41">
        <f t="shared" si="6"/>
        <v>104.92124023437498</v>
      </c>
      <c r="M63" s="41">
        <f t="shared" si="6"/>
        <v>1.4294628906250002</v>
      </c>
      <c r="N63" s="49">
        <f t="shared" si="10"/>
        <v>3629.3353515624999</v>
      </c>
      <c r="O63" s="41">
        <v>239.357451171875</v>
      </c>
      <c r="P63" s="46"/>
      <c r="S63" s="431"/>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c r="MI63" s="54"/>
      <c r="MJ63" s="54"/>
      <c r="MK63" s="54"/>
      <c r="ML63" s="54"/>
      <c r="MM63" s="54"/>
      <c r="MN63" s="54"/>
      <c r="MO63" s="54"/>
      <c r="MP63" s="54"/>
      <c r="MQ63" s="54"/>
      <c r="MR63" s="54"/>
      <c r="MS63" s="54"/>
      <c r="MT63" s="54"/>
      <c r="MU63" s="54"/>
      <c r="MV63" s="54"/>
      <c r="MW63" s="54"/>
      <c r="MX63" s="54"/>
      <c r="MY63" s="54"/>
      <c r="MZ63" s="54"/>
      <c r="NA63" s="54"/>
      <c r="NB63" s="54"/>
      <c r="NC63" s="54"/>
      <c r="ND63" s="54"/>
      <c r="NE63" s="54"/>
      <c r="NF63" s="54"/>
      <c r="NG63" s="54"/>
      <c r="NH63" s="54"/>
      <c r="NI63" s="54"/>
      <c r="NJ63" s="54"/>
      <c r="NK63" s="54"/>
      <c r="NL63" s="54"/>
      <c r="NM63" s="54"/>
      <c r="NN63" s="54"/>
      <c r="NO63" s="54"/>
      <c r="NP63" s="54"/>
      <c r="NQ63" s="54"/>
      <c r="NR63" s="54"/>
      <c r="NS63" s="54"/>
      <c r="NT63" s="54"/>
      <c r="NU63" s="54"/>
      <c r="NV63" s="54"/>
      <c r="NW63" s="54"/>
      <c r="NX63" s="54"/>
      <c r="NY63" s="54"/>
      <c r="NZ63" s="54"/>
      <c r="OA63" s="54"/>
      <c r="OB63" s="54"/>
      <c r="OC63" s="54"/>
      <c r="OD63" s="54"/>
      <c r="OE63" s="54"/>
      <c r="OF63" s="54"/>
      <c r="OG63" s="54"/>
      <c r="OH63" s="54"/>
      <c r="OI63" s="54"/>
      <c r="OJ63" s="54"/>
      <c r="OK63" s="54"/>
      <c r="OL63" s="54"/>
      <c r="OM63" s="54"/>
      <c r="ON63" s="54"/>
      <c r="OO63" s="54"/>
      <c r="OP63" s="54"/>
      <c r="OQ63" s="54"/>
      <c r="OR63" s="54"/>
      <c r="OS63" s="54"/>
      <c r="OT63" s="54"/>
      <c r="OU63" s="54"/>
      <c r="OV63" s="54"/>
      <c r="OW63" s="54"/>
      <c r="OX63" s="54"/>
      <c r="OY63" s="54"/>
      <c r="OZ63" s="54"/>
      <c r="PA63" s="54"/>
      <c r="PB63" s="54"/>
      <c r="PC63" s="54"/>
      <c r="PD63" s="54"/>
      <c r="PE63" s="54"/>
      <c r="PF63" s="54"/>
      <c r="PG63" s="54"/>
      <c r="PH63" s="54"/>
      <c r="PI63" s="54"/>
      <c r="PJ63" s="54"/>
      <c r="PK63" s="54"/>
      <c r="PL63" s="54"/>
      <c r="PM63" s="54"/>
      <c r="PN63" s="54"/>
      <c r="PO63" s="54"/>
      <c r="PP63" s="54"/>
      <c r="PQ63" s="54"/>
      <c r="PR63" s="54"/>
      <c r="PS63" s="54"/>
      <c r="PT63" s="54"/>
      <c r="PU63" s="54"/>
      <c r="PV63" s="54"/>
      <c r="PW63" s="54"/>
      <c r="PX63" s="54"/>
      <c r="PY63" s="54"/>
      <c r="PZ63" s="54"/>
      <c r="QA63" s="54"/>
      <c r="QB63" s="54"/>
      <c r="QC63" s="54"/>
      <c r="QD63" s="54"/>
      <c r="QE63" s="54"/>
      <c r="QF63" s="54"/>
      <c r="QG63" s="54"/>
      <c r="QH63" s="54"/>
      <c r="QI63" s="54"/>
      <c r="QJ63" s="54"/>
      <c r="QK63" s="54"/>
      <c r="QL63" s="54"/>
      <c r="QM63" s="54"/>
      <c r="QN63" s="54"/>
      <c r="QO63" s="54"/>
      <c r="QP63" s="54"/>
      <c r="QQ63" s="54"/>
      <c r="QR63" s="54"/>
      <c r="QS63" s="54"/>
      <c r="QT63" s="54"/>
      <c r="QU63" s="54"/>
      <c r="QV63" s="54"/>
      <c r="QW63" s="54"/>
      <c r="QX63" s="54"/>
      <c r="QY63" s="54"/>
      <c r="QZ63" s="54"/>
      <c r="RA63" s="54"/>
      <c r="RB63" s="54"/>
      <c r="RC63" s="54"/>
      <c r="RD63" s="54"/>
      <c r="RE63" s="54"/>
      <c r="RF63" s="54"/>
      <c r="RG63" s="54"/>
      <c r="RH63" s="54"/>
      <c r="RI63" s="54"/>
      <c r="RJ63" s="54"/>
      <c r="RK63" s="54"/>
      <c r="RL63" s="54"/>
      <c r="RM63" s="54"/>
      <c r="RN63" s="54"/>
      <c r="RO63" s="54"/>
      <c r="RP63" s="54"/>
      <c r="RQ63" s="54"/>
      <c r="RR63" s="54"/>
      <c r="RS63" s="54"/>
      <c r="RT63" s="54"/>
      <c r="RU63" s="54"/>
      <c r="RV63" s="54"/>
      <c r="RW63" s="54"/>
      <c r="RX63" s="54"/>
      <c r="RY63" s="54"/>
      <c r="RZ63" s="54"/>
      <c r="SA63" s="54"/>
      <c r="SB63" s="54"/>
      <c r="SC63" s="54"/>
      <c r="SD63" s="54"/>
      <c r="SE63" s="54"/>
      <c r="SF63" s="54"/>
      <c r="SG63" s="54"/>
      <c r="SH63" s="54"/>
      <c r="SI63" s="54"/>
      <c r="SJ63" s="54"/>
      <c r="SK63" s="54"/>
      <c r="SL63" s="54"/>
      <c r="SM63" s="54"/>
      <c r="SN63" s="54"/>
      <c r="SO63" s="54"/>
      <c r="SP63" s="54"/>
      <c r="SQ63" s="54"/>
      <c r="SR63" s="54"/>
      <c r="SS63" s="54"/>
      <c r="ST63" s="54"/>
      <c r="SU63" s="54"/>
      <c r="SV63" s="54"/>
      <c r="SW63" s="54"/>
      <c r="SX63" s="54"/>
      <c r="SY63" s="54"/>
      <c r="SZ63" s="54"/>
      <c r="TA63" s="54"/>
      <c r="TB63" s="54"/>
      <c r="TC63" s="54"/>
      <c r="TD63" s="54"/>
      <c r="TE63" s="54"/>
      <c r="TF63" s="54"/>
      <c r="TG63" s="54"/>
      <c r="TH63" s="54"/>
      <c r="TI63" s="54"/>
      <c r="TJ63" s="54"/>
      <c r="TK63" s="54"/>
      <c r="TL63" s="54"/>
      <c r="TM63" s="54"/>
      <c r="TN63" s="54"/>
      <c r="TO63" s="54"/>
      <c r="TP63" s="54"/>
      <c r="TQ63" s="54"/>
      <c r="TR63" s="54"/>
      <c r="TS63" s="54"/>
      <c r="TT63" s="54"/>
      <c r="TU63" s="54"/>
      <c r="TV63" s="54"/>
      <c r="TW63" s="54"/>
      <c r="TX63" s="54"/>
      <c r="TY63" s="54"/>
      <c r="TZ63" s="54"/>
      <c r="UA63" s="54"/>
      <c r="UB63" s="54"/>
      <c r="UC63" s="54"/>
      <c r="UD63" s="54"/>
      <c r="UE63" s="54"/>
      <c r="UF63" s="54"/>
      <c r="UG63" s="54"/>
      <c r="UH63" s="54"/>
      <c r="UI63" s="54"/>
      <c r="UJ63" s="54"/>
      <c r="UK63" s="54"/>
      <c r="UL63" s="54"/>
      <c r="UM63" s="54"/>
      <c r="UN63" s="54"/>
      <c r="UO63" s="54"/>
      <c r="UP63" s="54"/>
      <c r="UQ63" s="54"/>
      <c r="UR63" s="54"/>
      <c r="US63" s="54"/>
      <c r="UT63" s="54"/>
      <c r="UU63" s="54"/>
      <c r="UV63" s="54"/>
      <c r="UW63" s="54"/>
      <c r="UX63" s="54"/>
      <c r="UY63" s="54"/>
      <c r="UZ63" s="54"/>
      <c r="VA63" s="54"/>
      <c r="VB63" s="54"/>
      <c r="VC63" s="54"/>
      <c r="VD63" s="54"/>
      <c r="VE63" s="54"/>
      <c r="VF63" s="54"/>
      <c r="VG63" s="54"/>
      <c r="VH63" s="54"/>
      <c r="VI63" s="54"/>
      <c r="VJ63" s="54"/>
      <c r="VK63" s="54"/>
      <c r="VL63" s="54"/>
      <c r="VM63" s="54"/>
      <c r="VN63" s="54"/>
      <c r="VO63" s="54"/>
      <c r="VP63" s="54"/>
      <c r="VQ63" s="54"/>
      <c r="VR63" s="54"/>
      <c r="VS63" s="54"/>
      <c r="VT63" s="54"/>
      <c r="VU63" s="54"/>
      <c r="VV63" s="54"/>
      <c r="VW63" s="54"/>
      <c r="VX63" s="54"/>
      <c r="VY63" s="54"/>
      <c r="VZ63" s="54"/>
      <c r="WA63" s="54"/>
      <c r="WB63" s="54"/>
      <c r="WC63" s="54"/>
      <c r="WD63" s="54"/>
      <c r="WE63" s="54"/>
      <c r="WF63" s="54"/>
      <c r="WG63" s="54"/>
      <c r="WH63" s="54"/>
      <c r="WI63" s="54"/>
      <c r="WJ63" s="54"/>
      <c r="WK63" s="54"/>
      <c r="WL63" s="54"/>
      <c r="WM63" s="54"/>
      <c r="WN63" s="54"/>
      <c r="WO63" s="54"/>
      <c r="WP63" s="54"/>
      <c r="WQ63" s="54"/>
      <c r="WR63" s="54"/>
      <c r="WS63" s="54"/>
      <c r="WT63" s="54"/>
      <c r="WU63" s="54"/>
      <c r="WV63" s="54"/>
      <c r="WW63" s="54"/>
      <c r="WX63" s="54"/>
      <c r="WY63" s="54"/>
      <c r="WZ63" s="54"/>
      <c r="XA63" s="54"/>
      <c r="XB63" s="54"/>
      <c r="XC63" s="54"/>
      <c r="XD63" s="54"/>
      <c r="XE63" s="54"/>
      <c r="XF63" s="54"/>
      <c r="XG63" s="54"/>
      <c r="XH63" s="54"/>
      <c r="XI63" s="54"/>
      <c r="XJ63" s="54"/>
      <c r="XK63" s="54"/>
      <c r="XL63" s="54"/>
      <c r="XM63" s="54"/>
      <c r="XN63" s="54"/>
      <c r="XO63" s="54"/>
      <c r="XP63" s="54"/>
      <c r="XQ63" s="54"/>
      <c r="XR63" s="54"/>
      <c r="XS63" s="54"/>
      <c r="XT63" s="54"/>
      <c r="XU63" s="54"/>
      <c r="XV63" s="54"/>
      <c r="XW63" s="54"/>
      <c r="XX63" s="54"/>
      <c r="XY63" s="54"/>
      <c r="XZ63" s="54"/>
      <c r="YA63" s="54"/>
      <c r="YB63" s="54"/>
      <c r="YC63" s="54"/>
      <c r="YD63" s="54"/>
      <c r="YE63" s="54"/>
      <c r="YF63" s="54"/>
      <c r="YG63" s="54"/>
      <c r="YH63" s="54"/>
      <c r="YI63" s="54"/>
      <c r="YJ63" s="54"/>
      <c r="YK63" s="54"/>
      <c r="YL63" s="54"/>
      <c r="YM63" s="54"/>
      <c r="YN63" s="54"/>
      <c r="YO63" s="54"/>
      <c r="YP63" s="54"/>
      <c r="YQ63" s="54"/>
      <c r="YR63" s="54"/>
      <c r="YS63" s="54"/>
      <c r="YT63" s="54"/>
      <c r="YU63" s="54"/>
      <c r="YV63" s="54"/>
      <c r="YW63" s="54"/>
      <c r="YX63" s="54"/>
      <c r="YY63" s="54"/>
      <c r="YZ63" s="54"/>
      <c r="ZA63" s="54"/>
      <c r="ZB63" s="54"/>
      <c r="ZC63" s="54"/>
      <c r="ZD63" s="54"/>
      <c r="ZE63" s="54"/>
      <c r="ZF63" s="54"/>
      <c r="ZG63" s="54"/>
      <c r="ZH63" s="54"/>
      <c r="ZI63" s="54"/>
      <c r="ZJ63" s="54"/>
      <c r="ZK63" s="54"/>
      <c r="ZL63" s="54"/>
      <c r="ZM63" s="54"/>
      <c r="ZN63" s="54"/>
      <c r="ZO63" s="54"/>
      <c r="ZP63" s="54"/>
      <c r="ZQ63" s="54"/>
      <c r="ZR63" s="54"/>
      <c r="ZS63" s="54"/>
      <c r="ZT63" s="54"/>
      <c r="ZU63" s="54"/>
      <c r="ZV63" s="54"/>
      <c r="ZW63" s="54"/>
      <c r="ZX63" s="54"/>
      <c r="ZY63" s="54"/>
      <c r="ZZ63" s="54"/>
      <c r="AAA63" s="54"/>
      <c r="AAB63" s="54"/>
      <c r="AAC63" s="54"/>
      <c r="AAD63" s="54"/>
      <c r="AAE63" s="54"/>
      <c r="AAF63" s="54"/>
      <c r="AAG63" s="54"/>
      <c r="AAH63" s="54"/>
      <c r="AAI63" s="54"/>
      <c r="AAJ63" s="54"/>
      <c r="AAK63" s="54"/>
      <c r="AAL63" s="54"/>
      <c r="AAM63" s="54"/>
      <c r="AAN63" s="54"/>
      <c r="AAO63" s="54"/>
      <c r="AAP63" s="54"/>
      <c r="AAQ63" s="54"/>
      <c r="AAR63" s="54"/>
      <c r="AAS63" s="54"/>
      <c r="AAT63" s="54"/>
      <c r="AAU63" s="54"/>
      <c r="AAV63" s="54"/>
      <c r="AAW63" s="54"/>
      <c r="AAX63" s="54"/>
      <c r="AAY63" s="54"/>
      <c r="AAZ63" s="54"/>
      <c r="ABA63" s="54"/>
      <c r="ABB63" s="54"/>
      <c r="ABC63" s="54"/>
      <c r="ABD63" s="54"/>
      <c r="ABE63" s="54"/>
      <c r="ABF63" s="54"/>
      <c r="ABG63" s="54"/>
      <c r="ABH63" s="54"/>
      <c r="ABI63" s="54"/>
      <c r="ABJ63" s="54"/>
      <c r="ABK63" s="54"/>
      <c r="ABL63" s="54"/>
      <c r="ABM63" s="54"/>
      <c r="ABN63" s="54"/>
      <c r="ABO63" s="54"/>
      <c r="ABP63" s="54"/>
      <c r="ABQ63" s="54"/>
      <c r="ABR63" s="54"/>
      <c r="ABS63" s="54"/>
      <c r="ABT63" s="54"/>
      <c r="ABU63" s="54"/>
      <c r="ABV63" s="54"/>
      <c r="ABW63" s="54"/>
      <c r="ABX63" s="54"/>
      <c r="ABY63" s="54"/>
      <c r="ABZ63" s="54"/>
      <c r="ACA63" s="54"/>
      <c r="ACB63" s="54"/>
      <c r="ACC63" s="54"/>
      <c r="ACD63" s="54"/>
      <c r="ACE63" s="54"/>
      <c r="ACF63" s="54"/>
      <c r="ACG63" s="54"/>
      <c r="ACH63" s="54"/>
      <c r="ACI63" s="54"/>
      <c r="ACJ63" s="54"/>
      <c r="ACK63" s="54"/>
      <c r="ACL63" s="54"/>
      <c r="ACM63" s="54"/>
      <c r="ACN63" s="54"/>
      <c r="ACO63" s="54"/>
      <c r="ACP63" s="54"/>
      <c r="ACQ63" s="54"/>
      <c r="ACR63" s="54"/>
      <c r="ACS63" s="54"/>
      <c r="ACT63" s="54"/>
      <c r="ACU63" s="54"/>
      <c r="ACV63" s="54"/>
      <c r="ACW63" s="54"/>
      <c r="ACX63" s="54"/>
      <c r="ACY63" s="54"/>
      <c r="ACZ63" s="54"/>
      <c r="ADA63" s="54"/>
      <c r="ADB63" s="54"/>
      <c r="ADC63" s="54"/>
      <c r="ADD63" s="54"/>
      <c r="ADE63" s="54"/>
      <c r="ADF63" s="54"/>
      <c r="ADG63" s="54"/>
      <c r="ADH63" s="54"/>
      <c r="ADI63" s="54"/>
      <c r="ADJ63" s="54"/>
      <c r="ADK63" s="54"/>
      <c r="ADL63" s="54"/>
      <c r="ADM63" s="54"/>
      <c r="ADN63" s="54"/>
      <c r="ADO63" s="54"/>
      <c r="ADP63" s="54"/>
      <c r="ADQ63" s="54"/>
      <c r="ADR63" s="54"/>
      <c r="ADS63" s="54"/>
      <c r="ADT63" s="54"/>
      <c r="ADU63" s="54"/>
      <c r="ADV63" s="54"/>
      <c r="ADW63" s="54"/>
      <c r="ADX63" s="54"/>
      <c r="ADY63" s="54"/>
      <c r="ADZ63" s="54"/>
      <c r="AEA63" s="54"/>
      <c r="AEB63" s="54"/>
      <c r="AEC63" s="54"/>
      <c r="AED63" s="54"/>
      <c r="AEE63" s="54"/>
      <c r="AEF63" s="54"/>
      <c r="AEG63" s="54"/>
      <c r="AEH63" s="54"/>
      <c r="AEI63" s="54"/>
      <c r="AEJ63" s="54"/>
      <c r="AEK63" s="54"/>
      <c r="AEL63" s="54"/>
      <c r="AEM63" s="54"/>
      <c r="AEN63" s="54"/>
      <c r="AEO63" s="54"/>
      <c r="AEP63" s="54"/>
      <c r="AEQ63" s="54"/>
      <c r="AER63" s="54"/>
      <c r="AES63" s="54"/>
      <c r="AET63" s="54"/>
      <c r="AEU63" s="54"/>
      <c r="AEV63" s="54"/>
      <c r="AEW63" s="54"/>
      <c r="AEX63" s="54"/>
      <c r="AEY63" s="54"/>
      <c r="AEZ63" s="54"/>
      <c r="AFA63" s="54"/>
      <c r="AFB63" s="54"/>
      <c r="AFC63" s="54"/>
      <c r="AFD63" s="54"/>
      <c r="AFE63" s="54"/>
      <c r="AFF63" s="54"/>
      <c r="AFG63" s="54"/>
      <c r="AFH63" s="54"/>
      <c r="AFI63" s="54"/>
      <c r="AFJ63" s="54"/>
      <c r="AFK63" s="54"/>
      <c r="AFL63" s="54"/>
      <c r="AFM63" s="54"/>
      <c r="AFN63" s="54"/>
      <c r="AFO63" s="54"/>
      <c r="AFP63" s="54"/>
      <c r="AFQ63" s="54"/>
      <c r="AFR63" s="54"/>
      <c r="AFS63" s="54"/>
      <c r="AFT63" s="54"/>
      <c r="AFU63" s="54"/>
      <c r="AFV63" s="54"/>
      <c r="AFW63" s="54"/>
      <c r="AFX63" s="54"/>
      <c r="AFY63" s="54"/>
      <c r="AFZ63" s="54"/>
      <c r="AGA63" s="54"/>
      <c r="AGB63" s="54"/>
      <c r="AGC63" s="54"/>
      <c r="AGD63" s="54"/>
      <c r="AGE63" s="54"/>
      <c r="AGF63" s="54"/>
      <c r="AGG63" s="54"/>
      <c r="AGH63" s="54"/>
      <c r="AGI63" s="54"/>
      <c r="AGJ63" s="54"/>
      <c r="AGK63" s="54"/>
      <c r="AGL63" s="54"/>
      <c r="AGM63" s="54"/>
      <c r="AGN63" s="54"/>
      <c r="AGO63" s="54"/>
      <c r="AGP63" s="54"/>
      <c r="AGQ63" s="54"/>
      <c r="AGR63" s="54"/>
      <c r="AGS63" s="54"/>
      <c r="AGT63" s="54"/>
      <c r="AGU63" s="54"/>
      <c r="AGV63" s="54"/>
      <c r="AGW63" s="54"/>
      <c r="AGX63" s="54"/>
      <c r="AGY63" s="54"/>
      <c r="AGZ63" s="54"/>
      <c r="AHA63" s="54"/>
      <c r="AHB63" s="54"/>
      <c r="AHC63" s="54"/>
      <c r="AHD63" s="54"/>
      <c r="AHE63" s="54"/>
      <c r="AHF63" s="54"/>
      <c r="AHG63" s="54"/>
      <c r="AHH63" s="54"/>
      <c r="AHI63" s="54"/>
      <c r="AHJ63" s="54"/>
      <c r="AHK63" s="54"/>
      <c r="AHL63" s="54"/>
      <c r="AHM63" s="54"/>
      <c r="AHN63" s="54"/>
      <c r="AHO63" s="54"/>
      <c r="AHP63" s="54"/>
      <c r="AHQ63" s="54"/>
      <c r="AHR63" s="54"/>
      <c r="AHS63" s="54"/>
      <c r="AHT63" s="54"/>
      <c r="AHU63" s="54"/>
      <c r="AHV63" s="54"/>
      <c r="AHW63" s="54"/>
      <c r="AHX63" s="54"/>
      <c r="AHY63" s="54"/>
      <c r="AHZ63" s="54"/>
      <c r="AIA63" s="54"/>
      <c r="AIB63" s="54"/>
      <c r="AIC63" s="54"/>
      <c r="AID63" s="54"/>
      <c r="AIE63" s="54"/>
      <c r="AIF63" s="54"/>
      <c r="AIG63" s="54"/>
      <c r="AIH63" s="54"/>
      <c r="AII63" s="54"/>
      <c r="AIJ63" s="54"/>
      <c r="AIK63" s="54"/>
      <c r="AIL63" s="54"/>
      <c r="AIM63" s="54"/>
      <c r="AIN63" s="54"/>
      <c r="AIO63" s="54"/>
      <c r="AIP63" s="54"/>
      <c r="AIQ63" s="54"/>
      <c r="AIR63" s="54"/>
      <c r="AIS63" s="54"/>
      <c r="AIT63" s="54"/>
      <c r="AIU63" s="54"/>
      <c r="AIV63" s="54"/>
      <c r="AIW63" s="54"/>
      <c r="AIX63" s="54"/>
      <c r="AIY63" s="54"/>
      <c r="AIZ63" s="54"/>
      <c r="AJA63" s="54"/>
      <c r="AJB63" s="54"/>
      <c r="AJC63" s="54"/>
      <c r="AJD63" s="54"/>
      <c r="AJE63" s="54"/>
      <c r="AJF63" s="54"/>
      <c r="AJG63" s="54"/>
      <c r="AJH63" s="54"/>
      <c r="AJI63" s="54"/>
      <c r="AJJ63" s="54"/>
      <c r="AJK63" s="54"/>
      <c r="AJL63" s="54"/>
      <c r="AJM63" s="54"/>
      <c r="AJN63" s="54"/>
      <c r="AJO63" s="54"/>
      <c r="AJP63" s="54"/>
      <c r="AJQ63" s="54"/>
      <c r="AJR63" s="54"/>
      <c r="AJS63" s="54"/>
      <c r="AJT63" s="54"/>
      <c r="AJU63" s="54"/>
      <c r="AJV63" s="54"/>
      <c r="AJW63" s="54"/>
      <c r="AJX63" s="54"/>
      <c r="AJY63" s="54"/>
      <c r="AJZ63" s="54"/>
      <c r="AKA63" s="54"/>
      <c r="AKB63" s="54"/>
      <c r="AKC63" s="54"/>
      <c r="AKD63" s="54"/>
      <c r="AKE63" s="54"/>
      <c r="AKF63" s="54"/>
      <c r="AKG63" s="54"/>
      <c r="AKH63" s="54"/>
      <c r="AKI63" s="54"/>
      <c r="AKJ63" s="54"/>
      <c r="AKK63" s="54"/>
      <c r="AKL63" s="54"/>
      <c r="AKM63" s="54"/>
      <c r="AKN63" s="54"/>
      <c r="AKO63" s="54"/>
      <c r="AKP63" s="54"/>
      <c r="AKQ63" s="54"/>
      <c r="AKR63" s="54"/>
      <c r="AKS63" s="54"/>
      <c r="AKT63" s="54"/>
      <c r="AKU63" s="54"/>
      <c r="AKV63" s="54"/>
      <c r="AKW63" s="54"/>
      <c r="AKX63" s="54"/>
      <c r="AKY63" s="54"/>
      <c r="AKZ63" s="54"/>
      <c r="ALA63" s="54"/>
      <c r="ALB63" s="54"/>
      <c r="ALC63" s="54"/>
      <c r="ALD63" s="54"/>
      <c r="ALE63" s="54"/>
      <c r="ALF63" s="54"/>
      <c r="ALG63" s="54"/>
      <c r="ALH63" s="54"/>
      <c r="ALI63" s="54"/>
      <c r="ALJ63" s="54"/>
      <c r="ALK63" s="54"/>
      <c r="ALL63" s="54"/>
      <c r="ALM63" s="54"/>
      <c r="ALN63" s="54"/>
      <c r="ALO63" s="54"/>
      <c r="ALP63" s="54"/>
      <c r="ALQ63" s="54"/>
      <c r="ALR63" s="54"/>
      <c r="ALS63" s="54"/>
      <c r="ALT63" s="54"/>
      <c r="ALU63" s="54"/>
      <c r="ALV63" s="54"/>
      <c r="ALW63" s="54"/>
      <c r="ALX63" s="54"/>
      <c r="ALY63" s="54"/>
      <c r="ALZ63" s="54"/>
      <c r="AMA63" s="54"/>
      <c r="AMB63" s="54"/>
      <c r="AMC63" s="54"/>
      <c r="AMD63" s="54"/>
      <c r="AME63" s="54"/>
      <c r="AMF63" s="54"/>
      <c r="AMG63" s="54"/>
      <c r="AMH63" s="54"/>
      <c r="AMI63" s="54"/>
      <c r="AMJ63" s="54"/>
      <c r="AMK63" s="54"/>
      <c r="AML63" s="54"/>
      <c r="AMM63" s="54"/>
      <c r="AMN63" s="54"/>
      <c r="AMO63" s="54"/>
      <c r="AMP63" s="54"/>
      <c r="AMQ63" s="54"/>
      <c r="AMR63" s="54"/>
      <c r="AMS63" s="54"/>
      <c r="AMT63" s="54"/>
      <c r="AMU63" s="54"/>
      <c r="AMV63" s="54"/>
      <c r="AMW63" s="54"/>
      <c r="AMX63" s="54"/>
      <c r="AMY63" s="54"/>
      <c r="AMZ63" s="54"/>
      <c r="ANA63" s="54"/>
      <c r="ANB63" s="54"/>
      <c r="ANC63" s="54"/>
      <c r="AND63" s="54"/>
      <c r="ANE63" s="54"/>
      <c r="ANF63" s="54"/>
      <c r="ANG63" s="54"/>
      <c r="ANH63" s="54"/>
      <c r="ANI63" s="54"/>
      <c r="ANJ63" s="54"/>
      <c r="ANK63" s="54"/>
      <c r="ANL63" s="54"/>
      <c r="ANM63" s="54"/>
      <c r="ANN63" s="54"/>
      <c r="ANO63" s="54"/>
      <c r="ANP63" s="54"/>
      <c r="ANQ63" s="54"/>
      <c r="ANR63" s="54"/>
      <c r="ANS63" s="54"/>
      <c r="ANT63" s="54"/>
      <c r="ANU63" s="54"/>
      <c r="ANV63" s="54"/>
      <c r="ANW63" s="54"/>
      <c r="ANX63" s="54"/>
      <c r="ANY63" s="54"/>
      <c r="ANZ63" s="54"/>
      <c r="AOA63" s="54"/>
      <c r="AOB63" s="54"/>
      <c r="AOC63" s="54"/>
      <c r="AOD63" s="54"/>
      <c r="AOE63" s="54"/>
      <c r="AOF63" s="54"/>
      <c r="AOG63" s="54"/>
      <c r="AOH63" s="54"/>
      <c r="AOI63" s="54"/>
      <c r="AOJ63" s="54"/>
      <c r="AOK63" s="54"/>
      <c r="AOL63" s="54"/>
      <c r="AOM63" s="54"/>
      <c r="AON63" s="54"/>
      <c r="AOO63" s="54"/>
      <c r="AOP63" s="54"/>
      <c r="AOQ63" s="54"/>
      <c r="AOR63" s="54"/>
      <c r="AOS63" s="54"/>
      <c r="AOT63" s="54"/>
      <c r="AOU63" s="54"/>
      <c r="AOV63" s="54"/>
      <c r="AOW63" s="54"/>
      <c r="AOX63" s="54"/>
      <c r="AOY63" s="54"/>
      <c r="AOZ63" s="54"/>
      <c r="APA63" s="54"/>
      <c r="APB63" s="54"/>
      <c r="APC63" s="54"/>
      <c r="APD63" s="54"/>
      <c r="APE63" s="54"/>
      <c r="APF63" s="54"/>
      <c r="APG63" s="54"/>
      <c r="APH63" s="54"/>
      <c r="API63" s="54"/>
      <c r="APJ63" s="54"/>
      <c r="APK63" s="54"/>
      <c r="APL63" s="54"/>
      <c r="APM63" s="54"/>
      <c r="APN63" s="54"/>
      <c r="APO63" s="54"/>
      <c r="APP63" s="54"/>
      <c r="APQ63" s="54"/>
      <c r="APR63" s="54"/>
      <c r="APS63" s="54"/>
      <c r="APT63" s="54"/>
      <c r="APU63" s="54"/>
      <c r="APV63" s="54"/>
      <c r="APW63" s="54"/>
      <c r="APX63" s="54"/>
      <c r="APY63" s="54"/>
    </row>
    <row r="64" spans="1:1117" s="12" customFormat="1" x14ac:dyDescent="0.2">
      <c r="A64" s="428" t="s">
        <v>450</v>
      </c>
      <c r="B64" s="41">
        <f t="shared" si="1"/>
        <v>195.51194335937498</v>
      </c>
      <c r="C64" s="41">
        <f t="shared" si="2"/>
        <v>103.1064453125</v>
      </c>
      <c r="D64" s="41">
        <f t="shared" si="2"/>
        <v>35.759863281250006</v>
      </c>
      <c r="E64" s="41">
        <f t="shared" si="3"/>
        <v>1042.4527050781251</v>
      </c>
      <c r="F64" s="41">
        <f t="shared" si="4"/>
        <v>5.9392285156250004</v>
      </c>
      <c r="G64" s="41">
        <f t="shared" si="5"/>
        <v>1178.546416015625</v>
      </c>
      <c r="H64" s="41">
        <f t="shared" si="7"/>
        <v>1578.392802734375</v>
      </c>
      <c r="I64" s="41">
        <f t="shared" si="8"/>
        <v>185.13568359375</v>
      </c>
      <c r="J64" s="41">
        <f t="shared" si="9"/>
        <v>282.97775390625003</v>
      </c>
      <c r="K64" s="41">
        <f t="shared" si="9"/>
        <v>7.1624218749999997</v>
      </c>
      <c r="L64" s="41">
        <f t="shared" si="6"/>
        <v>111.833515625</v>
      </c>
      <c r="M64" s="41">
        <f t="shared" si="6"/>
        <v>2.8848437499999999</v>
      </c>
      <c r="N64" s="49">
        <f t="shared" si="10"/>
        <v>4729.7036230468748</v>
      </c>
      <c r="O64" s="41">
        <v>475.84899414062494</v>
      </c>
      <c r="P64" s="46"/>
      <c r="Q64"/>
      <c r="R64"/>
      <c r="S64" s="431"/>
      <c r="T64"/>
      <c r="U64"/>
      <c r="V64"/>
      <c r="W64"/>
      <c r="X64"/>
      <c r="Y64"/>
      <c r="Z64"/>
      <c r="AA64"/>
      <c r="AB64"/>
      <c r="AC64"/>
      <c r="AD64"/>
      <c r="AE64"/>
      <c r="AF64"/>
      <c r="AG64"/>
      <c r="AH64"/>
      <c r="AI64"/>
      <c r="AJ64" s="54"/>
      <c r="AK64" s="54"/>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9"/>
      <c r="HV64" s="109"/>
      <c r="HW64" s="109"/>
      <c r="HX64" s="109"/>
      <c r="HY64" s="109"/>
      <c r="HZ64" s="109"/>
      <c r="IA64" s="109"/>
      <c r="IB64" s="109"/>
      <c r="IC64" s="109"/>
      <c r="ID64" s="109"/>
      <c r="IE64" s="109"/>
      <c r="IF64" s="109"/>
      <c r="IG64" s="109"/>
      <c r="IH64" s="109"/>
      <c r="II64" s="109"/>
      <c r="IJ64" s="109"/>
      <c r="IK64" s="109"/>
      <c r="IL64" s="109"/>
      <c r="IM64" s="109"/>
      <c r="IN64" s="109"/>
      <c r="IO64" s="109"/>
      <c r="IP64" s="109"/>
      <c r="IQ64" s="109"/>
      <c r="IR64" s="109"/>
      <c r="IS64" s="109"/>
      <c r="IT64" s="109"/>
      <c r="IU64" s="109"/>
      <c r="IV64" s="109"/>
      <c r="IW64" s="109"/>
      <c r="IX64" s="109"/>
      <c r="IY64" s="109"/>
      <c r="IZ64" s="109"/>
      <c r="JA64" s="109"/>
      <c r="JB64" s="109"/>
      <c r="JC64" s="109"/>
      <c r="JD64" s="109"/>
      <c r="JE64" s="109"/>
      <c r="JF64" s="109"/>
      <c r="JG64" s="109"/>
      <c r="JH64" s="109"/>
      <c r="JI64" s="109"/>
      <c r="JJ64" s="109"/>
      <c r="JK64" s="109"/>
      <c r="JL64" s="109"/>
      <c r="JM64" s="109"/>
      <c r="JN64" s="109"/>
      <c r="JO64" s="109"/>
      <c r="JP64" s="109"/>
      <c r="JQ64" s="109"/>
      <c r="JR64" s="109"/>
      <c r="JS64" s="109"/>
      <c r="JT64" s="109"/>
      <c r="JU64" s="109"/>
      <c r="JV64" s="109"/>
      <c r="JW64" s="109"/>
      <c r="JX64" s="109"/>
      <c r="JY64" s="109"/>
      <c r="JZ64" s="109"/>
      <c r="KA64" s="109"/>
      <c r="KB64" s="109"/>
      <c r="KC64" s="109"/>
      <c r="KD64" s="109"/>
      <c r="KE64" s="109"/>
      <c r="KF64" s="109"/>
      <c r="KG64" s="109"/>
      <c r="KH64" s="109"/>
      <c r="KI64" s="109"/>
      <c r="KJ64" s="109"/>
      <c r="KK64" s="109"/>
      <c r="KL64" s="109"/>
      <c r="KM64" s="109"/>
      <c r="KN64" s="109"/>
      <c r="KO64" s="109"/>
      <c r="KP64" s="109"/>
      <c r="KQ64" s="109"/>
      <c r="KR64" s="109"/>
      <c r="KS64" s="109"/>
      <c r="KT64" s="109"/>
      <c r="KU64" s="109"/>
      <c r="KV64" s="109"/>
      <c r="KW64" s="109"/>
      <c r="KX64" s="109"/>
      <c r="KY64" s="109"/>
      <c r="KZ64" s="109"/>
      <c r="LA64" s="109"/>
      <c r="LB64" s="109"/>
      <c r="LC64" s="109"/>
      <c r="LD64" s="109"/>
      <c r="LE64" s="109"/>
      <c r="LF64" s="109"/>
      <c r="LG64" s="109"/>
      <c r="LH64" s="109"/>
      <c r="LI64" s="109"/>
      <c r="LJ64" s="109"/>
      <c r="LK64" s="109"/>
      <c r="LL64" s="109"/>
      <c r="LM64" s="109"/>
      <c r="LN64" s="109"/>
      <c r="LO64" s="109"/>
      <c r="LP64" s="109"/>
      <c r="LQ64" s="109"/>
      <c r="LR64" s="109"/>
      <c r="LS64" s="109"/>
      <c r="LT64" s="109"/>
      <c r="LU64" s="109"/>
      <c r="LV64" s="109"/>
      <c r="LW64" s="109"/>
      <c r="LX64" s="109"/>
      <c r="LY64" s="109"/>
      <c r="LZ64" s="109"/>
      <c r="MA64" s="109"/>
      <c r="MB64" s="109"/>
      <c r="MC64" s="109"/>
      <c r="MD64" s="109"/>
      <c r="ME64" s="109"/>
      <c r="MF64" s="109"/>
      <c r="MG64" s="109"/>
      <c r="MH64" s="109"/>
      <c r="MI64" s="109"/>
      <c r="MJ64" s="109"/>
      <c r="MK64" s="109"/>
      <c r="ML64" s="109"/>
      <c r="MM64" s="109"/>
      <c r="MN64" s="109"/>
      <c r="MO64" s="109"/>
      <c r="MP64" s="109"/>
      <c r="MQ64" s="109"/>
      <c r="MR64" s="109"/>
      <c r="MS64" s="109"/>
      <c r="MT64" s="109"/>
      <c r="MU64" s="109"/>
      <c r="MV64" s="109"/>
      <c r="MW64" s="109"/>
      <c r="MX64" s="109"/>
      <c r="MY64" s="109"/>
      <c r="MZ64" s="109"/>
      <c r="NA64" s="109"/>
      <c r="NB64" s="109"/>
      <c r="NC64" s="109"/>
      <c r="ND64" s="109"/>
      <c r="NE64" s="109"/>
      <c r="NF64" s="109"/>
      <c r="NG64" s="109"/>
      <c r="NH64" s="109"/>
      <c r="NI64" s="109"/>
      <c r="NJ64" s="109"/>
      <c r="NK64" s="109"/>
      <c r="NL64" s="109"/>
      <c r="NM64" s="109"/>
      <c r="NN64" s="109"/>
      <c r="NO64" s="109"/>
      <c r="NP64" s="109"/>
      <c r="NQ64" s="109"/>
      <c r="NR64" s="109"/>
      <c r="NS64" s="109"/>
      <c r="NT64" s="109"/>
      <c r="NU64" s="109"/>
      <c r="NV64" s="109"/>
      <c r="NW64" s="109"/>
      <c r="NX64" s="109"/>
      <c r="NY64" s="109"/>
      <c r="NZ64" s="109"/>
      <c r="OA64" s="109"/>
      <c r="OB64" s="109"/>
      <c r="OC64" s="109"/>
      <c r="OD64" s="109"/>
      <c r="OE64" s="109"/>
      <c r="OF64" s="109"/>
      <c r="OG64" s="109"/>
      <c r="OH64" s="109"/>
      <c r="OI64" s="109"/>
      <c r="OJ64" s="109"/>
      <c r="OK64" s="109"/>
      <c r="OL64" s="109"/>
      <c r="OM64" s="109"/>
      <c r="ON64" s="109"/>
      <c r="OO64" s="109"/>
      <c r="OP64" s="109"/>
      <c r="OQ64" s="109"/>
      <c r="OR64" s="109"/>
      <c r="OS64" s="109"/>
      <c r="OT64" s="109"/>
      <c r="OU64" s="109"/>
      <c r="OV64" s="109"/>
      <c r="OW64" s="109"/>
      <c r="OX64" s="109"/>
      <c r="OY64" s="109"/>
      <c r="OZ64" s="109"/>
      <c r="PA64" s="109"/>
      <c r="PB64" s="109"/>
      <c r="PC64" s="109"/>
      <c r="PD64" s="109"/>
      <c r="PE64" s="109"/>
      <c r="PF64" s="109"/>
      <c r="PG64" s="109"/>
      <c r="PH64" s="109"/>
      <c r="PI64" s="109"/>
      <c r="PJ64" s="109"/>
      <c r="PK64" s="109"/>
      <c r="PL64" s="109"/>
      <c r="PM64" s="109"/>
      <c r="PN64" s="109"/>
      <c r="PO64" s="109"/>
      <c r="PP64" s="109"/>
      <c r="PQ64" s="109"/>
      <c r="PR64" s="109"/>
      <c r="PS64" s="109"/>
      <c r="PT64" s="109"/>
      <c r="PU64" s="109"/>
      <c r="PV64" s="109"/>
      <c r="PW64" s="109"/>
      <c r="PX64" s="109"/>
      <c r="PY64" s="109"/>
      <c r="PZ64" s="109"/>
      <c r="QA64" s="109"/>
      <c r="QB64" s="109"/>
      <c r="QC64" s="109"/>
      <c r="QD64" s="109"/>
      <c r="QE64" s="109"/>
      <c r="QF64" s="109"/>
      <c r="QG64" s="109"/>
      <c r="QH64" s="109"/>
      <c r="QI64" s="109"/>
      <c r="QJ64" s="109"/>
      <c r="QK64" s="109"/>
      <c r="QL64" s="109"/>
      <c r="QM64" s="109"/>
      <c r="QN64" s="109"/>
      <c r="QO64" s="109"/>
      <c r="QP64" s="109"/>
      <c r="QQ64" s="109"/>
      <c r="QR64" s="109"/>
      <c r="QS64" s="109"/>
      <c r="QT64" s="109"/>
      <c r="QU64" s="109"/>
      <c r="QV64" s="109"/>
      <c r="QW64" s="109"/>
      <c r="QX64" s="109"/>
      <c r="QY64" s="109"/>
      <c r="QZ64" s="109"/>
      <c r="RA64" s="109"/>
      <c r="RB64" s="109"/>
      <c r="RC64" s="109"/>
      <c r="RD64" s="109"/>
      <c r="RE64" s="109"/>
      <c r="RF64" s="109"/>
      <c r="RG64" s="109"/>
      <c r="RH64" s="109"/>
      <c r="RI64" s="109"/>
      <c r="RJ64" s="109"/>
      <c r="RK64" s="109"/>
      <c r="RL64" s="109"/>
      <c r="RM64" s="109"/>
      <c r="RN64" s="109"/>
      <c r="RO64" s="109"/>
      <c r="RP64" s="109"/>
      <c r="RQ64" s="109"/>
      <c r="RR64" s="109"/>
      <c r="RS64" s="109"/>
      <c r="RT64" s="109"/>
      <c r="RU64" s="109"/>
      <c r="RV64" s="109"/>
      <c r="RW64" s="109"/>
      <c r="RX64" s="109"/>
      <c r="RY64" s="109"/>
      <c r="RZ64" s="109"/>
      <c r="SA64" s="109"/>
      <c r="SB64" s="109"/>
      <c r="SC64" s="109"/>
      <c r="SD64" s="109"/>
      <c r="SE64" s="109"/>
      <c r="SF64" s="109"/>
      <c r="SG64" s="109"/>
      <c r="SH64" s="109"/>
      <c r="SI64" s="109"/>
      <c r="SJ64" s="109"/>
      <c r="SK64" s="109"/>
      <c r="SL64" s="109"/>
      <c r="SM64" s="109"/>
      <c r="SN64" s="109"/>
      <c r="SO64" s="109"/>
      <c r="SP64" s="109"/>
      <c r="SQ64" s="109"/>
      <c r="SR64" s="109"/>
      <c r="SS64" s="109"/>
      <c r="ST64" s="109"/>
      <c r="SU64" s="109"/>
      <c r="SV64" s="109"/>
      <c r="SW64" s="109"/>
      <c r="SX64" s="109"/>
      <c r="SY64" s="109"/>
      <c r="SZ64" s="109"/>
      <c r="TA64" s="109"/>
      <c r="TB64" s="109"/>
      <c r="TC64" s="109"/>
      <c r="TD64" s="109"/>
      <c r="TE64" s="109"/>
      <c r="TF64" s="109"/>
      <c r="TG64" s="109"/>
      <c r="TH64" s="109"/>
      <c r="TI64" s="109"/>
      <c r="TJ64" s="109"/>
      <c r="TK64" s="109"/>
      <c r="TL64" s="109"/>
      <c r="TM64" s="109"/>
      <c r="TN64" s="109"/>
      <c r="TO64" s="109"/>
      <c r="TP64" s="109"/>
      <c r="TQ64" s="109"/>
      <c r="TR64" s="109"/>
      <c r="TS64" s="109"/>
      <c r="TT64" s="109"/>
      <c r="TU64" s="109"/>
      <c r="TV64" s="109"/>
      <c r="TW64" s="109"/>
      <c r="TX64" s="109"/>
      <c r="TY64" s="109"/>
      <c r="TZ64" s="109"/>
      <c r="UA64" s="109"/>
      <c r="UB64" s="109"/>
      <c r="UC64" s="109"/>
      <c r="UD64" s="109"/>
      <c r="UE64" s="109"/>
      <c r="UF64" s="109"/>
      <c r="UG64" s="109"/>
      <c r="UH64" s="109"/>
      <c r="UI64" s="109"/>
      <c r="UJ64" s="109"/>
      <c r="UK64" s="109"/>
      <c r="UL64" s="109"/>
      <c r="UM64" s="109"/>
      <c r="UN64" s="109"/>
      <c r="UO64" s="109"/>
      <c r="UP64" s="109"/>
      <c r="UQ64" s="109"/>
      <c r="UR64" s="109"/>
      <c r="US64" s="109"/>
      <c r="UT64" s="109"/>
      <c r="UU64" s="109"/>
      <c r="UV64" s="109"/>
      <c r="UW64" s="109"/>
      <c r="UX64" s="109"/>
      <c r="UY64" s="109"/>
      <c r="UZ64" s="109"/>
      <c r="VA64" s="109"/>
      <c r="VB64" s="109"/>
      <c r="VC64" s="109"/>
      <c r="VD64" s="109"/>
      <c r="VE64" s="109"/>
      <c r="VF64" s="109"/>
      <c r="VG64" s="109"/>
      <c r="VH64" s="109"/>
      <c r="VI64" s="109"/>
      <c r="VJ64" s="109"/>
      <c r="VK64" s="109"/>
      <c r="VL64" s="109"/>
      <c r="VM64" s="109"/>
      <c r="VN64" s="109"/>
      <c r="VO64" s="109"/>
      <c r="VP64" s="109"/>
      <c r="VQ64" s="109"/>
      <c r="VR64" s="109"/>
      <c r="VS64" s="109"/>
      <c r="VT64" s="109"/>
      <c r="VU64" s="109"/>
      <c r="VV64" s="109"/>
      <c r="VW64" s="109"/>
      <c r="VX64" s="109"/>
      <c r="VY64" s="109"/>
      <c r="VZ64" s="109"/>
      <c r="WA64" s="109"/>
      <c r="WB64" s="109"/>
      <c r="WC64" s="109"/>
      <c r="WD64" s="109"/>
      <c r="WE64" s="109"/>
      <c r="WF64" s="109"/>
      <c r="WG64" s="109"/>
      <c r="WH64" s="109"/>
      <c r="WI64" s="109"/>
      <c r="WJ64" s="109"/>
      <c r="WK64" s="109"/>
      <c r="WL64" s="109"/>
      <c r="WM64" s="109"/>
      <c r="WN64" s="109"/>
      <c r="WO64" s="109"/>
      <c r="WP64" s="109"/>
      <c r="WQ64" s="109"/>
      <c r="WR64" s="109"/>
      <c r="WS64" s="109"/>
      <c r="WT64" s="109"/>
      <c r="WU64" s="109"/>
      <c r="WV64" s="109"/>
      <c r="WW64" s="109"/>
      <c r="WX64" s="109"/>
      <c r="WY64" s="109"/>
      <c r="WZ64" s="109"/>
      <c r="XA64" s="109"/>
      <c r="XB64" s="109"/>
      <c r="XC64" s="109"/>
      <c r="XD64" s="109"/>
      <c r="XE64" s="109"/>
      <c r="XF64" s="109"/>
      <c r="XG64" s="109"/>
      <c r="XH64" s="109"/>
      <c r="XI64" s="109"/>
      <c r="XJ64" s="109"/>
      <c r="XK64" s="109"/>
      <c r="XL64" s="109"/>
      <c r="XM64" s="109"/>
      <c r="XN64" s="109"/>
      <c r="XO64" s="109"/>
      <c r="XP64" s="109"/>
      <c r="XQ64" s="109"/>
      <c r="XR64" s="109"/>
      <c r="XS64" s="109"/>
      <c r="XT64" s="109"/>
      <c r="XU64" s="109"/>
      <c r="XV64" s="109"/>
      <c r="XW64" s="109"/>
      <c r="XX64" s="109"/>
      <c r="XY64" s="109"/>
      <c r="XZ64" s="109"/>
      <c r="YA64" s="109"/>
      <c r="YB64" s="109"/>
      <c r="YC64" s="109"/>
      <c r="YD64" s="109"/>
      <c r="YE64" s="109"/>
      <c r="YF64" s="109"/>
      <c r="YG64" s="109"/>
      <c r="YH64" s="109"/>
      <c r="YI64" s="109"/>
      <c r="YJ64" s="109"/>
      <c r="YK64" s="109"/>
      <c r="YL64" s="109"/>
      <c r="YM64" s="109"/>
      <c r="YN64" s="109"/>
      <c r="YO64" s="109"/>
      <c r="YP64" s="109"/>
      <c r="YQ64" s="109"/>
      <c r="YR64" s="109"/>
      <c r="YS64" s="109"/>
      <c r="YT64" s="109"/>
      <c r="YU64" s="109"/>
      <c r="YV64" s="109"/>
      <c r="YW64" s="109"/>
      <c r="YX64" s="109"/>
      <c r="YY64" s="109"/>
      <c r="YZ64" s="109"/>
      <c r="ZA64" s="109"/>
      <c r="ZB64" s="109"/>
      <c r="ZC64" s="109"/>
      <c r="ZD64" s="109"/>
      <c r="ZE64" s="109"/>
      <c r="ZF64" s="109"/>
      <c r="ZG64" s="109"/>
      <c r="ZH64" s="109"/>
      <c r="ZI64" s="109"/>
      <c r="ZJ64" s="109"/>
      <c r="ZK64" s="109"/>
      <c r="ZL64" s="109"/>
      <c r="ZM64" s="109"/>
      <c r="ZN64" s="109"/>
      <c r="ZO64" s="109"/>
      <c r="ZP64" s="109"/>
      <c r="ZQ64" s="109"/>
      <c r="ZR64" s="109"/>
      <c r="ZS64" s="109"/>
      <c r="ZT64" s="109"/>
      <c r="ZU64" s="109"/>
      <c r="ZV64" s="109"/>
      <c r="ZW64" s="109"/>
      <c r="ZX64" s="109"/>
      <c r="ZY64" s="109"/>
      <c r="ZZ64" s="109"/>
      <c r="AAA64" s="109"/>
      <c r="AAB64" s="109"/>
      <c r="AAC64" s="109"/>
      <c r="AAD64" s="109"/>
      <c r="AAE64" s="109"/>
      <c r="AAF64" s="109"/>
      <c r="AAG64" s="109"/>
      <c r="AAH64" s="109"/>
      <c r="AAI64" s="109"/>
      <c r="AAJ64" s="109"/>
      <c r="AAK64" s="109"/>
      <c r="AAL64" s="109"/>
      <c r="AAM64" s="109"/>
      <c r="AAN64" s="109"/>
      <c r="AAO64" s="109"/>
      <c r="AAP64" s="109"/>
      <c r="AAQ64" s="109"/>
      <c r="AAR64" s="109"/>
      <c r="AAS64" s="109"/>
      <c r="AAT64" s="109"/>
      <c r="AAU64" s="109"/>
      <c r="AAV64" s="109"/>
      <c r="AAW64" s="109"/>
      <c r="AAX64" s="109"/>
      <c r="AAY64" s="109"/>
      <c r="AAZ64" s="109"/>
      <c r="ABA64" s="109"/>
      <c r="ABB64" s="109"/>
      <c r="ABC64" s="109"/>
      <c r="ABD64" s="109"/>
      <c r="ABE64" s="109"/>
      <c r="ABF64" s="109"/>
      <c r="ABG64" s="109"/>
      <c r="ABH64" s="109"/>
      <c r="ABI64" s="109"/>
      <c r="ABJ64" s="109"/>
      <c r="ABK64" s="109"/>
      <c r="ABL64" s="109"/>
      <c r="ABM64" s="109"/>
      <c r="ABN64" s="109"/>
      <c r="ABO64" s="109"/>
      <c r="ABP64" s="109"/>
      <c r="ABQ64" s="109"/>
      <c r="ABR64" s="109"/>
      <c r="ABS64" s="109"/>
      <c r="ABT64" s="109"/>
      <c r="ABU64" s="109"/>
      <c r="ABV64" s="109"/>
      <c r="ABW64" s="109"/>
      <c r="ABX64" s="109"/>
      <c r="ABY64" s="109"/>
      <c r="ABZ64" s="109"/>
      <c r="ACA64" s="109"/>
      <c r="ACB64" s="109"/>
      <c r="ACC64" s="109"/>
      <c r="ACD64" s="109"/>
      <c r="ACE64" s="109"/>
      <c r="ACF64" s="109"/>
      <c r="ACG64" s="109"/>
      <c r="ACH64" s="109"/>
      <c r="ACI64" s="109"/>
      <c r="ACJ64" s="109"/>
      <c r="ACK64" s="109"/>
      <c r="ACL64" s="109"/>
      <c r="ACM64" s="109"/>
      <c r="ACN64" s="109"/>
      <c r="ACO64" s="109"/>
      <c r="ACP64" s="109"/>
      <c r="ACQ64" s="109"/>
      <c r="ACR64" s="109"/>
      <c r="ACS64" s="109"/>
      <c r="ACT64" s="109"/>
      <c r="ACU64" s="109"/>
      <c r="ACV64" s="109"/>
      <c r="ACW64" s="109"/>
      <c r="ACX64" s="109"/>
      <c r="ACY64" s="109"/>
      <c r="ACZ64" s="109"/>
      <c r="ADA64" s="109"/>
      <c r="ADB64" s="109"/>
      <c r="ADC64" s="109"/>
      <c r="ADD64" s="109"/>
      <c r="ADE64" s="109"/>
      <c r="ADF64" s="109"/>
      <c r="ADG64" s="109"/>
      <c r="ADH64" s="109"/>
      <c r="ADI64" s="109"/>
      <c r="ADJ64" s="109"/>
      <c r="ADK64" s="109"/>
      <c r="ADL64" s="109"/>
      <c r="ADM64" s="109"/>
      <c r="ADN64" s="109"/>
      <c r="ADO64" s="109"/>
      <c r="ADP64" s="109"/>
      <c r="ADQ64" s="109"/>
      <c r="ADR64" s="109"/>
      <c r="ADS64" s="109"/>
      <c r="ADT64" s="109"/>
      <c r="ADU64" s="109"/>
      <c r="ADV64" s="109"/>
      <c r="ADW64" s="109"/>
      <c r="ADX64" s="109"/>
      <c r="ADY64" s="109"/>
      <c r="ADZ64" s="109"/>
      <c r="AEA64" s="109"/>
      <c r="AEB64" s="109"/>
      <c r="AEC64" s="109"/>
      <c r="AED64" s="109"/>
      <c r="AEE64" s="109"/>
      <c r="AEF64" s="109"/>
      <c r="AEG64" s="109"/>
      <c r="AEH64" s="109"/>
      <c r="AEI64" s="109"/>
      <c r="AEJ64" s="109"/>
      <c r="AEK64" s="109"/>
      <c r="AEL64" s="109"/>
      <c r="AEM64" s="109"/>
      <c r="AEN64" s="109"/>
      <c r="AEO64" s="109"/>
      <c r="AEP64" s="109"/>
      <c r="AEQ64" s="109"/>
      <c r="AER64" s="109"/>
      <c r="AES64" s="109"/>
      <c r="AET64" s="109"/>
      <c r="AEU64" s="109"/>
      <c r="AEV64" s="109"/>
      <c r="AEW64" s="109"/>
      <c r="AEX64" s="109"/>
      <c r="AEY64" s="109"/>
      <c r="AEZ64" s="109"/>
      <c r="AFA64" s="109"/>
      <c r="AFB64" s="109"/>
      <c r="AFC64" s="109"/>
      <c r="AFD64" s="109"/>
      <c r="AFE64" s="109"/>
      <c r="AFF64" s="109"/>
      <c r="AFG64" s="109"/>
      <c r="AFH64" s="109"/>
      <c r="AFI64" s="109"/>
      <c r="AFJ64" s="109"/>
      <c r="AFK64" s="109"/>
      <c r="AFL64" s="109"/>
      <c r="AFM64" s="109"/>
      <c r="AFN64" s="109"/>
      <c r="AFO64" s="109"/>
      <c r="AFP64" s="109"/>
      <c r="AFQ64" s="109"/>
      <c r="AFR64" s="109"/>
      <c r="AFS64" s="109"/>
      <c r="AFT64" s="109"/>
      <c r="AFU64" s="109"/>
      <c r="AFV64" s="109"/>
      <c r="AFW64" s="109"/>
      <c r="AFX64" s="109"/>
      <c r="AFY64" s="109"/>
      <c r="AFZ64" s="109"/>
      <c r="AGA64" s="109"/>
      <c r="AGB64" s="109"/>
      <c r="AGC64" s="109"/>
      <c r="AGD64" s="109"/>
      <c r="AGE64" s="109"/>
      <c r="AGF64" s="109"/>
      <c r="AGG64" s="109"/>
      <c r="AGH64" s="109"/>
      <c r="AGI64" s="109"/>
      <c r="AGJ64" s="109"/>
      <c r="AGK64" s="109"/>
      <c r="AGL64" s="109"/>
      <c r="AGM64" s="109"/>
      <c r="AGN64" s="109"/>
      <c r="AGO64" s="109"/>
      <c r="AGP64" s="109"/>
      <c r="AGQ64" s="109"/>
      <c r="AGR64" s="109"/>
      <c r="AGS64" s="109"/>
      <c r="AGT64" s="109"/>
      <c r="AGU64" s="109"/>
      <c r="AGV64" s="109"/>
      <c r="AGW64" s="109"/>
      <c r="AGX64" s="109"/>
      <c r="AGY64" s="109"/>
      <c r="AGZ64" s="109"/>
      <c r="AHA64" s="109"/>
      <c r="AHB64" s="109"/>
      <c r="AHC64" s="109"/>
      <c r="AHD64" s="109"/>
      <c r="AHE64" s="109"/>
      <c r="AHF64" s="109"/>
      <c r="AHG64" s="109"/>
      <c r="AHH64" s="109"/>
      <c r="AHI64" s="109"/>
      <c r="AHJ64" s="109"/>
      <c r="AHK64" s="109"/>
      <c r="AHL64" s="109"/>
      <c r="AHM64" s="109"/>
      <c r="AHN64" s="109"/>
      <c r="AHO64" s="109"/>
      <c r="AHP64" s="109"/>
      <c r="AHQ64" s="109"/>
      <c r="AHR64" s="109"/>
      <c r="AHS64" s="109"/>
      <c r="AHT64" s="109"/>
      <c r="AHU64" s="109"/>
      <c r="AHV64" s="109"/>
      <c r="AHW64" s="109"/>
      <c r="AHX64" s="109"/>
      <c r="AHY64" s="109"/>
      <c r="AHZ64" s="109"/>
      <c r="AIA64" s="109"/>
      <c r="AIB64" s="109"/>
      <c r="AIC64" s="109"/>
      <c r="AID64" s="109"/>
      <c r="AIE64" s="109"/>
      <c r="AIF64" s="109"/>
      <c r="AIG64" s="109"/>
      <c r="AIH64" s="109"/>
      <c r="AII64" s="109"/>
      <c r="AIJ64" s="109"/>
      <c r="AIK64" s="109"/>
      <c r="AIL64" s="109"/>
      <c r="AIM64" s="109"/>
      <c r="AIN64" s="109"/>
      <c r="AIO64" s="109"/>
      <c r="AIP64" s="109"/>
      <c r="AIQ64" s="109"/>
      <c r="AIR64" s="109"/>
      <c r="AIS64" s="109"/>
      <c r="AIT64" s="109"/>
      <c r="AIU64" s="109"/>
      <c r="AIV64" s="109"/>
      <c r="AIW64" s="109"/>
      <c r="AIX64" s="109"/>
      <c r="AIY64" s="109"/>
      <c r="AIZ64" s="109"/>
      <c r="AJA64" s="109"/>
      <c r="AJB64" s="109"/>
      <c r="AJC64" s="109"/>
      <c r="AJD64" s="109"/>
      <c r="AJE64" s="109"/>
      <c r="AJF64" s="109"/>
      <c r="AJG64" s="109"/>
      <c r="AJH64" s="109"/>
      <c r="AJI64" s="109"/>
      <c r="AJJ64" s="109"/>
      <c r="AJK64" s="109"/>
      <c r="AJL64" s="109"/>
      <c r="AJM64" s="109"/>
      <c r="AJN64" s="109"/>
      <c r="AJO64" s="109"/>
      <c r="AJP64" s="109"/>
      <c r="AJQ64" s="109"/>
      <c r="AJR64" s="109"/>
      <c r="AJS64" s="109"/>
      <c r="AJT64" s="109"/>
      <c r="AJU64" s="109"/>
      <c r="AJV64" s="109"/>
      <c r="AJW64" s="109"/>
      <c r="AJX64" s="109"/>
      <c r="AJY64" s="109"/>
      <c r="AJZ64" s="109"/>
      <c r="AKA64" s="109"/>
      <c r="AKB64" s="109"/>
      <c r="AKC64" s="109"/>
      <c r="AKD64" s="109"/>
      <c r="AKE64" s="109"/>
      <c r="AKF64" s="109"/>
      <c r="AKG64" s="109"/>
      <c r="AKH64" s="109"/>
      <c r="AKI64" s="109"/>
      <c r="AKJ64" s="109"/>
      <c r="AKK64" s="109"/>
      <c r="AKL64" s="109"/>
      <c r="AKM64" s="109"/>
      <c r="AKN64" s="109"/>
      <c r="AKO64" s="109"/>
      <c r="AKP64" s="109"/>
      <c r="AKQ64" s="109"/>
      <c r="AKR64" s="109"/>
      <c r="AKS64" s="109"/>
      <c r="AKT64" s="109"/>
      <c r="AKU64" s="109"/>
      <c r="AKV64" s="109"/>
      <c r="AKW64" s="109"/>
      <c r="AKX64" s="109"/>
      <c r="AKY64" s="109"/>
      <c r="AKZ64" s="109"/>
      <c r="ALA64" s="109"/>
      <c r="ALB64" s="109"/>
      <c r="ALC64" s="109"/>
      <c r="ALD64" s="109"/>
      <c r="ALE64" s="109"/>
      <c r="ALF64" s="109"/>
      <c r="ALG64" s="109"/>
      <c r="ALH64" s="109"/>
      <c r="ALI64" s="109"/>
      <c r="ALJ64" s="109"/>
      <c r="ALK64" s="109"/>
      <c r="ALL64" s="109"/>
      <c r="ALM64" s="109"/>
      <c r="ALN64" s="109"/>
      <c r="ALO64" s="109"/>
      <c r="ALP64" s="109"/>
      <c r="ALQ64" s="109"/>
      <c r="ALR64" s="109"/>
      <c r="ALS64" s="109"/>
      <c r="ALT64" s="109"/>
      <c r="ALU64" s="109"/>
      <c r="ALV64" s="109"/>
      <c r="ALW64" s="109"/>
      <c r="ALX64" s="109"/>
      <c r="ALY64" s="109"/>
      <c r="ALZ64" s="109"/>
      <c r="AMA64" s="109"/>
      <c r="AMB64" s="109"/>
      <c r="AMC64" s="109"/>
      <c r="AMD64" s="109"/>
      <c r="AME64" s="109"/>
      <c r="AMF64" s="109"/>
      <c r="AMG64" s="109"/>
      <c r="AMH64" s="109"/>
      <c r="AMI64" s="109"/>
      <c r="AMJ64" s="109"/>
      <c r="AMK64" s="109"/>
      <c r="AML64" s="109"/>
      <c r="AMM64" s="109"/>
      <c r="AMN64" s="109"/>
      <c r="AMO64" s="109"/>
      <c r="AMP64" s="109"/>
      <c r="AMQ64" s="109"/>
      <c r="AMR64" s="109"/>
      <c r="AMS64" s="109"/>
      <c r="AMT64" s="109"/>
      <c r="AMU64" s="109"/>
      <c r="AMV64" s="109"/>
      <c r="AMW64" s="109"/>
      <c r="AMX64" s="109"/>
      <c r="AMY64" s="109"/>
      <c r="AMZ64" s="109"/>
      <c r="ANA64" s="109"/>
      <c r="ANB64" s="109"/>
      <c r="ANC64" s="109"/>
      <c r="AND64" s="109"/>
      <c r="ANE64" s="109"/>
      <c r="ANF64" s="109"/>
      <c r="ANG64" s="109"/>
      <c r="ANH64" s="109"/>
      <c r="ANI64" s="109"/>
      <c r="ANJ64" s="109"/>
      <c r="ANK64" s="109"/>
      <c r="ANL64" s="109"/>
      <c r="ANM64" s="109"/>
      <c r="ANN64" s="109"/>
      <c r="ANO64" s="109"/>
      <c r="ANP64" s="109"/>
      <c r="ANQ64" s="109"/>
      <c r="ANR64" s="109"/>
      <c r="ANS64" s="109"/>
      <c r="ANT64" s="109"/>
      <c r="ANU64" s="109"/>
      <c r="ANV64" s="109"/>
      <c r="ANW64" s="109"/>
      <c r="ANX64" s="109"/>
      <c r="ANY64" s="109"/>
      <c r="ANZ64" s="109"/>
      <c r="AOA64" s="109"/>
      <c r="AOB64" s="109"/>
      <c r="AOC64" s="109"/>
      <c r="AOD64" s="109"/>
      <c r="AOE64" s="109"/>
      <c r="AOF64" s="109"/>
      <c r="AOG64" s="109"/>
      <c r="AOH64" s="109"/>
      <c r="AOI64" s="109"/>
      <c r="AOJ64" s="109"/>
      <c r="AOK64" s="109"/>
      <c r="AOL64" s="109"/>
      <c r="AOM64" s="109"/>
      <c r="AON64" s="109"/>
      <c r="AOO64" s="109"/>
      <c r="AOP64" s="109"/>
      <c r="AOQ64" s="109"/>
      <c r="AOR64" s="109"/>
      <c r="AOS64" s="109"/>
      <c r="AOT64" s="109"/>
      <c r="AOU64" s="109"/>
      <c r="AOV64" s="109"/>
      <c r="AOW64" s="109"/>
      <c r="AOX64" s="109"/>
      <c r="AOY64" s="109"/>
      <c r="AOZ64" s="109"/>
      <c r="APA64" s="109"/>
      <c r="APB64" s="109"/>
      <c r="APC64" s="109"/>
      <c r="APD64" s="109"/>
      <c r="APE64" s="109"/>
      <c r="APF64" s="109"/>
      <c r="APG64" s="109"/>
      <c r="APH64" s="109"/>
      <c r="API64" s="109"/>
      <c r="APJ64" s="109"/>
      <c r="APK64" s="109"/>
      <c r="APL64" s="109"/>
      <c r="APM64" s="109"/>
      <c r="APN64" s="109"/>
      <c r="APO64" s="109"/>
      <c r="APP64" s="109"/>
      <c r="APQ64" s="109"/>
      <c r="APR64" s="109"/>
      <c r="APS64" s="109"/>
      <c r="APT64" s="109"/>
      <c r="APU64" s="109"/>
      <c r="APV64" s="109"/>
      <c r="APW64" s="109"/>
      <c r="APX64" s="109"/>
      <c r="APY64" s="109"/>
    </row>
    <row r="65" spans="1:1117" x14ac:dyDescent="0.2">
      <c r="A65" s="428" t="s">
        <v>451</v>
      </c>
      <c r="B65" s="41">
        <f t="shared" si="1"/>
        <v>643.93322265625011</v>
      </c>
      <c r="C65" s="41">
        <f t="shared" si="2"/>
        <v>188.17906250000001</v>
      </c>
      <c r="D65" s="41">
        <f t="shared" si="2"/>
        <v>37.516135742187501</v>
      </c>
      <c r="E65" s="41">
        <f t="shared" si="3"/>
        <v>1327.66482421875</v>
      </c>
      <c r="F65" s="41">
        <f t="shared" si="4"/>
        <v>7.2834960937500011</v>
      </c>
      <c r="G65" s="41">
        <f t="shared" si="5"/>
        <v>1200.8664941406253</v>
      </c>
      <c r="H65" s="41">
        <f t="shared" si="7"/>
        <v>1289.7931152343751</v>
      </c>
      <c r="I65" s="41">
        <f t="shared" si="8"/>
        <v>168.33932617187497</v>
      </c>
      <c r="J65" s="41">
        <f t="shared" si="9"/>
        <v>370.48637695312499</v>
      </c>
      <c r="K65" s="41">
        <f t="shared" si="9"/>
        <v>10.159755859375002</v>
      </c>
      <c r="L65" s="41">
        <f t="shared" si="6"/>
        <v>161.62029296874999</v>
      </c>
      <c r="M65" s="41">
        <f t="shared" si="6"/>
        <v>1.470908203125</v>
      </c>
      <c r="N65" s="49">
        <f t="shared" si="10"/>
        <v>5407.3130107421875</v>
      </c>
      <c r="O65" s="41">
        <v>833.81921875</v>
      </c>
      <c r="P65" s="46"/>
      <c r="S65" s="431"/>
      <c r="Z65" s="12"/>
      <c r="AA65" s="12"/>
      <c r="AB65" s="12"/>
      <c r="AC65" s="12"/>
      <c r="AD65" s="12"/>
      <c r="AE65" s="12"/>
      <c r="AF65" s="12"/>
      <c r="AG65" s="12"/>
      <c r="AH65" s="12"/>
      <c r="AI65" s="12"/>
      <c r="AJ65" s="109"/>
      <c r="AK65" s="109"/>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c r="MI65" s="54"/>
      <c r="MJ65" s="54"/>
      <c r="MK65" s="54"/>
      <c r="ML65" s="54"/>
      <c r="MM65" s="54"/>
      <c r="MN65" s="54"/>
      <c r="MO65" s="54"/>
      <c r="MP65" s="54"/>
      <c r="MQ65" s="54"/>
      <c r="MR65" s="54"/>
      <c r="MS65" s="54"/>
      <c r="MT65" s="54"/>
      <c r="MU65" s="54"/>
      <c r="MV65" s="54"/>
      <c r="MW65" s="54"/>
      <c r="MX65" s="54"/>
      <c r="MY65" s="54"/>
      <c r="MZ65" s="54"/>
      <c r="NA65" s="54"/>
      <c r="NB65" s="54"/>
      <c r="NC65" s="54"/>
      <c r="ND65" s="54"/>
      <c r="NE65" s="54"/>
      <c r="NF65" s="54"/>
      <c r="NG65" s="54"/>
      <c r="NH65" s="54"/>
      <c r="NI65" s="54"/>
      <c r="NJ65" s="54"/>
      <c r="NK65" s="54"/>
      <c r="NL65" s="54"/>
      <c r="NM65" s="54"/>
      <c r="NN65" s="54"/>
      <c r="NO65" s="54"/>
      <c r="NP65" s="54"/>
      <c r="NQ65" s="54"/>
      <c r="NR65" s="54"/>
      <c r="NS65" s="54"/>
      <c r="NT65" s="54"/>
      <c r="NU65" s="54"/>
      <c r="NV65" s="54"/>
      <c r="NW65" s="54"/>
      <c r="NX65" s="54"/>
      <c r="NY65" s="54"/>
      <c r="NZ65" s="54"/>
      <c r="OA65" s="54"/>
      <c r="OB65" s="54"/>
      <c r="OC65" s="54"/>
      <c r="OD65" s="54"/>
      <c r="OE65" s="54"/>
      <c r="OF65" s="54"/>
      <c r="OG65" s="54"/>
      <c r="OH65" s="54"/>
      <c r="OI65" s="54"/>
      <c r="OJ65" s="54"/>
      <c r="OK65" s="54"/>
      <c r="OL65" s="54"/>
      <c r="OM65" s="54"/>
      <c r="ON65" s="54"/>
      <c r="OO65" s="54"/>
      <c r="OP65" s="54"/>
      <c r="OQ65" s="54"/>
      <c r="OR65" s="54"/>
      <c r="OS65" s="54"/>
      <c r="OT65" s="54"/>
      <c r="OU65" s="54"/>
      <c r="OV65" s="54"/>
      <c r="OW65" s="54"/>
      <c r="OX65" s="54"/>
      <c r="OY65" s="54"/>
      <c r="OZ65" s="54"/>
      <c r="PA65" s="54"/>
      <c r="PB65" s="54"/>
      <c r="PC65" s="54"/>
      <c r="PD65" s="54"/>
      <c r="PE65" s="54"/>
      <c r="PF65" s="54"/>
      <c r="PG65" s="54"/>
      <c r="PH65" s="54"/>
      <c r="PI65" s="54"/>
      <c r="PJ65" s="54"/>
      <c r="PK65" s="54"/>
      <c r="PL65" s="54"/>
      <c r="PM65" s="54"/>
      <c r="PN65" s="54"/>
      <c r="PO65" s="54"/>
      <c r="PP65" s="54"/>
      <c r="PQ65" s="54"/>
      <c r="PR65" s="54"/>
      <c r="PS65" s="54"/>
      <c r="PT65" s="54"/>
      <c r="PU65" s="54"/>
      <c r="PV65" s="54"/>
      <c r="PW65" s="54"/>
      <c r="PX65" s="54"/>
      <c r="PY65" s="54"/>
      <c r="PZ65" s="54"/>
      <c r="QA65" s="54"/>
      <c r="QB65" s="54"/>
      <c r="QC65" s="54"/>
      <c r="QD65" s="54"/>
      <c r="QE65" s="54"/>
      <c r="QF65" s="54"/>
      <c r="QG65" s="54"/>
      <c r="QH65" s="54"/>
      <c r="QI65" s="54"/>
      <c r="QJ65" s="54"/>
      <c r="QK65" s="54"/>
      <c r="QL65" s="54"/>
      <c r="QM65" s="54"/>
      <c r="QN65" s="54"/>
      <c r="QO65" s="54"/>
      <c r="QP65" s="54"/>
      <c r="QQ65" s="54"/>
      <c r="QR65" s="54"/>
      <c r="QS65" s="54"/>
      <c r="QT65" s="54"/>
      <c r="QU65" s="54"/>
      <c r="QV65" s="54"/>
      <c r="QW65" s="54"/>
      <c r="QX65" s="54"/>
      <c r="QY65" s="54"/>
      <c r="QZ65" s="54"/>
      <c r="RA65" s="54"/>
      <c r="RB65" s="54"/>
      <c r="RC65" s="54"/>
      <c r="RD65" s="54"/>
      <c r="RE65" s="54"/>
      <c r="RF65" s="54"/>
      <c r="RG65" s="54"/>
      <c r="RH65" s="54"/>
      <c r="RI65" s="54"/>
      <c r="RJ65" s="54"/>
      <c r="RK65" s="54"/>
      <c r="RL65" s="54"/>
      <c r="RM65" s="54"/>
      <c r="RN65" s="54"/>
      <c r="RO65" s="54"/>
      <c r="RP65" s="54"/>
      <c r="RQ65" s="54"/>
      <c r="RR65" s="54"/>
      <c r="RS65" s="54"/>
      <c r="RT65" s="54"/>
      <c r="RU65" s="54"/>
      <c r="RV65" s="54"/>
      <c r="RW65" s="54"/>
      <c r="RX65" s="54"/>
      <c r="RY65" s="54"/>
      <c r="RZ65" s="54"/>
      <c r="SA65" s="54"/>
      <c r="SB65" s="54"/>
      <c r="SC65" s="54"/>
      <c r="SD65" s="54"/>
      <c r="SE65" s="54"/>
      <c r="SF65" s="54"/>
      <c r="SG65" s="54"/>
      <c r="SH65" s="54"/>
      <c r="SI65" s="54"/>
      <c r="SJ65" s="54"/>
      <c r="SK65" s="54"/>
      <c r="SL65" s="54"/>
      <c r="SM65" s="54"/>
      <c r="SN65" s="54"/>
      <c r="SO65" s="54"/>
      <c r="SP65" s="54"/>
      <c r="SQ65" s="54"/>
      <c r="SR65" s="54"/>
      <c r="SS65" s="54"/>
      <c r="ST65" s="54"/>
      <c r="SU65" s="54"/>
      <c r="SV65" s="54"/>
      <c r="SW65" s="54"/>
      <c r="SX65" s="54"/>
      <c r="SY65" s="54"/>
      <c r="SZ65" s="54"/>
      <c r="TA65" s="54"/>
      <c r="TB65" s="54"/>
      <c r="TC65" s="54"/>
      <c r="TD65" s="54"/>
      <c r="TE65" s="54"/>
      <c r="TF65" s="54"/>
      <c r="TG65" s="54"/>
      <c r="TH65" s="54"/>
      <c r="TI65" s="54"/>
      <c r="TJ65" s="54"/>
      <c r="TK65" s="54"/>
      <c r="TL65" s="54"/>
      <c r="TM65" s="54"/>
      <c r="TN65" s="54"/>
      <c r="TO65" s="54"/>
      <c r="TP65" s="54"/>
      <c r="TQ65" s="54"/>
      <c r="TR65" s="54"/>
      <c r="TS65" s="54"/>
      <c r="TT65" s="54"/>
      <c r="TU65" s="54"/>
      <c r="TV65" s="54"/>
      <c r="TW65" s="54"/>
      <c r="TX65" s="54"/>
      <c r="TY65" s="54"/>
      <c r="TZ65" s="54"/>
      <c r="UA65" s="54"/>
      <c r="UB65" s="54"/>
      <c r="UC65" s="54"/>
      <c r="UD65" s="54"/>
      <c r="UE65" s="54"/>
      <c r="UF65" s="54"/>
      <c r="UG65" s="54"/>
      <c r="UH65" s="54"/>
      <c r="UI65" s="54"/>
      <c r="UJ65" s="54"/>
      <c r="UK65" s="54"/>
      <c r="UL65" s="54"/>
      <c r="UM65" s="54"/>
      <c r="UN65" s="54"/>
      <c r="UO65" s="54"/>
      <c r="UP65" s="54"/>
      <c r="UQ65" s="54"/>
      <c r="UR65" s="54"/>
      <c r="US65" s="54"/>
      <c r="UT65" s="54"/>
      <c r="UU65" s="54"/>
      <c r="UV65" s="54"/>
      <c r="UW65" s="54"/>
      <c r="UX65" s="54"/>
      <c r="UY65" s="54"/>
      <c r="UZ65" s="54"/>
      <c r="VA65" s="54"/>
      <c r="VB65" s="54"/>
      <c r="VC65" s="54"/>
      <c r="VD65" s="54"/>
      <c r="VE65" s="54"/>
      <c r="VF65" s="54"/>
      <c r="VG65" s="54"/>
      <c r="VH65" s="54"/>
      <c r="VI65" s="54"/>
      <c r="VJ65" s="54"/>
      <c r="VK65" s="54"/>
      <c r="VL65" s="54"/>
      <c r="VM65" s="54"/>
      <c r="VN65" s="54"/>
      <c r="VO65" s="54"/>
      <c r="VP65" s="54"/>
      <c r="VQ65" s="54"/>
      <c r="VR65" s="54"/>
      <c r="VS65" s="54"/>
      <c r="VT65" s="54"/>
      <c r="VU65" s="54"/>
      <c r="VV65" s="54"/>
      <c r="VW65" s="54"/>
      <c r="VX65" s="54"/>
      <c r="VY65" s="54"/>
      <c r="VZ65" s="54"/>
      <c r="WA65" s="54"/>
      <c r="WB65" s="54"/>
      <c r="WC65" s="54"/>
      <c r="WD65" s="54"/>
      <c r="WE65" s="54"/>
      <c r="WF65" s="54"/>
      <c r="WG65" s="54"/>
      <c r="WH65" s="54"/>
      <c r="WI65" s="54"/>
      <c r="WJ65" s="54"/>
      <c r="WK65" s="54"/>
      <c r="WL65" s="54"/>
      <c r="WM65" s="54"/>
      <c r="WN65" s="54"/>
      <c r="WO65" s="54"/>
      <c r="WP65" s="54"/>
      <c r="WQ65" s="54"/>
      <c r="WR65" s="54"/>
      <c r="WS65" s="54"/>
      <c r="WT65" s="54"/>
      <c r="WU65" s="54"/>
      <c r="WV65" s="54"/>
      <c r="WW65" s="54"/>
      <c r="WX65" s="54"/>
      <c r="WY65" s="54"/>
      <c r="WZ65" s="54"/>
      <c r="XA65" s="54"/>
      <c r="XB65" s="54"/>
      <c r="XC65" s="54"/>
      <c r="XD65" s="54"/>
      <c r="XE65" s="54"/>
      <c r="XF65" s="54"/>
      <c r="XG65" s="54"/>
      <c r="XH65" s="54"/>
      <c r="XI65" s="54"/>
      <c r="XJ65" s="54"/>
      <c r="XK65" s="54"/>
      <c r="XL65" s="54"/>
      <c r="XM65" s="54"/>
      <c r="XN65" s="54"/>
      <c r="XO65" s="54"/>
      <c r="XP65" s="54"/>
      <c r="XQ65" s="54"/>
      <c r="XR65" s="54"/>
      <c r="XS65" s="54"/>
      <c r="XT65" s="54"/>
      <c r="XU65" s="54"/>
      <c r="XV65" s="54"/>
      <c r="XW65" s="54"/>
      <c r="XX65" s="54"/>
      <c r="XY65" s="54"/>
      <c r="XZ65" s="54"/>
      <c r="YA65" s="54"/>
      <c r="YB65" s="54"/>
      <c r="YC65" s="54"/>
      <c r="YD65" s="54"/>
      <c r="YE65" s="54"/>
      <c r="YF65" s="54"/>
      <c r="YG65" s="54"/>
      <c r="YH65" s="54"/>
      <c r="YI65" s="54"/>
      <c r="YJ65" s="54"/>
      <c r="YK65" s="54"/>
      <c r="YL65" s="54"/>
      <c r="YM65" s="54"/>
      <c r="YN65" s="54"/>
      <c r="YO65" s="54"/>
      <c r="YP65" s="54"/>
      <c r="YQ65" s="54"/>
      <c r="YR65" s="54"/>
      <c r="YS65" s="54"/>
      <c r="YT65" s="54"/>
      <c r="YU65" s="54"/>
      <c r="YV65" s="54"/>
      <c r="YW65" s="54"/>
      <c r="YX65" s="54"/>
      <c r="YY65" s="54"/>
      <c r="YZ65" s="54"/>
      <c r="ZA65" s="54"/>
      <c r="ZB65" s="54"/>
      <c r="ZC65" s="54"/>
      <c r="ZD65" s="54"/>
      <c r="ZE65" s="54"/>
      <c r="ZF65" s="54"/>
      <c r="ZG65" s="54"/>
      <c r="ZH65" s="54"/>
      <c r="ZI65" s="54"/>
      <c r="ZJ65" s="54"/>
      <c r="ZK65" s="54"/>
      <c r="ZL65" s="54"/>
      <c r="ZM65" s="54"/>
      <c r="ZN65" s="54"/>
      <c r="ZO65" s="54"/>
      <c r="ZP65" s="54"/>
      <c r="ZQ65" s="54"/>
      <c r="ZR65" s="54"/>
      <c r="ZS65" s="54"/>
      <c r="ZT65" s="54"/>
      <c r="ZU65" s="54"/>
      <c r="ZV65" s="54"/>
      <c r="ZW65" s="54"/>
      <c r="ZX65" s="54"/>
      <c r="ZY65" s="54"/>
      <c r="ZZ65" s="54"/>
      <c r="AAA65" s="54"/>
      <c r="AAB65" s="54"/>
      <c r="AAC65" s="54"/>
      <c r="AAD65" s="54"/>
      <c r="AAE65" s="54"/>
      <c r="AAF65" s="54"/>
      <c r="AAG65" s="54"/>
      <c r="AAH65" s="54"/>
      <c r="AAI65" s="54"/>
      <c r="AAJ65" s="54"/>
      <c r="AAK65" s="54"/>
      <c r="AAL65" s="54"/>
      <c r="AAM65" s="54"/>
      <c r="AAN65" s="54"/>
      <c r="AAO65" s="54"/>
      <c r="AAP65" s="54"/>
      <c r="AAQ65" s="54"/>
      <c r="AAR65" s="54"/>
      <c r="AAS65" s="54"/>
      <c r="AAT65" s="54"/>
      <c r="AAU65" s="54"/>
      <c r="AAV65" s="54"/>
      <c r="AAW65" s="54"/>
      <c r="AAX65" s="54"/>
      <c r="AAY65" s="54"/>
      <c r="AAZ65" s="54"/>
      <c r="ABA65" s="54"/>
      <c r="ABB65" s="54"/>
      <c r="ABC65" s="54"/>
      <c r="ABD65" s="54"/>
      <c r="ABE65" s="54"/>
      <c r="ABF65" s="54"/>
      <c r="ABG65" s="54"/>
      <c r="ABH65" s="54"/>
      <c r="ABI65" s="54"/>
      <c r="ABJ65" s="54"/>
      <c r="ABK65" s="54"/>
      <c r="ABL65" s="54"/>
      <c r="ABM65" s="54"/>
      <c r="ABN65" s="54"/>
      <c r="ABO65" s="54"/>
      <c r="ABP65" s="54"/>
      <c r="ABQ65" s="54"/>
      <c r="ABR65" s="54"/>
      <c r="ABS65" s="54"/>
      <c r="ABT65" s="54"/>
      <c r="ABU65" s="54"/>
      <c r="ABV65" s="54"/>
      <c r="ABW65" s="54"/>
      <c r="ABX65" s="54"/>
      <c r="ABY65" s="54"/>
      <c r="ABZ65" s="54"/>
      <c r="ACA65" s="54"/>
      <c r="ACB65" s="54"/>
      <c r="ACC65" s="54"/>
      <c r="ACD65" s="54"/>
      <c r="ACE65" s="54"/>
      <c r="ACF65" s="54"/>
      <c r="ACG65" s="54"/>
      <c r="ACH65" s="54"/>
      <c r="ACI65" s="54"/>
      <c r="ACJ65" s="54"/>
      <c r="ACK65" s="54"/>
      <c r="ACL65" s="54"/>
      <c r="ACM65" s="54"/>
      <c r="ACN65" s="54"/>
      <c r="ACO65" s="54"/>
      <c r="ACP65" s="54"/>
      <c r="ACQ65" s="54"/>
      <c r="ACR65" s="54"/>
      <c r="ACS65" s="54"/>
      <c r="ACT65" s="54"/>
      <c r="ACU65" s="54"/>
      <c r="ACV65" s="54"/>
      <c r="ACW65" s="54"/>
      <c r="ACX65" s="54"/>
      <c r="ACY65" s="54"/>
      <c r="ACZ65" s="54"/>
      <c r="ADA65" s="54"/>
      <c r="ADB65" s="54"/>
      <c r="ADC65" s="54"/>
      <c r="ADD65" s="54"/>
      <c r="ADE65" s="54"/>
      <c r="ADF65" s="54"/>
      <c r="ADG65" s="54"/>
      <c r="ADH65" s="54"/>
      <c r="ADI65" s="54"/>
      <c r="ADJ65" s="54"/>
      <c r="ADK65" s="54"/>
      <c r="ADL65" s="54"/>
      <c r="ADM65" s="54"/>
      <c r="ADN65" s="54"/>
      <c r="ADO65" s="54"/>
      <c r="ADP65" s="54"/>
      <c r="ADQ65" s="54"/>
      <c r="ADR65" s="54"/>
      <c r="ADS65" s="54"/>
      <c r="ADT65" s="54"/>
      <c r="ADU65" s="54"/>
      <c r="ADV65" s="54"/>
      <c r="ADW65" s="54"/>
      <c r="ADX65" s="54"/>
      <c r="ADY65" s="54"/>
      <c r="ADZ65" s="54"/>
      <c r="AEA65" s="54"/>
      <c r="AEB65" s="54"/>
      <c r="AEC65" s="54"/>
      <c r="AED65" s="54"/>
      <c r="AEE65" s="54"/>
      <c r="AEF65" s="54"/>
      <c r="AEG65" s="54"/>
      <c r="AEH65" s="54"/>
      <c r="AEI65" s="54"/>
      <c r="AEJ65" s="54"/>
      <c r="AEK65" s="54"/>
      <c r="AEL65" s="54"/>
      <c r="AEM65" s="54"/>
      <c r="AEN65" s="54"/>
      <c r="AEO65" s="54"/>
      <c r="AEP65" s="54"/>
      <c r="AEQ65" s="54"/>
      <c r="AER65" s="54"/>
      <c r="AES65" s="54"/>
      <c r="AET65" s="54"/>
      <c r="AEU65" s="54"/>
      <c r="AEV65" s="54"/>
      <c r="AEW65" s="54"/>
      <c r="AEX65" s="54"/>
      <c r="AEY65" s="54"/>
      <c r="AEZ65" s="54"/>
      <c r="AFA65" s="54"/>
      <c r="AFB65" s="54"/>
      <c r="AFC65" s="54"/>
      <c r="AFD65" s="54"/>
      <c r="AFE65" s="54"/>
      <c r="AFF65" s="54"/>
      <c r="AFG65" s="54"/>
      <c r="AFH65" s="54"/>
      <c r="AFI65" s="54"/>
      <c r="AFJ65" s="54"/>
      <c r="AFK65" s="54"/>
      <c r="AFL65" s="54"/>
      <c r="AFM65" s="54"/>
      <c r="AFN65" s="54"/>
      <c r="AFO65" s="54"/>
      <c r="AFP65" s="54"/>
      <c r="AFQ65" s="54"/>
      <c r="AFR65" s="54"/>
      <c r="AFS65" s="54"/>
      <c r="AFT65" s="54"/>
      <c r="AFU65" s="54"/>
      <c r="AFV65" s="54"/>
      <c r="AFW65" s="54"/>
      <c r="AFX65" s="54"/>
      <c r="AFY65" s="54"/>
      <c r="AFZ65" s="54"/>
      <c r="AGA65" s="54"/>
      <c r="AGB65" s="54"/>
      <c r="AGC65" s="54"/>
      <c r="AGD65" s="54"/>
      <c r="AGE65" s="54"/>
      <c r="AGF65" s="54"/>
      <c r="AGG65" s="54"/>
      <c r="AGH65" s="54"/>
      <c r="AGI65" s="54"/>
      <c r="AGJ65" s="54"/>
      <c r="AGK65" s="54"/>
      <c r="AGL65" s="54"/>
      <c r="AGM65" s="54"/>
      <c r="AGN65" s="54"/>
      <c r="AGO65" s="54"/>
      <c r="AGP65" s="54"/>
      <c r="AGQ65" s="54"/>
      <c r="AGR65" s="54"/>
      <c r="AGS65" s="54"/>
      <c r="AGT65" s="54"/>
      <c r="AGU65" s="54"/>
      <c r="AGV65" s="54"/>
      <c r="AGW65" s="54"/>
      <c r="AGX65" s="54"/>
      <c r="AGY65" s="54"/>
      <c r="AGZ65" s="54"/>
      <c r="AHA65" s="54"/>
      <c r="AHB65" s="54"/>
      <c r="AHC65" s="54"/>
      <c r="AHD65" s="54"/>
      <c r="AHE65" s="54"/>
      <c r="AHF65" s="54"/>
      <c r="AHG65" s="54"/>
      <c r="AHH65" s="54"/>
      <c r="AHI65" s="54"/>
      <c r="AHJ65" s="54"/>
      <c r="AHK65" s="54"/>
      <c r="AHL65" s="54"/>
      <c r="AHM65" s="54"/>
      <c r="AHN65" s="54"/>
      <c r="AHO65" s="54"/>
      <c r="AHP65" s="54"/>
      <c r="AHQ65" s="54"/>
      <c r="AHR65" s="54"/>
      <c r="AHS65" s="54"/>
      <c r="AHT65" s="54"/>
      <c r="AHU65" s="54"/>
      <c r="AHV65" s="54"/>
      <c r="AHW65" s="54"/>
      <c r="AHX65" s="54"/>
      <c r="AHY65" s="54"/>
      <c r="AHZ65" s="54"/>
      <c r="AIA65" s="54"/>
      <c r="AIB65" s="54"/>
      <c r="AIC65" s="54"/>
      <c r="AID65" s="54"/>
      <c r="AIE65" s="54"/>
      <c r="AIF65" s="54"/>
      <c r="AIG65" s="54"/>
      <c r="AIH65" s="54"/>
      <c r="AII65" s="54"/>
      <c r="AIJ65" s="54"/>
      <c r="AIK65" s="54"/>
      <c r="AIL65" s="54"/>
      <c r="AIM65" s="54"/>
      <c r="AIN65" s="54"/>
      <c r="AIO65" s="54"/>
      <c r="AIP65" s="54"/>
      <c r="AIQ65" s="54"/>
      <c r="AIR65" s="54"/>
      <c r="AIS65" s="54"/>
      <c r="AIT65" s="54"/>
      <c r="AIU65" s="54"/>
      <c r="AIV65" s="54"/>
      <c r="AIW65" s="54"/>
      <c r="AIX65" s="54"/>
      <c r="AIY65" s="54"/>
      <c r="AIZ65" s="54"/>
      <c r="AJA65" s="54"/>
      <c r="AJB65" s="54"/>
      <c r="AJC65" s="54"/>
      <c r="AJD65" s="54"/>
      <c r="AJE65" s="54"/>
      <c r="AJF65" s="54"/>
      <c r="AJG65" s="54"/>
      <c r="AJH65" s="54"/>
      <c r="AJI65" s="54"/>
      <c r="AJJ65" s="54"/>
      <c r="AJK65" s="54"/>
      <c r="AJL65" s="54"/>
      <c r="AJM65" s="54"/>
      <c r="AJN65" s="54"/>
      <c r="AJO65" s="54"/>
      <c r="AJP65" s="54"/>
      <c r="AJQ65" s="54"/>
      <c r="AJR65" s="54"/>
      <c r="AJS65" s="54"/>
      <c r="AJT65" s="54"/>
      <c r="AJU65" s="54"/>
      <c r="AJV65" s="54"/>
      <c r="AJW65" s="54"/>
      <c r="AJX65" s="54"/>
      <c r="AJY65" s="54"/>
      <c r="AJZ65" s="54"/>
      <c r="AKA65" s="54"/>
      <c r="AKB65" s="54"/>
      <c r="AKC65" s="54"/>
      <c r="AKD65" s="54"/>
      <c r="AKE65" s="54"/>
      <c r="AKF65" s="54"/>
      <c r="AKG65" s="54"/>
      <c r="AKH65" s="54"/>
      <c r="AKI65" s="54"/>
      <c r="AKJ65" s="54"/>
      <c r="AKK65" s="54"/>
      <c r="AKL65" s="54"/>
      <c r="AKM65" s="54"/>
      <c r="AKN65" s="54"/>
      <c r="AKO65" s="54"/>
      <c r="AKP65" s="54"/>
      <c r="AKQ65" s="54"/>
      <c r="AKR65" s="54"/>
      <c r="AKS65" s="54"/>
      <c r="AKT65" s="54"/>
      <c r="AKU65" s="54"/>
      <c r="AKV65" s="54"/>
      <c r="AKW65" s="54"/>
      <c r="AKX65" s="54"/>
      <c r="AKY65" s="54"/>
      <c r="AKZ65" s="54"/>
      <c r="ALA65" s="54"/>
      <c r="ALB65" s="54"/>
      <c r="ALC65" s="54"/>
      <c r="ALD65" s="54"/>
      <c r="ALE65" s="54"/>
      <c r="ALF65" s="54"/>
      <c r="ALG65" s="54"/>
      <c r="ALH65" s="54"/>
      <c r="ALI65" s="54"/>
      <c r="ALJ65" s="54"/>
      <c r="ALK65" s="54"/>
      <c r="ALL65" s="54"/>
      <c r="ALM65" s="54"/>
      <c r="ALN65" s="54"/>
      <c r="ALO65" s="54"/>
      <c r="ALP65" s="54"/>
      <c r="ALQ65" s="54"/>
      <c r="ALR65" s="54"/>
      <c r="ALS65" s="54"/>
      <c r="ALT65" s="54"/>
      <c r="ALU65" s="54"/>
      <c r="ALV65" s="54"/>
      <c r="ALW65" s="54"/>
      <c r="ALX65" s="54"/>
      <c r="ALY65" s="54"/>
      <c r="ALZ65" s="54"/>
      <c r="AMA65" s="54"/>
      <c r="AMB65" s="54"/>
      <c r="AMC65" s="54"/>
      <c r="AMD65" s="54"/>
      <c r="AME65" s="54"/>
      <c r="AMF65" s="54"/>
      <c r="AMG65" s="54"/>
      <c r="AMH65" s="54"/>
      <c r="AMI65" s="54"/>
      <c r="AMJ65" s="54"/>
      <c r="AMK65" s="54"/>
      <c r="AML65" s="54"/>
      <c r="AMM65" s="54"/>
      <c r="AMN65" s="54"/>
      <c r="AMO65" s="54"/>
      <c r="AMP65" s="54"/>
      <c r="AMQ65" s="54"/>
      <c r="AMR65" s="54"/>
      <c r="AMS65" s="54"/>
      <c r="AMT65" s="54"/>
      <c r="AMU65" s="54"/>
      <c r="AMV65" s="54"/>
      <c r="AMW65" s="54"/>
      <c r="AMX65" s="54"/>
      <c r="AMY65" s="54"/>
      <c r="AMZ65" s="54"/>
      <c r="ANA65" s="54"/>
      <c r="ANB65" s="54"/>
      <c r="ANC65" s="54"/>
      <c r="AND65" s="54"/>
      <c r="ANE65" s="54"/>
      <c r="ANF65" s="54"/>
      <c r="ANG65" s="54"/>
      <c r="ANH65" s="54"/>
      <c r="ANI65" s="54"/>
      <c r="ANJ65" s="54"/>
      <c r="ANK65" s="54"/>
      <c r="ANL65" s="54"/>
      <c r="ANM65" s="54"/>
      <c r="ANN65" s="54"/>
      <c r="ANO65" s="54"/>
      <c r="ANP65" s="54"/>
      <c r="ANQ65" s="54"/>
      <c r="ANR65" s="54"/>
      <c r="ANS65" s="54"/>
      <c r="ANT65" s="54"/>
      <c r="ANU65" s="54"/>
      <c r="ANV65" s="54"/>
      <c r="ANW65" s="54"/>
      <c r="ANX65" s="54"/>
      <c r="ANY65" s="54"/>
      <c r="ANZ65" s="54"/>
      <c r="AOA65" s="54"/>
      <c r="AOB65" s="54"/>
      <c r="AOC65" s="54"/>
      <c r="AOD65" s="54"/>
      <c r="AOE65" s="54"/>
      <c r="AOF65" s="54"/>
      <c r="AOG65" s="54"/>
      <c r="AOH65" s="54"/>
      <c r="AOI65" s="54"/>
      <c r="AOJ65" s="54"/>
      <c r="AOK65" s="54"/>
      <c r="AOL65" s="54"/>
      <c r="AOM65" s="54"/>
      <c r="AON65" s="54"/>
      <c r="AOO65" s="54"/>
      <c r="AOP65" s="54"/>
      <c r="AOQ65" s="54"/>
      <c r="AOR65" s="54"/>
      <c r="AOS65" s="54"/>
      <c r="AOT65" s="54"/>
      <c r="AOU65" s="54"/>
      <c r="AOV65" s="54"/>
      <c r="AOW65" s="54"/>
      <c r="AOX65" s="54"/>
      <c r="AOY65" s="54"/>
      <c r="AOZ65" s="54"/>
      <c r="APA65" s="54"/>
      <c r="APB65" s="54"/>
      <c r="APC65" s="54"/>
      <c r="APD65" s="54"/>
      <c r="APE65" s="54"/>
      <c r="APF65" s="54"/>
      <c r="APG65" s="54"/>
      <c r="APH65" s="54"/>
      <c r="API65" s="54"/>
      <c r="APJ65" s="54"/>
      <c r="APK65" s="54"/>
      <c r="APL65" s="54"/>
      <c r="APM65" s="54"/>
      <c r="APN65" s="54"/>
      <c r="APO65" s="54"/>
      <c r="APP65" s="54"/>
      <c r="APQ65" s="54"/>
      <c r="APR65" s="54"/>
      <c r="APS65" s="54"/>
      <c r="APT65" s="54"/>
      <c r="APU65" s="54"/>
      <c r="APV65" s="54"/>
      <c r="APW65" s="54"/>
      <c r="APX65" s="54"/>
      <c r="APY65" s="54"/>
    </row>
    <row r="66" spans="1:1117" s="442" customFormat="1" x14ac:dyDescent="0.2">
      <c r="A66" s="305" t="s">
        <v>452</v>
      </c>
      <c r="B66" s="41">
        <f t="shared" si="1"/>
        <v>624.53992187500012</v>
      </c>
      <c r="C66" s="41">
        <f t="shared" si="2"/>
        <v>81.960302734375006</v>
      </c>
      <c r="D66" s="41">
        <f t="shared" si="2"/>
        <v>48.772626953124998</v>
      </c>
      <c r="E66" s="41">
        <f t="shared" si="3"/>
        <v>1942.4786132812501</v>
      </c>
      <c r="F66" s="41">
        <f t="shared" si="4"/>
        <v>6.94921875</v>
      </c>
      <c r="G66" s="41">
        <f t="shared" si="5"/>
        <v>1456.1670898437501</v>
      </c>
      <c r="H66" s="41">
        <f t="shared" si="7"/>
        <v>2080.3925195312499</v>
      </c>
      <c r="I66" s="41">
        <f t="shared" si="8"/>
        <v>180.22646484374997</v>
      </c>
      <c r="J66" s="41">
        <f>U87/1024</f>
        <v>500.98374023437503</v>
      </c>
      <c r="K66" s="41">
        <f t="shared" si="9"/>
        <v>16.330400390625002</v>
      </c>
      <c r="L66" s="41">
        <f t="shared" si="6"/>
        <v>232.35997070312499</v>
      </c>
      <c r="M66" s="41">
        <f t="shared" si="6"/>
        <v>2.5720312500000002</v>
      </c>
      <c r="N66" s="49">
        <f t="shared" si="10"/>
        <v>7173.7329003906243</v>
      </c>
      <c r="O66" s="41">
        <v>856.63578125000004</v>
      </c>
      <c r="P66" s="118"/>
      <c r="Q66" s="12"/>
      <c r="R66" s="12"/>
      <c r="S66" s="12"/>
      <c r="T66" s="12"/>
      <c r="U66" s="12"/>
      <c r="V66" s="12"/>
      <c r="W66" s="12"/>
      <c r="X66" s="12"/>
      <c r="Y66" s="12"/>
      <c r="Z66"/>
      <c r="AA66"/>
      <c r="AB66"/>
      <c r="AC66"/>
      <c r="AD66"/>
      <c r="AE66"/>
      <c r="AF66"/>
      <c r="AG66"/>
      <c r="AH66"/>
      <c r="AI66"/>
      <c r="AJ66" s="54"/>
      <c r="AK66" s="54"/>
      <c r="AL66" s="441"/>
      <c r="AM66" s="441"/>
      <c r="AN66" s="441"/>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c r="CU66" s="441"/>
      <c r="CV66" s="441"/>
      <c r="CW66" s="441"/>
      <c r="CX66" s="441"/>
      <c r="CY66" s="441"/>
      <c r="CZ66" s="441"/>
      <c r="DA66" s="441"/>
      <c r="DB66" s="441"/>
      <c r="DC66" s="441"/>
      <c r="DD66" s="441"/>
      <c r="DE66" s="441"/>
      <c r="DF66" s="441"/>
      <c r="DG66" s="441"/>
      <c r="DH66" s="441"/>
      <c r="DI66" s="441"/>
      <c r="DJ66" s="441"/>
      <c r="DK66" s="441"/>
      <c r="DL66" s="441"/>
      <c r="DM66" s="441"/>
      <c r="DN66" s="441"/>
      <c r="DO66" s="441"/>
      <c r="DP66" s="441"/>
      <c r="DQ66" s="441"/>
      <c r="DR66" s="441"/>
      <c r="DS66" s="441"/>
      <c r="DT66" s="441"/>
      <c r="DU66" s="441"/>
      <c r="DV66" s="441"/>
      <c r="DW66" s="441"/>
      <c r="DX66" s="441"/>
      <c r="DY66" s="441"/>
      <c r="DZ66" s="441"/>
      <c r="EA66" s="441"/>
      <c r="EB66" s="441"/>
      <c r="EC66" s="441"/>
      <c r="ED66" s="441"/>
      <c r="EE66" s="441"/>
      <c r="EF66" s="441"/>
      <c r="EG66" s="441"/>
      <c r="EH66" s="441"/>
      <c r="EI66" s="441"/>
      <c r="EJ66" s="441"/>
      <c r="EK66" s="441"/>
      <c r="EL66" s="441"/>
      <c r="EM66" s="441"/>
      <c r="EN66" s="441"/>
      <c r="EO66" s="441"/>
      <c r="EP66" s="441"/>
      <c r="EQ66" s="441"/>
      <c r="ER66" s="441"/>
      <c r="ES66" s="441"/>
      <c r="ET66" s="441"/>
      <c r="EU66" s="441"/>
      <c r="EV66" s="441"/>
      <c r="EW66" s="441"/>
      <c r="EX66" s="441"/>
      <c r="EY66" s="441"/>
      <c r="EZ66" s="441"/>
      <c r="FA66" s="441"/>
      <c r="FB66" s="441"/>
      <c r="FC66" s="441"/>
      <c r="FD66" s="441"/>
      <c r="FE66" s="441"/>
      <c r="FF66" s="441"/>
      <c r="FG66" s="441"/>
      <c r="FH66" s="441"/>
      <c r="FI66" s="441"/>
      <c r="FJ66" s="441"/>
      <c r="FK66" s="441"/>
      <c r="FL66" s="441"/>
      <c r="FM66" s="441"/>
      <c r="FN66" s="441"/>
      <c r="FO66" s="441"/>
      <c r="FP66" s="441"/>
      <c r="FQ66" s="441"/>
      <c r="FR66" s="441"/>
      <c r="FS66" s="441"/>
      <c r="FT66" s="441"/>
      <c r="FU66" s="441"/>
      <c r="FV66" s="441"/>
      <c r="FW66" s="441"/>
      <c r="FX66" s="441"/>
      <c r="FY66" s="441"/>
      <c r="FZ66" s="441"/>
      <c r="GA66" s="441"/>
      <c r="GB66" s="441"/>
      <c r="GC66" s="441"/>
      <c r="GD66" s="441"/>
      <c r="GE66" s="441"/>
      <c r="GF66" s="441"/>
      <c r="GG66" s="441"/>
      <c r="GH66" s="441"/>
      <c r="GI66" s="441"/>
      <c r="GJ66" s="441"/>
      <c r="GK66" s="441"/>
      <c r="GL66" s="441"/>
      <c r="GM66" s="441"/>
      <c r="GN66" s="441"/>
      <c r="GO66" s="441"/>
      <c r="GP66" s="441"/>
      <c r="GQ66" s="441"/>
      <c r="GR66" s="441"/>
      <c r="GS66" s="441"/>
      <c r="GT66" s="441"/>
      <c r="GU66" s="441"/>
      <c r="GV66" s="441"/>
      <c r="GW66" s="441"/>
      <c r="GX66" s="441"/>
      <c r="GY66" s="441"/>
      <c r="GZ66" s="441"/>
      <c r="HA66" s="441"/>
      <c r="HB66" s="441"/>
      <c r="HC66" s="441"/>
      <c r="HD66" s="441"/>
      <c r="HE66" s="441"/>
      <c r="HF66" s="441"/>
      <c r="HG66" s="441"/>
      <c r="HH66" s="441"/>
      <c r="HI66" s="441"/>
      <c r="HJ66" s="441"/>
      <c r="HK66" s="441"/>
      <c r="HL66" s="441"/>
      <c r="HM66" s="441"/>
      <c r="HN66" s="441"/>
      <c r="HO66" s="441"/>
      <c r="HP66" s="441"/>
      <c r="HQ66" s="441"/>
      <c r="HR66" s="441"/>
      <c r="HS66" s="441"/>
      <c r="HT66" s="441"/>
      <c r="HU66" s="441"/>
      <c r="HV66" s="441"/>
      <c r="HW66" s="441"/>
      <c r="HX66" s="441"/>
      <c r="HY66" s="441"/>
      <c r="HZ66" s="441"/>
      <c r="IA66" s="441"/>
      <c r="IB66" s="441"/>
      <c r="IC66" s="441"/>
      <c r="ID66" s="441"/>
      <c r="IE66" s="441"/>
      <c r="IF66" s="441"/>
      <c r="IG66" s="441"/>
      <c r="IH66" s="441"/>
      <c r="II66" s="441"/>
      <c r="IJ66" s="441"/>
      <c r="IK66" s="441"/>
      <c r="IL66" s="441"/>
      <c r="IM66" s="441"/>
      <c r="IN66" s="441"/>
      <c r="IO66" s="441"/>
      <c r="IP66" s="441"/>
      <c r="IQ66" s="441"/>
      <c r="IR66" s="441"/>
      <c r="IS66" s="441"/>
      <c r="IT66" s="441"/>
      <c r="IU66" s="441"/>
      <c r="IV66" s="441"/>
      <c r="IW66" s="441"/>
      <c r="IX66" s="441"/>
      <c r="IY66" s="441"/>
      <c r="IZ66" s="441"/>
      <c r="JA66" s="441"/>
      <c r="JB66" s="441"/>
      <c r="JC66" s="441"/>
      <c r="JD66" s="441"/>
      <c r="JE66" s="441"/>
      <c r="JF66" s="441"/>
      <c r="JG66" s="441"/>
      <c r="JH66" s="441"/>
      <c r="JI66" s="441"/>
      <c r="JJ66" s="441"/>
      <c r="JK66" s="441"/>
      <c r="JL66" s="441"/>
      <c r="JM66" s="441"/>
      <c r="JN66" s="441"/>
      <c r="JO66" s="441"/>
      <c r="JP66" s="441"/>
      <c r="JQ66" s="441"/>
      <c r="JR66" s="441"/>
      <c r="JS66" s="441"/>
      <c r="JT66" s="441"/>
      <c r="JU66" s="441"/>
      <c r="JV66" s="441"/>
      <c r="JW66" s="441"/>
      <c r="JX66" s="441"/>
      <c r="JY66" s="441"/>
      <c r="JZ66" s="441"/>
      <c r="KA66" s="441"/>
      <c r="KB66" s="441"/>
      <c r="KC66" s="441"/>
      <c r="KD66" s="441"/>
      <c r="KE66" s="441"/>
      <c r="KF66" s="441"/>
      <c r="KG66" s="441"/>
      <c r="KH66" s="441"/>
      <c r="KI66" s="441"/>
      <c r="KJ66" s="441"/>
      <c r="KK66" s="441"/>
      <c r="KL66" s="441"/>
      <c r="KM66" s="441"/>
      <c r="KN66" s="441"/>
      <c r="KO66" s="441"/>
      <c r="KP66" s="441"/>
      <c r="KQ66" s="441"/>
      <c r="KR66" s="441"/>
      <c r="KS66" s="441"/>
      <c r="KT66" s="441"/>
      <c r="KU66" s="441"/>
      <c r="KV66" s="441"/>
      <c r="KW66" s="441"/>
      <c r="KX66" s="441"/>
      <c r="KY66" s="441"/>
      <c r="KZ66" s="441"/>
      <c r="LA66" s="441"/>
      <c r="LB66" s="441"/>
      <c r="LC66" s="441"/>
      <c r="LD66" s="441"/>
      <c r="LE66" s="441"/>
      <c r="LF66" s="441"/>
      <c r="LG66" s="441"/>
      <c r="LH66" s="441"/>
      <c r="LI66" s="441"/>
      <c r="LJ66" s="441"/>
      <c r="LK66" s="441"/>
      <c r="LL66" s="441"/>
      <c r="LM66" s="441"/>
      <c r="LN66" s="441"/>
      <c r="LO66" s="441"/>
      <c r="LP66" s="441"/>
      <c r="LQ66" s="441"/>
      <c r="LR66" s="441"/>
      <c r="LS66" s="441"/>
      <c r="LT66" s="441"/>
      <c r="LU66" s="441"/>
      <c r="LV66" s="441"/>
      <c r="LW66" s="441"/>
      <c r="LX66" s="441"/>
      <c r="LY66" s="441"/>
      <c r="LZ66" s="441"/>
      <c r="MA66" s="441"/>
      <c r="MB66" s="441"/>
      <c r="MC66" s="441"/>
      <c r="MD66" s="441"/>
      <c r="ME66" s="441"/>
      <c r="MF66" s="441"/>
      <c r="MG66" s="441"/>
      <c r="MH66" s="441"/>
      <c r="MI66" s="441"/>
      <c r="MJ66" s="441"/>
      <c r="MK66" s="441"/>
      <c r="ML66" s="441"/>
      <c r="MM66" s="441"/>
      <c r="MN66" s="441"/>
      <c r="MO66" s="441"/>
      <c r="MP66" s="441"/>
      <c r="MQ66" s="441"/>
      <c r="MR66" s="441"/>
      <c r="MS66" s="441"/>
      <c r="MT66" s="441"/>
      <c r="MU66" s="441"/>
      <c r="MV66" s="441"/>
      <c r="MW66" s="441"/>
      <c r="MX66" s="441"/>
      <c r="MY66" s="441"/>
      <c r="MZ66" s="441"/>
      <c r="NA66" s="441"/>
      <c r="NB66" s="441"/>
      <c r="NC66" s="441"/>
      <c r="ND66" s="441"/>
      <c r="NE66" s="441"/>
      <c r="NF66" s="441"/>
      <c r="NG66" s="441"/>
      <c r="NH66" s="441"/>
      <c r="NI66" s="441"/>
      <c r="NJ66" s="441"/>
      <c r="NK66" s="441"/>
      <c r="NL66" s="441"/>
      <c r="NM66" s="441"/>
      <c r="NN66" s="441"/>
      <c r="NO66" s="441"/>
      <c r="NP66" s="441"/>
      <c r="NQ66" s="441"/>
      <c r="NR66" s="441"/>
      <c r="NS66" s="441"/>
      <c r="NT66" s="441"/>
      <c r="NU66" s="441"/>
      <c r="NV66" s="441"/>
      <c r="NW66" s="441"/>
      <c r="NX66" s="441"/>
      <c r="NY66" s="441"/>
      <c r="NZ66" s="441"/>
      <c r="OA66" s="441"/>
      <c r="OB66" s="441"/>
      <c r="OC66" s="441"/>
      <c r="OD66" s="441"/>
      <c r="OE66" s="441"/>
      <c r="OF66" s="441"/>
      <c r="OG66" s="441"/>
      <c r="OH66" s="441"/>
      <c r="OI66" s="441"/>
      <c r="OJ66" s="441"/>
      <c r="OK66" s="441"/>
      <c r="OL66" s="441"/>
      <c r="OM66" s="441"/>
      <c r="ON66" s="441"/>
      <c r="OO66" s="441"/>
      <c r="OP66" s="441"/>
      <c r="OQ66" s="441"/>
      <c r="OR66" s="441"/>
      <c r="OS66" s="441"/>
      <c r="OT66" s="441"/>
      <c r="OU66" s="441"/>
      <c r="OV66" s="441"/>
      <c r="OW66" s="441"/>
      <c r="OX66" s="441"/>
      <c r="OY66" s="441"/>
      <c r="OZ66" s="441"/>
      <c r="PA66" s="441"/>
      <c r="PB66" s="441"/>
      <c r="PC66" s="441"/>
      <c r="PD66" s="441"/>
      <c r="PE66" s="441"/>
      <c r="PF66" s="441"/>
      <c r="PG66" s="441"/>
      <c r="PH66" s="441"/>
      <c r="PI66" s="441"/>
      <c r="PJ66" s="441"/>
      <c r="PK66" s="441"/>
      <c r="PL66" s="441"/>
      <c r="PM66" s="441"/>
      <c r="PN66" s="441"/>
      <c r="PO66" s="441"/>
      <c r="PP66" s="441"/>
      <c r="PQ66" s="441"/>
      <c r="PR66" s="441"/>
      <c r="PS66" s="441"/>
      <c r="PT66" s="441"/>
      <c r="PU66" s="441"/>
      <c r="PV66" s="441"/>
      <c r="PW66" s="441"/>
      <c r="PX66" s="441"/>
      <c r="PY66" s="441"/>
      <c r="PZ66" s="441"/>
      <c r="QA66" s="441"/>
      <c r="QB66" s="441"/>
      <c r="QC66" s="441"/>
      <c r="QD66" s="441"/>
      <c r="QE66" s="441"/>
      <c r="QF66" s="441"/>
      <c r="QG66" s="441"/>
      <c r="QH66" s="441"/>
      <c r="QI66" s="441"/>
      <c r="QJ66" s="441"/>
      <c r="QK66" s="441"/>
      <c r="QL66" s="441"/>
      <c r="QM66" s="441"/>
      <c r="QN66" s="441"/>
      <c r="QO66" s="441"/>
      <c r="QP66" s="441"/>
      <c r="QQ66" s="441"/>
      <c r="QR66" s="441"/>
      <c r="QS66" s="441"/>
      <c r="QT66" s="441"/>
      <c r="QU66" s="441"/>
      <c r="QV66" s="441"/>
      <c r="QW66" s="441"/>
      <c r="QX66" s="441"/>
      <c r="QY66" s="441"/>
      <c r="QZ66" s="441"/>
      <c r="RA66" s="441"/>
      <c r="RB66" s="441"/>
      <c r="RC66" s="441"/>
      <c r="RD66" s="441"/>
      <c r="RE66" s="441"/>
      <c r="RF66" s="441"/>
      <c r="RG66" s="441"/>
      <c r="RH66" s="441"/>
      <c r="RI66" s="441"/>
      <c r="RJ66" s="441"/>
      <c r="RK66" s="441"/>
      <c r="RL66" s="441"/>
      <c r="RM66" s="441"/>
      <c r="RN66" s="441"/>
      <c r="RO66" s="441"/>
      <c r="RP66" s="441"/>
      <c r="RQ66" s="441"/>
      <c r="RR66" s="441"/>
      <c r="RS66" s="441"/>
      <c r="RT66" s="441"/>
      <c r="RU66" s="441"/>
      <c r="RV66" s="441"/>
      <c r="RW66" s="441"/>
      <c r="RX66" s="441"/>
      <c r="RY66" s="441"/>
      <c r="RZ66" s="441"/>
      <c r="SA66" s="441"/>
      <c r="SB66" s="441"/>
      <c r="SC66" s="441"/>
      <c r="SD66" s="441"/>
      <c r="SE66" s="441"/>
      <c r="SF66" s="441"/>
      <c r="SG66" s="441"/>
      <c r="SH66" s="441"/>
      <c r="SI66" s="441"/>
      <c r="SJ66" s="441"/>
      <c r="SK66" s="441"/>
      <c r="SL66" s="441"/>
      <c r="SM66" s="441"/>
      <c r="SN66" s="441"/>
      <c r="SO66" s="441"/>
      <c r="SP66" s="441"/>
      <c r="SQ66" s="441"/>
      <c r="SR66" s="441"/>
      <c r="SS66" s="441"/>
      <c r="ST66" s="441"/>
      <c r="SU66" s="441"/>
      <c r="SV66" s="441"/>
      <c r="SW66" s="441"/>
      <c r="SX66" s="441"/>
      <c r="SY66" s="441"/>
      <c r="SZ66" s="441"/>
      <c r="TA66" s="441"/>
      <c r="TB66" s="441"/>
      <c r="TC66" s="441"/>
      <c r="TD66" s="441"/>
      <c r="TE66" s="441"/>
      <c r="TF66" s="441"/>
      <c r="TG66" s="441"/>
      <c r="TH66" s="441"/>
      <c r="TI66" s="441"/>
      <c r="TJ66" s="441"/>
      <c r="TK66" s="441"/>
      <c r="TL66" s="441"/>
      <c r="TM66" s="441"/>
      <c r="TN66" s="441"/>
      <c r="TO66" s="441"/>
      <c r="TP66" s="441"/>
      <c r="TQ66" s="441"/>
      <c r="TR66" s="441"/>
      <c r="TS66" s="441"/>
      <c r="TT66" s="441"/>
      <c r="TU66" s="441"/>
      <c r="TV66" s="441"/>
      <c r="TW66" s="441"/>
      <c r="TX66" s="441"/>
      <c r="TY66" s="441"/>
      <c r="TZ66" s="441"/>
      <c r="UA66" s="441"/>
      <c r="UB66" s="441"/>
      <c r="UC66" s="441"/>
      <c r="UD66" s="441"/>
      <c r="UE66" s="441"/>
      <c r="UF66" s="441"/>
      <c r="UG66" s="441"/>
      <c r="UH66" s="441"/>
      <c r="UI66" s="441"/>
      <c r="UJ66" s="441"/>
      <c r="UK66" s="441"/>
      <c r="UL66" s="441"/>
      <c r="UM66" s="441"/>
      <c r="UN66" s="441"/>
      <c r="UO66" s="441"/>
      <c r="UP66" s="441"/>
      <c r="UQ66" s="441"/>
      <c r="UR66" s="441"/>
      <c r="US66" s="441"/>
      <c r="UT66" s="441"/>
      <c r="UU66" s="441"/>
      <c r="UV66" s="441"/>
      <c r="UW66" s="441"/>
      <c r="UX66" s="441"/>
      <c r="UY66" s="441"/>
      <c r="UZ66" s="441"/>
      <c r="VA66" s="441"/>
      <c r="VB66" s="441"/>
      <c r="VC66" s="441"/>
      <c r="VD66" s="441"/>
      <c r="VE66" s="441"/>
      <c r="VF66" s="441"/>
      <c r="VG66" s="441"/>
      <c r="VH66" s="441"/>
      <c r="VI66" s="441"/>
      <c r="VJ66" s="441"/>
      <c r="VK66" s="441"/>
      <c r="VL66" s="441"/>
      <c r="VM66" s="441"/>
      <c r="VN66" s="441"/>
      <c r="VO66" s="441"/>
      <c r="VP66" s="441"/>
      <c r="VQ66" s="441"/>
      <c r="VR66" s="441"/>
      <c r="VS66" s="441"/>
      <c r="VT66" s="441"/>
      <c r="VU66" s="441"/>
      <c r="VV66" s="441"/>
      <c r="VW66" s="441"/>
      <c r="VX66" s="441"/>
      <c r="VY66" s="441"/>
      <c r="VZ66" s="441"/>
      <c r="WA66" s="441"/>
      <c r="WB66" s="441"/>
      <c r="WC66" s="441"/>
      <c r="WD66" s="441"/>
      <c r="WE66" s="441"/>
      <c r="WF66" s="441"/>
      <c r="WG66" s="441"/>
      <c r="WH66" s="441"/>
      <c r="WI66" s="441"/>
      <c r="WJ66" s="441"/>
      <c r="WK66" s="441"/>
      <c r="WL66" s="441"/>
      <c r="WM66" s="441"/>
      <c r="WN66" s="441"/>
      <c r="WO66" s="441"/>
      <c r="WP66" s="441"/>
      <c r="WQ66" s="441"/>
      <c r="WR66" s="441"/>
      <c r="WS66" s="441"/>
      <c r="WT66" s="441"/>
      <c r="WU66" s="441"/>
      <c r="WV66" s="441"/>
      <c r="WW66" s="441"/>
      <c r="WX66" s="441"/>
      <c r="WY66" s="441"/>
      <c r="WZ66" s="441"/>
      <c r="XA66" s="441"/>
      <c r="XB66" s="441"/>
      <c r="XC66" s="441"/>
      <c r="XD66" s="441"/>
      <c r="XE66" s="441"/>
      <c r="XF66" s="441"/>
      <c r="XG66" s="441"/>
      <c r="XH66" s="441"/>
      <c r="XI66" s="441"/>
      <c r="XJ66" s="441"/>
      <c r="XK66" s="441"/>
      <c r="XL66" s="441"/>
      <c r="XM66" s="441"/>
      <c r="XN66" s="441"/>
      <c r="XO66" s="441"/>
      <c r="XP66" s="441"/>
      <c r="XQ66" s="441"/>
      <c r="XR66" s="441"/>
      <c r="XS66" s="441"/>
      <c r="XT66" s="441"/>
      <c r="XU66" s="441"/>
      <c r="XV66" s="441"/>
      <c r="XW66" s="441"/>
      <c r="XX66" s="441"/>
      <c r="XY66" s="441"/>
      <c r="XZ66" s="441"/>
      <c r="YA66" s="441"/>
      <c r="YB66" s="441"/>
      <c r="YC66" s="441"/>
      <c r="YD66" s="441"/>
      <c r="YE66" s="441"/>
      <c r="YF66" s="441"/>
      <c r="YG66" s="441"/>
      <c r="YH66" s="441"/>
      <c r="YI66" s="441"/>
      <c r="YJ66" s="441"/>
      <c r="YK66" s="441"/>
      <c r="YL66" s="441"/>
      <c r="YM66" s="441"/>
      <c r="YN66" s="441"/>
      <c r="YO66" s="441"/>
      <c r="YP66" s="441"/>
      <c r="YQ66" s="441"/>
      <c r="YR66" s="441"/>
      <c r="YS66" s="441"/>
      <c r="YT66" s="441"/>
      <c r="YU66" s="441"/>
      <c r="YV66" s="441"/>
      <c r="YW66" s="441"/>
      <c r="YX66" s="441"/>
      <c r="YY66" s="441"/>
      <c r="YZ66" s="441"/>
      <c r="ZA66" s="441"/>
      <c r="ZB66" s="441"/>
      <c r="ZC66" s="441"/>
      <c r="ZD66" s="441"/>
      <c r="ZE66" s="441"/>
      <c r="ZF66" s="441"/>
      <c r="ZG66" s="441"/>
      <c r="ZH66" s="441"/>
      <c r="ZI66" s="441"/>
      <c r="ZJ66" s="441"/>
      <c r="ZK66" s="441"/>
      <c r="ZL66" s="441"/>
      <c r="ZM66" s="441"/>
      <c r="ZN66" s="441"/>
      <c r="ZO66" s="441"/>
      <c r="ZP66" s="441"/>
      <c r="ZQ66" s="441"/>
      <c r="ZR66" s="441"/>
      <c r="ZS66" s="441"/>
      <c r="ZT66" s="441"/>
      <c r="ZU66" s="441"/>
      <c r="ZV66" s="441"/>
      <c r="ZW66" s="441"/>
      <c r="ZX66" s="441"/>
      <c r="ZY66" s="441"/>
      <c r="ZZ66" s="441"/>
      <c r="AAA66" s="441"/>
      <c r="AAB66" s="441"/>
      <c r="AAC66" s="441"/>
      <c r="AAD66" s="441"/>
      <c r="AAE66" s="441"/>
      <c r="AAF66" s="441"/>
      <c r="AAG66" s="441"/>
      <c r="AAH66" s="441"/>
      <c r="AAI66" s="441"/>
      <c r="AAJ66" s="441"/>
      <c r="AAK66" s="441"/>
      <c r="AAL66" s="441"/>
      <c r="AAM66" s="441"/>
      <c r="AAN66" s="441"/>
      <c r="AAO66" s="441"/>
      <c r="AAP66" s="441"/>
      <c r="AAQ66" s="441"/>
      <c r="AAR66" s="441"/>
      <c r="AAS66" s="441"/>
      <c r="AAT66" s="441"/>
      <c r="AAU66" s="441"/>
      <c r="AAV66" s="441"/>
      <c r="AAW66" s="441"/>
      <c r="AAX66" s="441"/>
      <c r="AAY66" s="441"/>
      <c r="AAZ66" s="441"/>
      <c r="ABA66" s="441"/>
      <c r="ABB66" s="441"/>
      <c r="ABC66" s="441"/>
      <c r="ABD66" s="441"/>
      <c r="ABE66" s="441"/>
      <c r="ABF66" s="441"/>
      <c r="ABG66" s="441"/>
      <c r="ABH66" s="441"/>
      <c r="ABI66" s="441"/>
      <c r="ABJ66" s="441"/>
      <c r="ABK66" s="441"/>
      <c r="ABL66" s="441"/>
      <c r="ABM66" s="441"/>
      <c r="ABN66" s="441"/>
      <c r="ABO66" s="441"/>
      <c r="ABP66" s="441"/>
      <c r="ABQ66" s="441"/>
      <c r="ABR66" s="441"/>
      <c r="ABS66" s="441"/>
      <c r="ABT66" s="441"/>
      <c r="ABU66" s="441"/>
      <c r="ABV66" s="441"/>
      <c r="ABW66" s="441"/>
      <c r="ABX66" s="441"/>
      <c r="ABY66" s="441"/>
      <c r="ABZ66" s="441"/>
      <c r="ACA66" s="441"/>
      <c r="ACB66" s="441"/>
      <c r="ACC66" s="441"/>
      <c r="ACD66" s="441"/>
      <c r="ACE66" s="441"/>
      <c r="ACF66" s="441"/>
      <c r="ACG66" s="441"/>
      <c r="ACH66" s="441"/>
      <c r="ACI66" s="441"/>
      <c r="ACJ66" s="441"/>
      <c r="ACK66" s="441"/>
      <c r="ACL66" s="441"/>
      <c r="ACM66" s="441"/>
      <c r="ACN66" s="441"/>
      <c r="ACO66" s="441"/>
      <c r="ACP66" s="441"/>
      <c r="ACQ66" s="441"/>
      <c r="ACR66" s="441"/>
      <c r="ACS66" s="441"/>
      <c r="ACT66" s="441"/>
      <c r="ACU66" s="441"/>
      <c r="ACV66" s="441"/>
      <c r="ACW66" s="441"/>
      <c r="ACX66" s="441"/>
      <c r="ACY66" s="441"/>
      <c r="ACZ66" s="441"/>
      <c r="ADA66" s="441"/>
      <c r="ADB66" s="441"/>
      <c r="ADC66" s="441"/>
      <c r="ADD66" s="441"/>
      <c r="ADE66" s="441"/>
      <c r="ADF66" s="441"/>
      <c r="ADG66" s="441"/>
      <c r="ADH66" s="441"/>
      <c r="ADI66" s="441"/>
      <c r="ADJ66" s="441"/>
      <c r="ADK66" s="441"/>
      <c r="ADL66" s="441"/>
      <c r="ADM66" s="441"/>
      <c r="ADN66" s="441"/>
      <c r="ADO66" s="441"/>
      <c r="ADP66" s="441"/>
      <c r="ADQ66" s="441"/>
      <c r="ADR66" s="441"/>
      <c r="ADS66" s="441"/>
      <c r="ADT66" s="441"/>
      <c r="ADU66" s="441"/>
      <c r="ADV66" s="441"/>
      <c r="ADW66" s="441"/>
      <c r="ADX66" s="441"/>
      <c r="ADY66" s="441"/>
      <c r="ADZ66" s="441"/>
      <c r="AEA66" s="441"/>
      <c r="AEB66" s="441"/>
      <c r="AEC66" s="441"/>
      <c r="AED66" s="441"/>
      <c r="AEE66" s="441"/>
      <c r="AEF66" s="441"/>
      <c r="AEG66" s="441"/>
      <c r="AEH66" s="441"/>
      <c r="AEI66" s="441"/>
      <c r="AEJ66" s="441"/>
      <c r="AEK66" s="441"/>
      <c r="AEL66" s="441"/>
      <c r="AEM66" s="441"/>
      <c r="AEN66" s="441"/>
      <c r="AEO66" s="441"/>
      <c r="AEP66" s="441"/>
      <c r="AEQ66" s="441"/>
      <c r="AER66" s="441"/>
      <c r="AES66" s="441"/>
      <c r="AET66" s="441"/>
      <c r="AEU66" s="441"/>
      <c r="AEV66" s="441"/>
      <c r="AEW66" s="441"/>
      <c r="AEX66" s="441"/>
      <c r="AEY66" s="441"/>
      <c r="AEZ66" s="441"/>
      <c r="AFA66" s="441"/>
      <c r="AFB66" s="441"/>
      <c r="AFC66" s="441"/>
      <c r="AFD66" s="441"/>
      <c r="AFE66" s="441"/>
      <c r="AFF66" s="441"/>
      <c r="AFG66" s="441"/>
      <c r="AFH66" s="441"/>
      <c r="AFI66" s="441"/>
      <c r="AFJ66" s="441"/>
      <c r="AFK66" s="441"/>
      <c r="AFL66" s="441"/>
      <c r="AFM66" s="441"/>
      <c r="AFN66" s="441"/>
      <c r="AFO66" s="441"/>
      <c r="AFP66" s="441"/>
      <c r="AFQ66" s="441"/>
      <c r="AFR66" s="441"/>
      <c r="AFS66" s="441"/>
      <c r="AFT66" s="441"/>
      <c r="AFU66" s="441"/>
      <c r="AFV66" s="441"/>
      <c r="AFW66" s="441"/>
      <c r="AFX66" s="441"/>
      <c r="AFY66" s="441"/>
      <c r="AFZ66" s="441"/>
      <c r="AGA66" s="441"/>
      <c r="AGB66" s="441"/>
      <c r="AGC66" s="441"/>
      <c r="AGD66" s="441"/>
      <c r="AGE66" s="441"/>
      <c r="AGF66" s="441"/>
      <c r="AGG66" s="441"/>
      <c r="AGH66" s="441"/>
      <c r="AGI66" s="441"/>
      <c r="AGJ66" s="441"/>
      <c r="AGK66" s="441"/>
      <c r="AGL66" s="441"/>
      <c r="AGM66" s="441"/>
      <c r="AGN66" s="441"/>
      <c r="AGO66" s="441"/>
      <c r="AGP66" s="441"/>
      <c r="AGQ66" s="441"/>
      <c r="AGR66" s="441"/>
      <c r="AGS66" s="441"/>
      <c r="AGT66" s="441"/>
      <c r="AGU66" s="441"/>
      <c r="AGV66" s="441"/>
      <c r="AGW66" s="441"/>
      <c r="AGX66" s="441"/>
      <c r="AGY66" s="441"/>
      <c r="AGZ66" s="441"/>
      <c r="AHA66" s="441"/>
      <c r="AHB66" s="441"/>
      <c r="AHC66" s="441"/>
      <c r="AHD66" s="441"/>
      <c r="AHE66" s="441"/>
      <c r="AHF66" s="441"/>
      <c r="AHG66" s="441"/>
      <c r="AHH66" s="441"/>
      <c r="AHI66" s="441"/>
      <c r="AHJ66" s="441"/>
      <c r="AHK66" s="441"/>
      <c r="AHL66" s="441"/>
      <c r="AHM66" s="441"/>
      <c r="AHN66" s="441"/>
      <c r="AHO66" s="441"/>
      <c r="AHP66" s="441"/>
      <c r="AHQ66" s="441"/>
      <c r="AHR66" s="441"/>
      <c r="AHS66" s="441"/>
      <c r="AHT66" s="441"/>
      <c r="AHU66" s="441"/>
      <c r="AHV66" s="441"/>
      <c r="AHW66" s="441"/>
      <c r="AHX66" s="441"/>
      <c r="AHY66" s="441"/>
      <c r="AHZ66" s="441"/>
      <c r="AIA66" s="441"/>
      <c r="AIB66" s="441"/>
      <c r="AIC66" s="441"/>
      <c r="AID66" s="441"/>
      <c r="AIE66" s="441"/>
      <c r="AIF66" s="441"/>
      <c r="AIG66" s="441"/>
      <c r="AIH66" s="441"/>
      <c r="AII66" s="441"/>
      <c r="AIJ66" s="441"/>
      <c r="AIK66" s="441"/>
      <c r="AIL66" s="441"/>
      <c r="AIM66" s="441"/>
      <c r="AIN66" s="441"/>
      <c r="AIO66" s="441"/>
      <c r="AIP66" s="441"/>
      <c r="AIQ66" s="441"/>
      <c r="AIR66" s="441"/>
      <c r="AIS66" s="441"/>
      <c r="AIT66" s="441"/>
      <c r="AIU66" s="441"/>
      <c r="AIV66" s="441"/>
      <c r="AIW66" s="441"/>
      <c r="AIX66" s="441"/>
      <c r="AIY66" s="441"/>
      <c r="AIZ66" s="441"/>
      <c r="AJA66" s="441"/>
      <c r="AJB66" s="441"/>
      <c r="AJC66" s="441"/>
      <c r="AJD66" s="441"/>
      <c r="AJE66" s="441"/>
      <c r="AJF66" s="441"/>
      <c r="AJG66" s="441"/>
      <c r="AJH66" s="441"/>
      <c r="AJI66" s="441"/>
      <c r="AJJ66" s="441"/>
      <c r="AJK66" s="441"/>
      <c r="AJL66" s="441"/>
      <c r="AJM66" s="441"/>
      <c r="AJN66" s="441"/>
      <c r="AJO66" s="441"/>
      <c r="AJP66" s="441"/>
      <c r="AJQ66" s="441"/>
      <c r="AJR66" s="441"/>
      <c r="AJS66" s="441"/>
      <c r="AJT66" s="441"/>
      <c r="AJU66" s="441"/>
      <c r="AJV66" s="441"/>
      <c r="AJW66" s="441"/>
      <c r="AJX66" s="441"/>
      <c r="AJY66" s="441"/>
      <c r="AJZ66" s="441"/>
      <c r="AKA66" s="441"/>
      <c r="AKB66" s="441"/>
      <c r="AKC66" s="441"/>
      <c r="AKD66" s="441"/>
      <c r="AKE66" s="441"/>
      <c r="AKF66" s="441"/>
      <c r="AKG66" s="441"/>
      <c r="AKH66" s="441"/>
      <c r="AKI66" s="441"/>
      <c r="AKJ66" s="441"/>
      <c r="AKK66" s="441"/>
      <c r="AKL66" s="441"/>
      <c r="AKM66" s="441"/>
      <c r="AKN66" s="441"/>
      <c r="AKO66" s="441"/>
      <c r="AKP66" s="441"/>
      <c r="AKQ66" s="441"/>
      <c r="AKR66" s="441"/>
      <c r="AKS66" s="441"/>
      <c r="AKT66" s="441"/>
      <c r="AKU66" s="441"/>
      <c r="AKV66" s="441"/>
      <c r="AKW66" s="441"/>
      <c r="AKX66" s="441"/>
      <c r="AKY66" s="441"/>
      <c r="AKZ66" s="441"/>
      <c r="ALA66" s="441"/>
      <c r="ALB66" s="441"/>
      <c r="ALC66" s="441"/>
      <c r="ALD66" s="441"/>
      <c r="ALE66" s="441"/>
      <c r="ALF66" s="441"/>
      <c r="ALG66" s="441"/>
      <c r="ALH66" s="441"/>
      <c r="ALI66" s="441"/>
      <c r="ALJ66" s="441"/>
      <c r="ALK66" s="441"/>
      <c r="ALL66" s="441"/>
      <c r="ALM66" s="441"/>
      <c r="ALN66" s="441"/>
      <c r="ALO66" s="441"/>
      <c r="ALP66" s="441"/>
      <c r="ALQ66" s="441"/>
      <c r="ALR66" s="441"/>
      <c r="ALS66" s="441"/>
      <c r="ALT66" s="441"/>
      <c r="ALU66" s="441"/>
      <c r="ALV66" s="441"/>
      <c r="ALW66" s="441"/>
      <c r="ALX66" s="441"/>
      <c r="ALY66" s="441"/>
      <c r="ALZ66" s="441"/>
      <c r="AMA66" s="441"/>
      <c r="AMB66" s="441"/>
      <c r="AMC66" s="441"/>
      <c r="AMD66" s="441"/>
      <c r="AME66" s="441"/>
      <c r="AMF66" s="441"/>
      <c r="AMG66" s="441"/>
      <c r="AMH66" s="441"/>
      <c r="AMI66" s="441"/>
      <c r="AMJ66" s="441"/>
      <c r="AMK66" s="441"/>
      <c r="AML66" s="441"/>
      <c r="AMM66" s="441"/>
      <c r="AMN66" s="441"/>
      <c r="AMO66" s="441"/>
      <c r="AMP66" s="441"/>
      <c r="AMQ66" s="441"/>
      <c r="AMR66" s="441"/>
      <c r="AMS66" s="441"/>
      <c r="AMT66" s="441"/>
      <c r="AMU66" s="441"/>
      <c r="AMV66" s="441"/>
      <c r="AMW66" s="441"/>
      <c r="AMX66" s="441"/>
      <c r="AMY66" s="441"/>
      <c r="AMZ66" s="441"/>
      <c r="ANA66" s="441"/>
      <c r="ANB66" s="441"/>
      <c r="ANC66" s="441"/>
      <c r="AND66" s="441"/>
      <c r="ANE66" s="441"/>
      <c r="ANF66" s="441"/>
      <c r="ANG66" s="441"/>
      <c r="ANH66" s="441"/>
      <c r="ANI66" s="441"/>
      <c r="ANJ66" s="441"/>
      <c r="ANK66" s="441"/>
      <c r="ANL66" s="441"/>
      <c r="ANM66" s="441"/>
      <c r="ANN66" s="441"/>
      <c r="ANO66" s="441"/>
      <c r="ANP66" s="441"/>
      <c r="ANQ66" s="441"/>
      <c r="ANR66" s="441"/>
      <c r="ANS66" s="441"/>
      <c r="ANT66" s="441"/>
      <c r="ANU66" s="441"/>
      <c r="ANV66" s="441"/>
      <c r="ANW66" s="441"/>
      <c r="ANX66" s="441"/>
      <c r="ANY66" s="441"/>
      <c r="ANZ66" s="441"/>
      <c r="AOA66" s="441"/>
      <c r="AOB66" s="441"/>
      <c r="AOC66" s="441"/>
      <c r="AOD66" s="441"/>
      <c r="AOE66" s="441"/>
      <c r="AOF66" s="441"/>
      <c r="AOG66" s="441"/>
      <c r="AOH66" s="441"/>
      <c r="AOI66" s="441"/>
      <c r="AOJ66" s="441"/>
      <c r="AOK66" s="441"/>
      <c r="AOL66" s="441"/>
      <c r="AOM66" s="441"/>
      <c r="AON66" s="441"/>
      <c r="AOO66" s="441"/>
      <c r="AOP66" s="441"/>
      <c r="AOQ66" s="441"/>
      <c r="AOR66" s="441"/>
      <c r="AOS66" s="441"/>
      <c r="AOT66" s="441"/>
      <c r="AOU66" s="441"/>
      <c r="AOV66" s="441"/>
      <c r="AOW66" s="441"/>
      <c r="AOX66" s="441"/>
      <c r="AOY66" s="441"/>
      <c r="AOZ66" s="441"/>
      <c r="APA66" s="441"/>
      <c r="APB66" s="441"/>
      <c r="APC66" s="441"/>
      <c r="APD66" s="441"/>
      <c r="APE66" s="441"/>
      <c r="APF66" s="441"/>
      <c r="APG66" s="441"/>
      <c r="APH66" s="441"/>
      <c r="API66" s="441"/>
      <c r="APJ66" s="441"/>
      <c r="APK66" s="441"/>
      <c r="APL66" s="441"/>
      <c r="APM66" s="441"/>
      <c r="APN66" s="441"/>
      <c r="APO66" s="441"/>
      <c r="APP66" s="441"/>
      <c r="APQ66" s="441"/>
      <c r="APR66" s="441"/>
      <c r="APS66" s="441"/>
      <c r="APT66" s="441"/>
      <c r="APU66" s="441"/>
      <c r="APV66" s="441"/>
      <c r="APW66" s="441"/>
      <c r="APX66" s="441"/>
      <c r="APY66" s="441"/>
    </row>
    <row r="67" spans="1:1117" s="49" customFormat="1" ht="12.75" customHeight="1" x14ac:dyDescent="0.2">
      <c r="A67" s="305" t="s">
        <v>453</v>
      </c>
      <c r="B67" s="41">
        <f t="shared" si="1"/>
        <v>1094.296884765625</v>
      </c>
      <c r="C67" s="41">
        <f t="shared" si="2"/>
        <v>349.97136718750005</v>
      </c>
      <c r="D67" s="41">
        <f t="shared" si="2"/>
        <v>72.337968749999987</v>
      </c>
      <c r="E67" s="41">
        <f t="shared" si="3"/>
        <v>1770.654091796875</v>
      </c>
      <c r="F67" s="41">
        <f t="shared" si="4"/>
        <v>8.9811523437499989</v>
      </c>
      <c r="G67" s="41">
        <f t="shared" si="5"/>
        <v>2132.9461816406251</v>
      </c>
      <c r="H67" s="41">
        <f t="shared" si="7"/>
        <v>3045.8086132812505</v>
      </c>
      <c r="I67" s="41">
        <f t="shared" si="8"/>
        <v>169.87938476562502</v>
      </c>
      <c r="J67" s="41">
        <f>U88/1024</f>
        <v>404.45936523437501</v>
      </c>
      <c r="K67" s="41">
        <f t="shared" si="9"/>
        <v>21.51076171875</v>
      </c>
      <c r="L67" s="41">
        <f t="shared" si="6"/>
        <v>207.10779296875</v>
      </c>
      <c r="M67" s="41">
        <f t="shared" si="6"/>
        <v>2.7203515624999999</v>
      </c>
      <c r="N67" s="49">
        <f t="shared" ref="N67:N69" si="11">SUM(B67:M67)</f>
        <v>9280.6739160156285</v>
      </c>
      <c r="O67" s="41">
        <v>891.62641206054695</v>
      </c>
      <c r="P67"/>
      <c r="Q67"/>
      <c r="R67"/>
      <c r="S67"/>
      <c r="T67"/>
      <c r="U67"/>
      <c r="V67"/>
      <c r="W67"/>
      <c r="X67"/>
      <c r="Y67"/>
      <c r="Z67"/>
      <c r="AA67" s="441"/>
      <c r="AB67" s="441"/>
      <c r="AC67" s="441"/>
      <c r="AD67" s="441"/>
      <c r="AE67" s="441"/>
      <c r="AF67" s="441"/>
      <c r="AG67" s="441"/>
      <c r="AH67" s="441"/>
      <c r="AI67" s="441"/>
      <c r="AJ67" s="441"/>
      <c r="AK67" s="441"/>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c r="XV67" s="70"/>
      <c r="XW67" s="70"/>
      <c r="XX67" s="70"/>
      <c r="XY67" s="70"/>
      <c r="XZ67" s="70"/>
      <c r="YA67" s="70"/>
      <c r="YB67" s="70"/>
      <c r="YC67" s="70"/>
      <c r="YD67" s="70"/>
      <c r="YE67" s="70"/>
      <c r="YF67" s="70"/>
      <c r="YG67" s="70"/>
      <c r="YH67" s="70"/>
      <c r="YI67" s="70"/>
      <c r="YJ67" s="70"/>
      <c r="YK67" s="70"/>
      <c r="YL67" s="70"/>
      <c r="YM67" s="70"/>
      <c r="YN67" s="70"/>
      <c r="YO67" s="70"/>
      <c r="YP67" s="70"/>
      <c r="YQ67" s="70"/>
      <c r="YR67" s="70"/>
      <c r="YS67" s="70"/>
      <c r="YT67" s="70"/>
      <c r="YU67" s="70"/>
      <c r="YV67" s="70"/>
      <c r="YW67" s="70"/>
      <c r="YX67" s="70"/>
      <c r="YY67" s="70"/>
      <c r="YZ67" s="70"/>
      <c r="ZA67" s="70"/>
      <c r="ZB67" s="70"/>
      <c r="ZC67" s="70"/>
      <c r="ZD67" s="70"/>
      <c r="ZE67" s="70"/>
      <c r="ZF67" s="70"/>
      <c r="ZG67" s="70"/>
      <c r="ZH67" s="70"/>
      <c r="ZI67" s="70"/>
      <c r="ZJ67" s="70"/>
      <c r="ZK67" s="70"/>
      <c r="ZL67" s="70"/>
      <c r="ZM67" s="70"/>
      <c r="ZN67" s="70"/>
      <c r="ZO67" s="70"/>
      <c r="ZP67" s="70"/>
      <c r="ZQ67" s="70"/>
      <c r="ZR67" s="70"/>
      <c r="ZS67" s="70"/>
      <c r="ZT67" s="70"/>
      <c r="ZU67" s="70"/>
      <c r="ZV67" s="70"/>
      <c r="ZW67" s="70"/>
      <c r="ZX67" s="70"/>
      <c r="ZY67" s="70"/>
      <c r="ZZ67" s="70"/>
      <c r="AAA67" s="70"/>
      <c r="AAB67" s="70"/>
      <c r="AAC67" s="70"/>
      <c r="AAD67" s="70"/>
      <c r="AAE67" s="70"/>
      <c r="AAF67" s="70"/>
      <c r="AAG67" s="70"/>
      <c r="AAH67" s="70"/>
      <c r="AAI67" s="70"/>
      <c r="AAJ67" s="70"/>
      <c r="AAK67" s="70"/>
      <c r="AAL67" s="70"/>
      <c r="AAM67" s="70"/>
      <c r="AAN67" s="70"/>
      <c r="AAO67" s="70"/>
      <c r="AAP67" s="70"/>
      <c r="AAQ67" s="70"/>
      <c r="AAR67" s="70"/>
      <c r="AAS67" s="70"/>
      <c r="AAT67" s="70"/>
      <c r="AAU67" s="70"/>
      <c r="AAV67" s="70"/>
      <c r="AAW67" s="70"/>
      <c r="AAX67" s="70"/>
      <c r="AAY67" s="70"/>
      <c r="AAZ67" s="70"/>
      <c r="ABA67" s="70"/>
      <c r="ABB67" s="70"/>
      <c r="ABC67" s="70"/>
      <c r="ABD67" s="70"/>
      <c r="ABE67" s="70"/>
      <c r="ABF67" s="70"/>
      <c r="ABG67" s="70"/>
      <c r="ABH67" s="70"/>
      <c r="ABI67" s="70"/>
      <c r="ABJ67" s="70"/>
      <c r="ABK67" s="70"/>
      <c r="ABL67" s="70"/>
      <c r="ABM67" s="70"/>
      <c r="ABN67" s="70"/>
      <c r="ABO67" s="70"/>
      <c r="ABP67" s="70"/>
      <c r="ABQ67" s="70"/>
      <c r="ABR67" s="70"/>
      <c r="ABS67" s="70"/>
      <c r="ABT67" s="70"/>
      <c r="ABU67" s="70"/>
      <c r="ABV67" s="70"/>
      <c r="ABW67" s="70"/>
      <c r="ABX67" s="70"/>
      <c r="ABY67" s="70"/>
      <c r="ABZ67" s="70"/>
      <c r="ACA67" s="70"/>
      <c r="ACB67" s="70"/>
      <c r="ACC67" s="70"/>
      <c r="ACD67" s="70"/>
      <c r="ACE67" s="70"/>
      <c r="ACF67" s="70"/>
      <c r="ACG67" s="70"/>
      <c r="ACH67" s="70"/>
      <c r="ACI67" s="70"/>
      <c r="ACJ67" s="70"/>
      <c r="ACK67" s="70"/>
      <c r="ACL67" s="70"/>
      <c r="ACM67" s="70"/>
      <c r="ACN67" s="70"/>
      <c r="ACO67" s="70"/>
      <c r="ACP67" s="70"/>
      <c r="ACQ67" s="70"/>
      <c r="ACR67" s="70"/>
      <c r="ACS67" s="70"/>
      <c r="ACT67" s="70"/>
      <c r="ACU67" s="70"/>
      <c r="ACV67" s="70"/>
      <c r="ACW67" s="70"/>
      <c r="ACX67" s="70"/>
      <c r="ACY67" s="70"/>
      <c r="ACZ67" s="70"/>
      <c r="ADA67" s="70"/>
      <c r="ADB67" s="70"/>
      <c r="ADC67" s="70"/>
      <c r="ADD67" s="70"/>
      <c r="ADE67" s="70"/>
      <c r="ADF67" s="70"/>
      <c r="ADG67" s="70"/>
      <c r="ADH67" s="70"/>
      <c r="ADI67" s="70"/>
      <c r="ADJ67" s="70"/>
      <c r="ADK67" s="70"/>
      <c r="ADL67" s="70"/>
      <c r="ADM67" s="70"/>
      <c r="ADN67" s="70"/>
      <c r="ADO67" s="70"/>
      <c r="ADP67" s="70"/>
      <c r="ADQ67" s="70"/>
      <c r="ADR67" s="70"/>
      <c r="ADS67" s="70"/>
      <c r="ADT67" s="70"/>
      <c r="ADU67" s="70"/>
      <c r="ADV67" s="70"/>
      <c r="ADW67" s="70"/>
      <c r="ADX67" s="70"/>
      <c r="ADY67" s="70"/>
      <c r="ADZ67" s="70"/>
      <c r="AEA67" s="70"/>
      <c r="AEB67" s="70"/>
      <c r="AEC67" s="70"/>
      <c r="AED67" s="70"/>
      <c r="AEE67" s="70"/>
      <c r="AEF67" s="70"/>
      <c r="AEG67" s="70"/>
      <c r="AEH67" s="70"/>
      <c r="AEI67" s="70"/>
      <c r="AEJ67" s="70"/>
      <c r="AEK67" s="70"/>
      <c r="AEL67" s="70"/>
      <c r="AEM67" s="70"/>
      <c r="AEN67" s="70"/>
      <c r="AEO67" s="70"/>
      <c r="AEP67" s="70"/>
      <c r="AEQ67" s="70"/>
      <c r="AER67" s="70"/>
      <c r="AES67" s="70"/>
      <c r="AET67" s="70"/>
      <c r="AEU67" s="70"/>
      <c r="AEV67" s="70"/>
      <c r="AEW67" s="70"/>
      <c r="AEX67" s="70"/>
      <c r="AEY67" s="70"/>
      <c r="AEZ67" s="70"/>
      <c r="AFA67" s="70"/>
      <c r="AFB67" s="70"/>
      <c r="AFC67" s="70"/>
      <c r="AFD67" s="70"/>
      <c r="AFE67" s="70"/>
      <c r="AFF67" s="70"/>
      <c r="AFG67" s="70"/>
      <c r="AFH67" s="70"/>
      <c r="AFI67" s="70"/>
      <c r="AFJ67" s="70"/>
      <c r="AFK67" s="70"/>
      <c r="AFL67" s="70"/>
      <c r="AFM67" s="70"/>
      <c r="AFN67" s="70"/>
      <c r="AFO67" s="70"/>
      <c r="AFP67" s="70"/>
      <c r="AFQ67" s="70"/>
      <c r="AFR67" s="70"/>
      <c r="AFS67" s="70"/>
      <c r="AFT67" s="70"/>
      <c r="AFU67" s="70"/>
      <c r="AFV67" s="70"/>
      <c r="AFW67" s="70"/>
      <c r="AFX67" s="70"/>
      <c r="AFY67" s="70"/>
      <c r="AFZ67" s="70"/>
      <c r="AGA67" s="70"/>
      <c r="AGB67" s="70"/>
      <c r="AGC67" s="70"/>
      <c r="AGD67" s="70"/>
      <c r="AGE67" s="70"/>
      <c r="AGF67" s="70"/>
      <c r="AGG67" s="70"/>
      <c r="AGH67" s="70"/>
      <c r="AGI67" s="70"/>
      <c r="AGJ67" s="70"/>
      <c r="AGK67" s="70"/>
      <c r="AGL67" s="70"/>
      <c r="AGM67" s="70"/>
      <c r="AGN67" s="70"/>
      <c r="AGO67" s="70"/>
      <c r="AGP67" s="70"/>
      <c r="AGQ67" s="70"/>
      <c r="AGR67" s="70"/>
      <c r="AGS67" s="70"/>
      <c r="AGT67" s="70"/>
      <c r="AGU67" s="70"/>
      <c r="AGV67" s="70"/>
      <c r="AGW67" s="70"/>
      <c r="AGX67" s="70"/>
      <c r="AGY67" s="70"/>
      <c r="AGZ67" s="70"/>
      <c r="AHA67" s="70"/>
      <c r="AHB67" s="70"/>
      <c r="AHC67" s="70"/>
      <c r="AHD67" s="70"/>
      <c r="AHE67" s="70"/>
      <c r="AHF67" s="70"/>
      <c r="AHG67" s="70"/>
      <c r="AHH67" s="70"/>
      <c r="AHI67" s="70"/>
      <c r="AHJ67" s="70"/>
      <c r="AHK67" s="70"/>
      <c r="AHL67" s="70"/>
      <c r="AHM67" s="70"/>
      <c r="AHN67" s="70"/>
      <c r="AHO67" s="70"/>
      <c r="AHP67" s="70"/>
      <c r="AHQ67" s="70"/>
      <c r="AHR67" s="70"/>
      <c r="AHS67" s="70"/>
      <c r="AHT67" s="70"/>
      <c r="AHU67" s="70"/>
      <c r="AHV67" s="70"/>
      <c r="AHW67" s="70"/>
      <c r="AHX67" s="70"/>
      <c r="AHY67" s="70"/>
      <c r="AHZ67" s="70"/>
      <c r="AIA67" s="70"/>
      <c r="AIB67" s="70"/>
      <c r="AIC67" s="70"/>
      <c r="AID67" s="70"/>
      <c r="AIE67" s="70"/>
      <c r="AIF67" s="70"/>
      <c r="AIG67" s="70"/>
      <c r="AIH67" s="70"/>
      <c r="AII67" s="70"/>
      <c r="AIJ67" s="70"/>
      <c r="AIK67" s="70"/>
      <c r="AIL67" s="70"/>
      <c r="AIM67" s="70"/>
      <c r="AIN67" s="70"/>
      <c r="AIO67" s="70"/>
      <c r="AIP67" s="70"/>
      <c r="AIQ67" s="70"/>
      <c r="AIR67" s="70"/>
      <c r="AIS67" s="70"/>
      <c r="AIT67" s="70"/>
      <c r="AIU67" s="70"/>
      <c r="AIV67" s="70"/>
      <c r="AIW67" s="70"/>
      <c r="AIX67" s="70"/>
      <c r="AIY67" s="70"/>
      <c r="AIZ67" s="70"/>
      <c r="AJA67" s="70"/>
      <c r="AJB67" s="70"/>
      <c r="AJC67" s="70"/>
      <c r="AJD67" s="70"/>
      <c r="AJE67" s="70"/>
      <c r="AJF67" s="70"/>
      <c r="AJG67" s="70"/>
      <c r="AJH67" s="70"/>
      <c r="AJI67" s="70"/>
      <c r="AJJ67" s="70"/>
      <c r="AJK67" s="70"/>
      <c r="AJL67" s="70"/>
      <c r="AJM67" s="70"/>
      <c r="AJN67" s="70"/>
      <c r="AJO67" s="70"/>
      <c r="AJP67" s="70"/>
      <c r="AJQ67" s="70"/>
      <c r="AJR67" s="70"/>
      <c r="AJS67" s="70"/>
      <c r="AJT67" s="70"/>
      <c r="AJU67" s="70"/>
      <c r="AJV67" s="70"/>
      <c r="AJW67" s="70"/>
      <c r="AJX67" s="70"/>
      <c r="AJY67" s="70"/>
      <c r="AJZ67" s="70"/>
      <c r="AKA67" s="70"/>
      <c r="AKB67" s="70"/>
      <c r="AKC67" s="70"/>
      <c r="AKD67" s="70"/>
      <c r="AKE67" s="70"/>
      <c r="AKF67" s="70"/>
      <c r="AKG67" s="70"/>
      <c r="AKH67" s="70"/>
      <c r="AKI67" s="70"/>
      <c r="AKJ67" s="70"/>
      <c r="AKK67" s="70"/>
      <c r="AKL67" s="70"/>
      <c r="AKM67" s="70"/>
      <c r="AKN67" s="70"/>
      <c r="AKO67" s="70"/>
      <c r="AKP67" s="70"/>
      <c r="AKQ67" s="70"/>
      <c r="AKR67" s="70"/>
      <c r="AKS67" s="70"/>
      <c r="AKT67" s="70"/>
      <c r="AKU67" s="70"/>
      <c r="AKV67" s="70"/>
      <c r="AKW67" s="70"/>
      <c r="AKX67" s="70"/>
      <c r="AKY67" s="70"/>
      <c r="AKZ67" s="70"/>
      <c r="ALA67" s="70"/>
      <c r="ALB67" s="70"/>
      <c r="ALC67" s="70"/>
      <c r="ALD67" s="70"/>
      <c r="ALE67" s="70"/>
      <c r="ALF67" s="70"/>
      <c r="ALG67" s="70"/>
      <c r="ALH67" s="70"/>
      <c r="ALI67" s="70"/>
      <c r="ALJ67" s="70"/>
      <c r="ALK67" s="70"/>
      <c r="ALL67" s="70"/>
      <c r="ALM67" s="70"/>
      <c r="ALN67" s="70"/>
      <c r="ALO67" s="70"/>
      <c r="ALP67" s="70"/>
      <c r="ALQ67" s="70"/>
      <c r="ALR67" s="70"/>
      <c r="ALS67" s="70"/>
      <c r="ALT67" s="70"/>
      <c r="ALU67" s="70"/>
      <c r="ALV67" s="70"/>
      <c r="ALW67" s="70"/>
      <c r="ALX67" s="70"/>
      <c r="ALY67" s="70"/>
      <c r="ALZ67" s="70"/>
      <c r="AMA67" s="70"/>
      <c r="AMB67" s="70"/>
      <c r="AMC67" s="70"/>
      <c r="AMD67" s="70"/>
      <c r="AME67" s="70"/>
      <c r="AMF67" s="70"/>
      <c r="AMG67" s="70"/>
      <c r="AMH67" s="70"/>
      <c r="AMI67" s="70"/>
      <c r="AMJ67" s="70"/>
      <c r="AMK67" s="70"/>
      <c r="AML67" s="70"/>
      <c r="AMM67" s="70"/>
      <c r="AMN67" s="70"/>
      <c r="AMO67" s="70"/>
      <c r="AMP67" s="70"/>
      <c r="AMQ67" s="70"/>
      <c r="AMR67" s="70"/>
      <c r="AMS67" s="70"/>
      <c r="AMT67" s="70"/>
      <c r="AMU67" s="70"/>
      <c r="AMV67" s="70"/>
      <c r="AMW67" s="70"/>
      <c r="AMX67" s="70"/>
      <c r="AMY67" s="70"/>
      <c r="AMZ67" s="70"/>
      <c r="ANA67" s="70"/>
      <c r="ANB67" s="70"/>
      <c r="ANC67" s="70"/>
      <c r="AND67" s="70"/>
      <c r="ANE67" s="70"/>
      <c r="ANF67" s="70"/>
      <c r="ANG67" s="70"/>
      <c r="ANH67" s="70"/>
      <c r="ANI67" s="70"/>
      <c r="ANJ67" s="70"/>
      <c r="ANK67" s="70"/>
      <c r="ANL67" s="70"/>
      <c r="ANM67" s="70"/>
      <c r="ANN67" s="70"/>
      <c r="ANO67" s="70"/>
      <c r="ANP67" s="70"/>
      <c r="ANQ67" s="70"/>
      <c r="ANR67" s="70"/>
      <c r="ANS67" s="70"/>
      <c r="ANT67" s="70"/>
      <c r="ANU67" s="70"/>
      <c r="ANV67" s="70"/>
      <c r="ANW67" s="70"/>
      <c r="ANX67" s="70"/>
      <c r="ANY67" s="70"/>
      <c r="ANZ67" s="70"/>
      <c r="AOA67" s="70"/>
      <c r="AOB67" s="70"/>
      <c r="AOC67" s="70"/>
      <c r="AOD67" s="70"/>
      <c r="AOE67" s="70"/>
      <c r="AOF67" s="70"/>
      <c r="AOG67" s="70"/>
      <c r="AOH67" s="70"/>
      <c r="AOI67" s="70"/>
      <c r="AOJ67" s="70"/>
      <c r="AOK67" s="70"/>
      <c r="AOL67" s="70"/>
      <c r="AOM67" s="70"/>
      <c r="AON67" s="70"/>
      <c r="AOO67" s="70"/>
      <c r="AOP67" s="70"/>
      <c r="AOQ67" s="70"/>
      <c r="AOR67" s="70"/>
      <c r="AOS67" s="70"/>
      <c r="AOT67" s="70"/>
      <c r="AOU67" s="70"/>
      <c r="AOV67" s="70"/>
      <c r="AOW67" s="70"/>
      <c r="AOX67" s="70"/>
      <c r="AOY67" s="70"/>
      <c r="AOZ67" s="70"/>
      <c r="APA67" s="70"/>
      <c r="APB67" s="70"/>
      <c r="APC67" s="70"/>
      <c r="APD67" s="70"/>
      <c r="APE67" s="70"/>
      <c r="APF67" s="70"/>
      <c r="APG67" s="70"/>
      <c r="APH67" s="70"/>
      <c r="API67" s="70"/>
      <c r="APJ67" s="70"/>
      <c r="APK67" s="70"/>
      <c r="APL67" s="70"/>
      <c r="APM67" s="70"/>
      <c r="APN67" s="70"/>
      <c r="APO67" s="70"/>
      <c r="APP67" s="70"/>
      <c r="APQ67" s="70"/>
      <c r="APR67" s="70"/>
      <c r="APS67" s="70"/>
      <c r="APT67" s="70"/>
      <c r="APU67" s="70"/>
      <c r="APV67" s="70"/>
      <c r="APW67" s="70"/>
      <c r="APX67" s="70"/>
      <c r="APY67" s="70"/>
    </row>
    <row r="68" spans="1:1117" s="121" customFormat="1" x14ac:dyDescent="0.2">
      <c r="A68" s="305" t="s">
        <v>347</v>
      </c>
      <c r="B68" s="41">
        <f t="shared" si="1"/>
        <v>1142.3560986581333</v>
      </c>
      <c r="C68" s="41">
        <f t="shared" si="2"/>
        <v>189.67558521090601</v>
      </c>
      <c r="D68" s="41">
        <f t="shared" si="2"/>
        <v>93.666928523617472</v>
      </c>
      <c r="E68" s="41">
        <f t="shared" si="3"/>
        <v>2071.4167294901977</v>
      </c>
      <c r="F68" s="41">
        <f t="shared" si="4"/>
        <v>16.130874663122061</v>
      </c>
      <c r="G68" s="41">
        <f t="shared" si="5"/>
        <v>1801.2341377453213</v>
      </c>
      <c r="H68" s="41">
        <f t="shared" si="7"/>
        <v>3916.7340831344395</v>
      </c>
      <c r="I68" s="41">
        <f t="shared" si="8"/>
        <v>201.59095327375303</v>
      </c>
      <c r="J68" s="41">
        <f>U89/1024</f>
        <v>1191.0308301382836</v>
      </c>
      <c r="K68" s="41">
        <f t="shared" si="9"/>
        <v>20.427300843186387</v>
      </c>
      <c r="L68" s="41">
        <f t="shared" si="6"/>
        <v>300.98538081447805</v>
      </c>
      <c r="M68" s="41">
        <f t="shared" si="6"/>
        <v>1.6725470381334149</v>
      </c>
      <c r="N68" s="49">
        <f t="shared" si="11"/>
        <v>10946.921449533571</v>
      </c>
      <c r="O68" s="41">
        <v>786.36682507619889</v>
      </c>
      <c r="P68"/>
      <c r="Q68"/>
      <c r="R68"/>
      <c r="S68"/>
      <c r="T68"/>
      <c r="U68"/>
      <c r="V68"/>
      <c r="W68"/>
      <c r="X68"/>
      <c r="Y68"/>
      <c r="Z68" s="70"/>
      <c r="AA68" s="70"/>
      <c r="AB68" s="70"/>
      <c r="AC68" s="70"/>
      <c r="AD68" s="70"/>
      <c r="AE68" s="70"/>
      <c r="AF68" s="70"/>
      <c r="AG68" s="70"/>
      <c r="AH68" s="70"/>
      <c r="AI68" s="70"/>
      <c r="AJ68" s="70"/>
      <c r="AK68" s="70"/>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19"/>
      <c r="DI68" s="119"/>
      <c r="DJ68" s="119"/>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19"/>
      <c r="EI68" s="119"/>
      <c r="EJ68" s="119"/>
      <c r="EK68" s="119"/>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19"/>
      <c r="FJ68" s="119"/>
      <c r="FK68" s="119"/>
      <c r="FL68" s="119"/>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19"/>
      <c r="GK68" s="119"/>
      <c r="GL68" s="119"/>
      <c r="GM68" s="119"/>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19"/>
      <c r="HL68" s="119"/>
      <c r="HM68" s="119"/>
      <c r="HN68" s="119"/>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19"/>
      <c r="IN68" s="119"/>
      <c r="IO68" s="119"/>
      <c r="IP68" s="119"/>
      <c r="IQ68" s="119"/>
      <c r="IR68" s="119"/>
      <c r="IS68" s="119"/>
      <c r="IT68" s="119"/>
      <c r="IU68" s="119"/>
      <c r="IV68" s="119"/>
      <c r="IW68" s="119"/>
      <c r="IX68" s="119"/>
      <c r="IY68" s="119"/>
      <c r="IZ68" s="119"/>
      <c r="JA68" s="119"/>
      <c r="JB68" s="119"/>
      <c r="JC68" s="119"/>
      <c r="JD68" s="119"/>
      <c r="JE68" s="119"/>
      <c r="JF68" s="119"/>
      <c r="JG68" s="119"/>
      <c r="JH68" s="119"/>
      <c r="JI68" s="119"/>
      <c r="JJ68" s="119"/>
      <c r="JK68" s="119"/>
      <c r="JL68" s="119"/>
      <c r="JM68" s="119"/>
      <c r="JN68" s="119"/>
      <c r="JO68" s="119"/>
      <c r="JP68" s="119"/>
      <c r="JQ68" s="119"/>
      <c r="JR68" s="119"/>
      <c r="JS68" s="119"/>
      <c r="JT68" s="119"/>
      <c r="JU68" s="119"/>
      <c r="JV68" s="119"/>
      <c r="JW68" s="119"/>
      <c r="JX68" s="119"/>
      <c r="JY68" s="119"/>
      <c r="JZ68" s="119"/>
      <c r="KA68" s="119"/>
      <c r="KB68" s="119"/>
      <c r="KC68" s="119"/>
      <c r="KD68" s="119"/>
      <c r="KE68" s="119"/>
      <c r="KF68" s="119"/>
      <c r="KG68" s="119"/>
      <c r="KH68" s="119"/>
      <c r="KI68" s="119"/>
      <c r="KJ68" s="119"/>
      <c r="KK68" s="119"/>
      <c r="KL68" s="119"/>
      <c r="KM68" s="119"/>
      <c r="KN68" s="119"/>
      <c r="KO68" s="119"/>
      <c r="KP68" s="119"/>
      <c r="KQ68" s="119"/>
      <c r="KR68" s="119"/>
      <c r="KS68" s="119"/>
      <c r="KT68" s="119"/>
      <c r="KU68" s="119"/>
      <c r="KV68" s="119"/>
      <c r="KW68" s="119"/>
      <c r="KX68" s="119"/>
      <c r="KY68" s="119"/>
      <c r="KZ68" s="119"/>
      <c r="LA68" s="119"/>
      <c r="LB68" s="119"/>
      <c r="LC68" s="119"/>
      <c r="LD68" s="119"/>
      <c r="LE68" s="119"/>
      <c r="LF68" s="119"/>
      <c r="LG68" s="119"/>
      <c r="LH68" s="119"/>
      <c r="LI68" s="119"/>
      <c r="LJ68" s="119"/>
      <c r="LK68" s="119"/>
      <c r="LL68" s="119"/>
      <c r="LM68" s="119"/>
      <c r="LN68" s="119"/>
      <c r="LO68" s="119"/>
      <c r="LP68" s="119"/>
      <c r="LQ68" s="119"/>
      <c r="LR68" s="119"/>
      <c r="LS68" s="119"/>
      <c r="LT68" s="119"/>
      <c r="LU68" s="119"/>
      <c r="LV68" s="119"/>
      <c r="LW68" s="119"/>
      <c r="LX68" s="119"/>
      <c r="LY68" s="119"/>
      <c r="LZ68" s="119"/>
      <c r="MA68" s="119"/>
      <c r="MB68" s="119"/>
      <c r="MC68" s="119"/>
      <c r="MD68" s="119"/>
      <c r="ME68" s="119"/>
      <c r="MF68" s="119"/>
      <c r="MG68" s="119"/>
      <c r="MH68" s="119"/>
      <c r="MI68" s="119"/>
      <c r="MJ68" s="119"/>
      <c r="MK68" s="119"/>
      <c r="ML68" s="119"/>
      <c r="MM68" s="119"/>
      <c r="MN68" s="119"/>
      <c r="MO68" s="119"/>
      <c r="MP68" s="119"/>
      <c r="MQ68" s="119"/>
      <c r="MR68" s="119"/>
      <c r="MS68" s="119"/>
      <c r="MT68" s="119"/>
      <c r="MU68" s="119"/>
      <c r="MV68" s="119"/>
      <c r="MW68" s="119"/>
      <c r="MX68" s="119"/>
      <c r="MY68" s="119"/>
      <c r="MZ68" s="119"/>
      <c r="NA68" s="119"/>
      <c r="NB68" s="119"/>
      <c r="NC68" s="119"/>
      <c r="ND68" s="119"/>
      <c r="NE68" s="119"/>
      <c r="NF68" s="119"/>
      <c r="NG68" s="119"/>
      <c r="NH68" s="119"/>
      <c r="NI68" s="119"/>
      <c r="NJ68" s="119"/>
      <c r="NK68" s="119"/>
      <c r="NL68" s="119"/>
      <c r="NM68" s="119"/>
      <c r="NN68" s="119"/>
      <c r="NO68" s="119"/>
      <c r="NP68" s="119"/>
      <c r="NQ68" s="119"/>
      <c r="NR68" s="119"/>
      <c r="NS68" s="119"/>
      <c r="NT68" s="119"/>
      <c r="NU68" s="119"/>
      <c r="NV68" s="119"/>
      <c r="NW68" s="119"/>
      <c r="NX68" s="119"/>
      <c r="NY68" s="119"/>
      <c r="NZ68" s="119"/>
      <c r="OA68" s="119"/>
      <c r="OB68" s="119"/>
      <c r="OC68" s="119"/>
      <c r="OD68" s="119"/>
      <c r="OE68" s="119"/>
      <c r="OF68" s="119"/>
      <c r="OG68" s="119"/>
      <c r="OH68" s="119"/>
      <c r="OI68" s="119"/>
      <c r="OJ68" s="119"/>
      <c r="OK68" s="119"/>
      <c r="OL68" s="119"/>
      <c r="OM68" s="119"/>
      <c r="ON68" s="119"/>
      <c r="OO68" s="119"/>
      <c r="OP68" s="119"/>
      <c r="OQ68" s="119"/>
      <c r="OR68" s="119"/>
      <c r="OS68" s="119"/>
      <c r="OT68" s="119"/>
      <c r="OU68" s="119"/>
      <c r="OV68" s="119"/>
      <c r="OW68" s="119"/>
      <c r="OX68" s="119"/>
      <c r="OY68" s="119"/>
      <c r="OZ68" s="119"/>
      <c r="PA68" s="119"/>
      <c r="PB68" s="119"/>
      <c r="PC68" s="119"/>
      <c r="PD68" s="119"/>
      <c r="PE68" s="119"/>
      <c r="PF68" s="119"/>
      <c r="PG68" s="119"/>
      <c r="PH68" s="119"/>
      <c r="PI68" s="119"/>
      <c r="PJ68" s="119"/>
      <c r="PK68" s="119"/>
      <c r="PL68" s="119"/>
      <c r="PM68" s="119"/>
      <c r="PN68" s="119"/>
      <c r="PO68" s="119"/>
      <c r="PP68" s="119"/>
      <c r="PQ68" s="119"/>
      <c r="PR68" s="119"/>
      <c r="PS68" s="119"/>
      <c r="PT68" s="119"/>
      <c r="PU68" s="119"/>
      <c r="PV68" s="119"/>
      <c r="PW68" s="119"/>
      <c r="PX68" s="119"/>
      <c r="PY68" s="119"/>
      <c r="PZ68" s="119"/>
      <c r="QA68" s="119"/>
      <c r="QB68" s="119"/>
      <c r="QC68" s="119"/>
      <c r="QD68" s="119"/>
      <c r="QE68" s="119"/>
      <c r="QF68" s="119"/>
      <c r="QG68" s="119"/>
      <c r="QH68" s="119"/>
      <c r="QI68" s="119"/>
      <c r="QJ68" s="119"/>
      <c r="QK68" s="119"/>
      <c r="QL68" s="119"/>
      <c r="QM68" s="119"/>
      <c r="QN68" s="119"/>
      <c r="QO68" s="119"/>
      <c r="QP68" s="119"/>
      <c r="QQ68" s="119"/>
      <c r="QR68" s="119"/>
      <c r="QS68" s="119"/>
      <c r="QT68" s="119"/>
      <c r="QU68" s="119"/>
      <c r="QV68" s="119"/>
      <c r="QW68" s="119"/>
      <c r="QX68" s="119"/>
      <c r="QY68" s="119"/>
      <c r="QZ68" s="119"/>
      <c r="RA68" s="119"/>
      <c r="RB68" s="119"/>
      <c r="RC68" s="119"/>
      <c r="RD68" s="119"/>
      <c r="RE68" s="119"/>
      <c r="RF68" s="119"/>
      <c r="RG68" s="119"/>
      <c r="RH68" s="119"/>
      <c r="RI68" s="119"/>
      <c r="RJ68" s="119"/>
      <c r="RK68" s="119"/>
      <c r="RL68" s="119"/>
      <c r="RM68" s="119"/>
      <c r="RN68" s="119"/>
      <c r="RO68" s="119"/>
      <c r="RP68" s="119"/>
      <c r="RQ68" s="119"/>
      <c r="RR68" s="119"/>
      <c r="RS68" s="119"/>
      <c r="RT68" s="119"/>
      <c r="RU68" s="119"/>
      <c r="RV68" s="119"/>
      <c r="RW68" s="119"/>
      <c r="RX68" s="119"/>
      <c r="RY68" s="119"/>
      <c r="RZ68" s="119"/>
      <c r="SA68" s="119"/>
      <c r="SB68" s="119"/>
      <c r="SC68" s="119"/>
      <c r="SD68" s="119"/>
      <c r="SE68" s="119"/>
      <c r="SF68" s="119"/>
      <c r="SG68" s="119"/>
      <c r="SH68" s="119"/>
      <c r="SI68" s="119"/>
      <c r="SJ68" s="119"/>
      <c r="SK68" s="119"/>
      <c r="SL68" s="119"/>
      <c r="SM68" s="119"/>
      <c r="SN68" s="119"/>
      <c r="SO68" s="119"/>
      <c r="SP68" s="119"/>
      <c r="SQ68" s="119"/>
      <c r="SR68" s="119"/>
      <c r="SS68" s="119"/>
      <c r="ST68" s="119"/>
      <c r="SU68" s="119"/>
      <c r="SV68" s="119"/>
      <c r="SW68" s="119"/>
      <c r="SX68" s="119"/>
      <c r="SY68" s="119"/>
      <c r="SZ68" s="119"/>
      <c r="TA68" s="119"/>
      <c r="TB68" s="119"/>
      <c r="TC68" s="119"/>
      <c r="TD68" s="119"/>
      <c r="TE68" s="119"/>
      <c r="TF68" s="119"/>
      <c r="TG68" s="119"/>
      <c r="TH68" s="119"/>
      <c r="TI68" s="119"/>
      <c r="TJ68" s="119"/>
      <c r="TK68" s="119"/>
      <c r="TL68" s="119"/>
      <c r="TM68" s="119"/>
      <c r="TN68" s="119"/>
      <c r="TO68" s="119"/>
      <c r="TP68" s="119"/>
      <c r="TQ68" s="119"/>
      <c r="TR68" s="119"/>
      <c r="TS68" s="119"/>
      <c r="TT68" s="119"/>
      <c r="TU68" s="119"/>
      <c r="TV68" s="119"/>
      <c r="TW68" s="119"/>
      <c r="TX68" s="119"/>
      <c r="TY68" s="119"/>
      <c r="TZ68" s="119"/>
      <c r="UA68" s="119"/>
      <c r="UB68" s="119"/>
      <c r="UC68" s="119"/>
      <c r="UD68" s="119"/>
      <c r="UE68" s="119"/>
      <c r="UF68" s="119"/>
      <c r="UG68" s="119"/>
      <c r="UH68" s="119"/>
      <c r="UI68" s="119"/>
      <c r="UJ68" s="119"/>
      <c r="UK68" s="119"/>
      <c r="UL68" s="119"/>
      <c r="UM68" s="119"/>
      <c r="UN68" s="119"/>
      <c r="UO68" s="119"/>
      <c r="UP68" s="119"/>
      <c r="UQ68" s="119"/>
      <c r="UR68" s="119"/>
      <c r="US68" s="119"/>
      <c r="UT68" s="119"/>
      <c r="UU68" s="119"/>
      <c r="UV68" s="119"/>
      <c r="UW68" s="119"/>
      <c r="UX68" s="119"/>
      <c r="UY68" s="119"/>
      <c r="UZ68" s="119"/>
      <c r="VA68" s="119"/>
      <c r="VB68" s="119"/>
      <c r="VC68" s="119"/>
      <c r="VD68" s="119"/>
      <c r="VE68" s="119"/>
      <c r="VF68" s="119"/>
      <c r="VG68" s="119"/>
      <c r="VH68" s="119"/>
      <c r="VI68" s="119"/>
      <c r="VJ68" s="119"/>
      <c r="VK68" s="119"/>
      <c r="VL68" s="119"/>
      <c r="VM68" s="119"/>
      <c r="VN68" s="119"/>
      <c r="VO68" s="119"/>
      <c r="VP68" s="119"/>
      <c r="VQ68" s="119"/>
      <c r="VR68" s="119"/>
      <c r="VS68" s="119"/>
      <c r="VT68" s="119"/>
      <c r="VU68" s="119"/>
      <c r="VV68" s="119"/>
      <c r="VW68" s="119"/>
      <c r="VX68" s="119"/>
      <c r="VY68" s="119"/>
      <c r="VZ68" s="119"/>
      <c r="WA68" s="119"/>
      <c r="WB68" s="119"/>
      <c r="WC68" s="119"/>
      <c r="WD68" s="119"/>
      <c r="WE68" s="119"/>
      <c r="WF68" s="119"/>
      <c r="WG68" s="119"/>
      <c r="WH68" s="119"/>
      <c r="WI68" s="119"/>
      <c r="WJ68" s="119"/>
      <c r="WK68" s="119"/>
      <c r="WL68" s="119"/>
      <c r="WM68" s="119"/>
      <c r="WN68" s="119"/>
      <c r="WO68" s="119"/>
      <c r="WP68" s="119"/>
      <c r="WQ68" s="119"/>
      <c r="WR68" s="119"/>
      <c r="WS68" s="119"/>
      <c r="WT68" s="119"/>
      <c r="WU68" s="119"/>
      <c r="WV68" s="119"/>
      <c r="WW68" s="119"/>
      <c r="WX68" s="119"/>
      <c r="WY68" s="119"/>
      <c r="WZ68" s="119"/>
      <c r="XA68" s="119"/>
      <c r="XB68" s="119"/>
      <c r="XC68" s="119"/>
      <c r="XD68" s="119"/>
      <c r="XE68" s="119"/>
      <c r="XF68" s="119"/>
      <c r="XG68" s="119"/>
      <c r="XH68" s="119"/>
      <c r="XI68" s="119"/>
      <c r="XJ68" s="119"/>
      <c r="XK68" s="119"/>
      <c r="XL68" s="119"/>
      <c r="XM68" s="119"/>
      <c r="XN68" s="119"/>
      <c r="XO68" s="119"/>
      <c r="XP68" s="119"/>
      <c r="XQ68" s="119"/>
      <c r="XR68" s="119"/>
      <c r="XS68" s="119"/>
      <c r="XT68" s="119"/>
      <c r="XU68" s="119"/>
      <c r="XV68" s="119"/>
      <c r="XW68" s="119"/>
      <c r="XX68" s="119"/>
      <c r="XY68" s="119"/>
      <c r="XZ68" s="119"/>
      <c r="YA68" s="119"/>
      <c r="YB68" s="119"/>
      <c r="YC68" s="119"/>
      <c r="YD68" s="119"/>
      <c r="YE68" s="119"/>
      <c r="YF68" s="119"/>
      <c r="YG68" s="119"/>
      <c r="YH68" s="119"/>
      <c r="YI68" s="119"/>
      <c r="YJ68" s="119"/>
      <c r="YK68" s="119"/>
      <c r="YL68" s="119"/>
      <c r="YM68" s="119"/>
      <c r="YN68" s="119"/>
      <c r="YO68" s="119"/>
      <c r="YP68" s="119"/>
      <c r="YQ68" s="119"/>
      <c r="YR68" s="119"/>
      <c r="YS68" s="119"/>
      <c r="YT68" s="119"/>
      <c r="YU68" s="119"/>
      <c r="YV68" s="119"/>
      <c r="YW68" s="119"/>
      <c r="YX68" s="119"/>
      <c r="YY68" s="119"/>
      <c r="YZ68" s="119"/>
      <c r="ZA68" s="119"/>
      <c r="ZB68" s="119"/>
      <c r="ZC68" s="119"/>
      <c r="ZD68" s="119"/>
      <c r="ZE68" s="119"/>
      <c r="ZF68" s="119"/>
      <c r="ZG68" s="119"/>
      <c r="ZH68" s="119"/>
      <c r="ZI68" s="119"/>
      <c r="ZJ68" s="119"/>
      <c r="ZK68" s="119"/>
      <c r="ZL68" s="119"/>
      <c r="ZM68" s="119"/>
      <c r="ZN68" s="119"/>
      <c r="ZO68" s="119"/>
      <c r="ZP68" s="119"/>
      <c r="ZQ68" s="119"/>
      <c r="ZR68" s="119"/>
      <c r="ZS68" s="119"/>
      <c r="ZT68" s="119"/>
      <c r="ZU68" s="119"/>
      <c r="ZV68" s="119"/>
      <c r="ZW68" s="119"/>
      <c r="ZX68" s="119"/>
      <c r="ZY68" s="119"/>
      <c r="ZZ68" s="119"/>
      <c r="AAA68" s="119"/>
      <c r="AAB68" s="119"/>
      <c r="AAC68" s="119"/>
      <c r="AAD68" s="119"/>
      <c r="AAE68" s="119"/>
      <c r="AAF68" s="119"/>
      <c r="AAG68" s="119"/>
      <c r="AAH68" s="119"/>
      <c r="AAI68" s="119"/>
      <c r="AAJ68" s="119"/>
      <c r="AAK68" s="119"/>
      <c r="AAL68" s="119"/>
      <c r="AAM68" s="119"/>
      <c r="AAN68" s="119"/>
      <c r="AAO68" s="119"/>
      <c r="AAP68" s="119"/>
      <c r="AAQ68" s="119"/>
      <c r="AAR68" s="119"/>
      <c r="AAS68" s="119"/>
      <c r="AAT68" s="119"/>
      <c r="AAU68" s="119"/>
      <c r="AAV68" s="119"/>
      <c r="AAW68" s="119"/>
      <c r="AAX68" s="119"/>
      <c r="AAY68" s="119"/>
      <c r="AAZ68" s="119"/>
      <c r="ABA68" s="119"/>
      <c r="ABB68" s="119"/>
      <c r="ABC68" s="119"/>
      <c r="ABD68" s="119"/>
      <c r="ABE68" s="119"/>
      <c r="ABF68" s="119"/>
      <c r="ABG68" s="119"/>
      <c r="ABH68" s="119"/>
      <c r="ABI68" s="119"/>
      <c r="ABJ68" s="119"/>
      <c r="ABK68" s="119"/>
      <c r="ABL68" s="119"/>
      <c r="ABM68" s="119"/>
      <c r="ABN68" s="119"/>
      <c r="ABO68" s="119"/>
      <c r="ABP68" s="119"/>
      <c r="ABQ68" s="119"/>
      <c r="ABR68" s="119"/>
      <c r="ABS68" s="119"/>
      <c r="ABT68" s="119"/>
      <c r="ABU68" s="119"/>
      <c r="ABV68" s="119"/>
      <c r="ABW68" s="119"/>
      <c r="ABX68" s="119"/>
      <c r="ABY68" s="119"/>
      <c r="ABZ68" s="119"/>
      <c r="ACA68" s="119"/>
      <c r="ACB68" s="119"/>
      <c r="ACC68" s="119"/>
      <c r="ACD68" s="119"/>
      <c r="ACE68" s="119"/>
      <c r="ACF68" s="119"/>
      <c r="ACG68" s="119"/>
      <c r="ACH68" s="119"/>
      <c r="ACI68" s="119"/>
      <c r="ACJ68" s="119"/>
      <c r="ACK68" s="119"/>
      <c r="ACL68" s="119"/>
      <c r="ACM68" s="119"/>
      <c r="ACN68" s="119"/>
      <c r="ACO68" s="119"/>
      <c r="ACP68" s="119"/>
      <c r="ACQ68" s="119"/>
      <c r="ACR68" s="119"/>
      <c r="ACS68" s="119"/>
      <c r="ACT68" s="119"/>
      <c r="ACU68" s="119"/>
      <c r="ACV68" s="119"/>
      <c r="ACW68" s="119"/>
      <c r="ACX68" s="119"/>
      <c r="ACY68" s="119"/>
      <c r="ACZ68" s="119"/>
      <c r="ADA68" s="119"/>
      <c r="ADB68" s="119"/>
      <c r="ADC68" s="119"/>
      <c r="ADD68" s="119"/>
      <c r="ADE68" s="119"/>
      <c r="ADF68" s="119"/>
      <c r="ADG68" s="119"/>
      <c r="ADH68" s="119"/>
      <c r="ADI68" s="119"/>
      <c r="ADJ68" s="119"/>
      <c r="ADK68" s="119"/>
      <c r="ADL68" s="119"/>
      <c r="ADM68" s="119"/>
      <c r="ADN68" s="119"/>
      <c r="ADO68" s="119"/>
      <c r="ADP68" s="119"/>
      <c r="ADQ68" s="119"/>
      <c r="ADR68" s="119"/>
      <c r="ADS68" s="119"/>
      <c r="ADT68" s="119"/>
      <c r="ADU68" s="119"/>
      <c r="ADV68" s="119"/>
      <c r="ADW68" s="119"/>
      <c r="ADX68" s="119"/>
      <c r="ADY68" s="119"/>
      <c r="ADZ68" s="119"/>
      <c r="AEA68" s="119"/>
      <c r="AEB68" s="119"/>
      <c r="AEC68" s="119"/>
      <c r="AED68" s="119"/>
      <c r="AEE68" s="119"/>
      <c r="AEF68" s="119"/>
      <c r="AEG68" s="119"/>
      <c r="AEH68" s="119"/>
      <c r="AEI68" s="119"/>
      <c r="AEJ68" s="119"/>
      <c r="AEK68" s="119"/>
      <c r="AEL68" s="119"/>
      <c r="AEM68" s="119"/>
      <c r="AEN68" s="119"/>
      <c r="AEO68" s="119"/>
      <c r="AEP68" s="119"/>
      <c r="AEQ68" s="119"/>
      <c r="AER68" s="119"/>
      <c r="AES68" s="119"/>
      <c r="AET68" s="119"/>
      <c r="AEU68" s="119"/>
      <c r="AEV68" s="119"/>
      <c r="AEW68" s="119"/>
      <c r="AEX68" s="119"/>
      <c r="AEY68" s="119"/>
      <c r="AEZ68" s="119"/>
      <c r="AFA68" s="119"/>
      <c r="AFB68" s="119"/>
      <c r="AFC68" s="119"/>
      <c r="AFD68" s="119"/>
      <c r="AFE68" s="119"/>
      <c r="AFF68" s="119"/>
      <c r="AFG68" s="119"/>
      <c r="AFH68" s="119"/>
      <c r="AFI68" s="119"/>
      <c r="AFJ68" s="119"/>
      <c r="AFK68" s="119"/>
      <c r="AFL68" s="119"/>
      <c r="AFM68" s="119"/>
      <c r="AFN68" s="119"/>
      <c r="AFO68" s="119"/>
      <c r="AFP68" s="119"/>
      <c r="AFQ68" s="119"/>
      <c r="AFR68" s="119"/>
      <c r="AFS68" s="119"/>
      <c r="AFT68" s="119"/>
      <c r="AFU68" s="119"/>
      <c r="AFV68" s="119"/>
      <c r="AFW68" s="119"/>
      <c r="AFX68" s="119"/>
      <c r="AFY68" s="119"/>
      <c r="AFZ68" s="119"/>
      <c r="AGA68" s="119"/>
      <c r="AGB68" s="119"/>
      <c r="AGC68" s="119"/>
      <c r="AGD68" s="119"/>
      <c r="AGE68" s="119"/>
      <c r="AGF68" s="119"/>
      <c r="AGG68" s="119"/>
      <c r="AGH68" s="119"/>
      <c r="AGI68" s="119"/>
      <c r="AGJ68" s="119"/>
      <c r="AGK68" s="119"/>
      <c r="AGL68" s="119"/>
      <c r="AGM68" s="119"/>
      <c r="AGN68" s="119"/>
      <c r="AGO68" s="119"/>
      <c r="AGP68" s="119"/>
      <c r="AGQ68" s="119"/>
      <c r="AGR68" s="119"/>
      <c r="AGS68" s="119"/>
      <c r="AGT68" s="119"/>
      <c r="AGU68" s="119"/>
      <c r="AGV68" s="119"/>
      <c r="AGW68" s="119"/>
      <c r="AGX68" s="119"/>
      <c r="AGY68" s="119"/>
      <c r="AGZ68" s="119"/>
      <c r="AHA68" s="119"/>
      <c r="AHB68" s="119"/>
      <c r="AHC68" s="119"/>
      <c r="AHD68" s="119"/>
      <c r="AHE68" s="119"/>
      <c r="AHF68" s="119"/>
      <c r="AHG68" s="119"/>
      <c r="AHH68" s="119"/>
      <c r="AHI68" s="119"/>
      <c r="AHJ68" s="119"/>
      <c r="AHK68" s="119"/>
      <c r="AHL68" s="119"/>
      <c r="AHM68" s="119"/>
      <c r="AHN68" s="119"/>
      <c r="AHO68" s="119"/>
      <c r="AHP68" s="119"/>
      <c r="AHQ68" s="119"/>
      <c r="AHR68" s="119"/>
      <c r="AHS68" s="119"/>
      <c r="AHT68" s="119"/>
      <c r="AHU68" s="119"/>
      <c r="AHV68" s="119"/>
      <c r="AHW68" s="119"/>
      <c r="AHX68" s="119"/>
      <c r="AHY68" s="119"/>
      <c r="AHZ68" s="119"/>
      <c r="AIA68" s="119"/>
      <c r="AIB68" s="119"/>
      <c r="AIC68" s="119"/>
      <c r="AID68" s="119"/>
      <c r="AIE68" s="119"/>
      <c r="AIF68" s="119"/>
      <c r="AIG68" s="119"/>
      <c r="AIH68" s="119"/>
      <c r="AII68" s="119"/>
      <c r="AIJ68" s="119"/>
      <c r="AIK68" s="119"/>
      <c r="AIL68" s="119"/>
      <c r="AIM68" s="119"/>
      <c r="AIN68" s="119"/>
      <c r="AIO68" s="119"/>
      <c r="AIP68" s="119"/>
      <c r="AIQ68" s="119"/>
      <c r="AIR68" s="119"/>
      <c r="AIS68" s="119"/>
      <c r="AIT68" s="119"/>
      <c r="AIU68" s="119"/>
      <c r="AIV68" s="119"/>
      <c r="AIW68" s="119"/>
      <c r="AIX68" s="119"/>
      <c r="AIY68" s="119"/>
      <c r="AIZ68" s="119"/>
      <c r="AJA68" s="119"/>
      <c r="AJB68" s="119"/>
      <c r="AJC68" s="119"/>
      <c r="AJD68" s="119"/>
      <c r="AJE68" s="119"/>
      <c r="AJF68" s="119"/>
      <c r="AJG68" s="119"/>
      <c r="AJH68" s="119"/>
      <c r="AJI68" s="119"/>
      <c r="AJJ68" s="119"/>
      <c r="AJK68" s="119"/>
      <c r="AJL68" s="119"/>
      <c r="AJM68" s="119"/>
      <c r="AJN68" s="119"/>
      <c r="AJO68" s="119"/>
      <c r="AJP68" s="119"/>
      <c r="AJQ68" s="119"/>
      <c r="AJR68" s="119"/>
      <c r="AJS68" s="119"/>
      <c r="AJT68" s="119"/>
      <c r="AJU68" s="119"/>
      <c r="AJV68" s="119"/>
      <c r="AJW68" s="119"/>
      <c r="AJX68" s="119"/>
      <c r="AJY68" s="119"/>
      <c r="AJZ68" s="119"/>
      <c r="AKA68" s="119"/>
      <c r="AKB68" s="119"/>
      <c r="AKC68" s="119"/>
      <c r="AKD68" s="119"/>
      <c r="AKE68" s="119"/>
      <c r="AKF68" s="119"/>
      <c r="AKG68" s="119"/>
      <c r="AKH68" s="119"/>
      <c r="AKI68" s="119"/>
      <c r="AKJ68" s="119"/>
      <c r="AKK68" s="119"/>
      <c r="AKL68" s="119"/>
      <c r="AKM68" s="119"/>
      <c r="AKN68" s="119"/>
      <c r="AKO68" s="119"/>
      <c r="AKP68" s="119"/>
      <c r="AKQ68" s="119"/>
      <c r="AKR68" s="119"/>
      <c r="AKS68" s="119"/>
      <c r="AKT68" s="119"/>
      <c r="AKU68" s="119"/>
      <c r="AKV68" s="119"/>
      <c r="AKW68" s="119"/>
      <c r="AKX68" s="119"/>
      <c r="AKY68" s="119"/>
      <c r="AKZ68" s="119"/>
      <c r="ALA68" s="119"/>
      <c r="ALB68" s="119"/>
      <c r="ALC68" s="119"/>
      <c r="ALD68" s="119"/>
      <c r="ALE68" s="119"/>
      <c r="ALF68" s="119"/>
      <c r="ALG68" s="119"/>
      <c r="ALH68" s="119"/>
      <c r="ALI68" s="119"/>
      <c r="ALJ68" s="119"/>
      <c r="ALK68" s="119"/>
      <c r="ALL68" s="119"/>
      <c r="ALM68" s="119"/>
      <c r="ALN68" s="119"/>
      <c r="ALO68" s="119"/>
      <c r="ALP68" s="119"/>
      <c r="ALQ68" s="119"/>
      <c r="ALR68" s="119"/>
      <c r="ALS68" s="119"/>
      <c r="ALT68" s="119"/>
      <c r="ALU68" s="119"/>
      <c r="ALV68" s="119"/>
      <c r="ALW68" s="119"/>
      <c r="ALX68" s="119"/>
      <c r="ALY68" s="119"/>
      <c r="ALZ68" s="119"/>
      <c r="AMA68" s="119"/>
      <c r="AMB68" s="119"/>
      <c r="AMC68" s="119"/>
      <c r="AMD68" s="119"/>
      <c r="AME68" s="119"/>
      <c r="AMF68" s="119"/>
      <c r="AMG68" s="119"/>
      <c r="AMH68" s="119"/>
      <c r="AMI68" s="119"/>
      <c r="AMJ68" s="119"/>
      <c r="AMK68" s="119"/>
      <c r="AML68" s="119"/>
      <c r="AMM68" s="119"/>
      <c r="AMN68" s="119"/>
      <c r="AMO68" s="119"/>
      <c r="AMP68" s="119"/>
      <c r="AMQ68" s="119"/>
      <c r="AMR68" s="119"/>
      <c r="AMS68" s="119"/>
      <c r="AMT68" s="119"/>
      <c r="AMU68" s="119"/>
      <c r="AMV68" s="119"/>
      <c r="AMW68" s="119"/>
      <c r="AMX68" s="119"/>
      <c r="AMY68" s="119"/>
      <c r="AMZ68" s="119"/>
      <c r="ANA68" s="119"/>
      <c r="ANB68" s="119"/>
      <c r="ANC68" s="119"/>
      <c r="AND68" s="119"/>
      <c r="ANE68" s="119"/>
      <c r="ANF68" s="119"/>
      <c r="ANG68" s="119"/>
      <c r="ANH68" s="119"/>
      <c r="ANI68" s="119"/>
      <c r="ANJ68" s="119"/>
      <c r="ANK68" s="119"/>
      <c r="ANL68" s="119"/>
      <c r="ANM68" s="119"/>
      <c r="ANN68" s="119"/>
      <c r="ANO68" s="119"/>
      <c r="ANP68" s="119"/>
      <c r="ANQ68" s="119"/>
      <c r="ANR68" s="119"/>
      <c r="ANS68" s="119"/>
      <c r="ANT68" s="119"/>
      <c r="ANU68" s="119"/>
      <c r="ANV68" s="119"/>
      <c r="ANW68" s="119"/>
      <c r="ANX68" s="119"/>
      <c r="ANY68" s="119"/>
      <c r="ANZ68" s="119"/>
      <c r="AOA68" s="119"/>
      <c r="AOB68" s="119"/>
      <c r="AOC68" s="119"/>
      <c r="AOD68" s="119"/>
      <c r="AOE68" s="119"/>
      <c r="AOF68" s="119"/>
      <c r="AOG68" s="119"/>
      <c r="AOH68" s="119"/>
      <c r="AOI68" s="119"/>
      <c r="AOJ68" s="119"/>
      <c r="AOK68" s="119"/>
      <c r="AOL68" s="119"/>
      <c r="AOM68" s="119"/>
      <c r="AON68" s="119"/>
      <c r="AOO68" s="119"/>
      <c r="AOP68" s="119"/>
      <c r="AOQ68" s="119"/>
      <c r="AOR68" s="119"/>
      <c r="AOS68" s="119"/>
      <c r="AOT68" s="119"/>
      <c r="AOU68" s="119"/>
      <c r="AOV68" s="119"/>
      <c r="AOW68" s="119"/>
      <c r="AOX68" s="119"/>
      <c r="AOY68" s="119"/>
      <c r="AOZ68" s="119"/>
      <c r="APA68" s="119"/>
      <c r="APB68" s="119"/>
      <c r="APC68" s="119"/>
      <c r="APD68" s="119"/>
      <c r="APE68" s="119"/>
      <c r="APF68" s="119"/>
      <c r="APG68" s="119"/>
      <c r="APH68" s="119"/>
      <c r="API68" s="119"/>
      <c r="APJ68" s="119"/>
      <c r="APK68" s="119"/>
      <c r="APL68" s="119"/>
      <c r="APM68" s="119"/>
      <c r="APN68" s="119"/>
      <c r="APO68" s="119"/>
      <c r="APP68" s="119"/>
      <c r="APQ68" s="119"/>
      <c r="APR68" s="119"/>
      <c r="APS68" s="119"/>
      <c r="APT68" s="119"/>
      <c r="APU68" s="119"/>
      <c r="APV68" s="119"/>
      <c r="APW68" s="119"/>
      <c r="APX68" s="119"/>
      <c r="APY68" s="119"/>
    </row>
    <row r="69" spans="1:1117" s="49" customFormat="1" ht="15" customHeight="1" x14ac:dyDescent="0.2">
      <c r="A69" s="678" t="s">
        <v>875</v>
      </c>
      <c r="B69" s="41">
        <f t="shared" si="1"/>
        <v>1315.178235138271</v>
      </c>
      <c r="C69" s="41">
        <f t="shared" ref="C69:D69" si="12">B90/1024</f>
        <v>625.93828388214115</v>
      </c>
      <c r="D69" s="41">
        <f t="shared" si="12"/>
        <v>143.02083835122664</v>
      </c>
      <c r="E69" s="41">
        <f t="shared" si="3"/>
        <v>4058.9668372702859</v>
      </c>
      <c r="F69" s="41">
        <f t="shared" si="4"/>
        <v>8.8443165346970822</v>
      </c>
      <c r="G69" s="41">
        <f t="shared" si="5"/>
        <v>2501.0258962979528</v>
      </c>
      <c r="H69" s="41">
        <f t="shared" si="7"/>
        <v>2935.5405872167821</v>
      </c>
      <c r="I69" s="41">
        <f t="shared" si="8"/>
        <v>262.98465774811689</v>
      </c>
      <c r="J69" s="41">
        <f>U90/1024</f>
        <v>1479.5026629857307</v>
      </c>
      <c r="K69" s="41">
        <f t="shared" si="9"/>
        <v>71.654050646128539</v>
      </c>
      <c r="L69" s="41">
        <f t="shared" si="9"/>
        <v>481.28024073248207</v>
      </c>
      <c r="M69" s="41">
        <f t="shared" si="9"/>
        <v>2.8853466487826123</v>
      </c>
      <c r="N69" s="49">
        <f t="shared" si="11"/>
        <v>13886.821953452594</v>
      </c>
      <c r="O69" s="41">
        <v>763.04763924963061</v>
      </c>
      <c r="P69"/>
      <c r="Q69"/>
      <c r="R69"/>
      <c r="S69"/>
      <c r="T69"/>
      <c r="U69"/>
      <c r="V69"/>
      <c r="W69"/>
      <c r="X69"/>
      <c r="Y69"/>
      <c r="Z69" s="119"/>
      <c r="AA69" s="119"/>
      <c r="AB69" s="119"/>
      <c r="AC69" s="119"/>
      <c r="AD69" s="119"/>
      <c r="AE69" s="119"/>
      <c r="AF69" s="119"/>
      <c r="AG69" s="119"/>
      <c r="AH69" s="119"/>
      <c r="AI69" s="119"/>
      <c r="AJ69" s="119"/>
      <c r="AK69" s="119"/>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c r="XV69" s="70"/>
      <c r="XW69" s="70"/>
      <c r="XX69" s="70"/>
      <c r="XY69" s="70"/>
      <c r="XZ69" s="70"/>
      <c r="YA69" s="70"/>
      <c r="YB69" s="70"/>
      <c r="YC69" s="70"/>
      <c r="YD69" s="70"/>
      <c r="YE69" s="70"/>
      <c r="YF69" s="70"/>
      <c r="YG69" s="70"/>
      <c r="YH69" s="70"/>
      <c r="YI69" s="70"/>
      <c r="YJ69" s="70"/>
      <c r="YK69" s="70"/>
      <c r="YL69" s="70"/>
      <c r="YM69" s="70"/>
      <c r="YN69" s="70"/>
      <c r="YO69" s="70"/>
      <c r="YP69" s="70"/>
      <c r="YQ69" s="70"/>
      <c r="YR69" s="70"/>
      <c r="YS69" s="70"/>
      <c r="YT69" s="70"/>
      <c r="YU69" s="70"/>
      <c r="YV69" s="70"/>
      <c r="YW69" s="70"/>
      <c r="YX69" s="70"/>
      <c r="YY69" s="70"/>
      <c r="YZ69" s="70"/>
      <c r="ZA69" s="70"/>
      <c r="ZB69" s="70"/>
      <c r="ZC69" s="70"/>
      <c r="ZD69" s="70"/>
      <c r="ZE69" s="70"/>
      <c r="ZF69" s="70"/>
      <c r="ZG69" s="70"/>
      <c r="ZH69" s="70"/>
      <c r="ZI69" s="70"/>
      <c r="ZJ69" s="70"/>
      <c r="ZK69" s="70"/>
      <c r="ZL69" s="70"/>
      <c r="ZM69" s="70"/>
      <c r="ZN69" s="70"/>
      <c r="ZO69" s="70"/>
      <c r="ZP69" s="70"/>
      <c r="ZQ69" s="70"/>
      <c r="ZR69" s="70"/>
      <c r="ZS69" s="70"/>
      <c r="ZT69" s="70"/>
      <c r="ZU69" s="70"/>
      <c r="ZV69" s="70"/>
      <c r="ZW69" s="70"/>
      <c r="ZX69" s="70"/>
      <c r="ZY69" s="70"/>
      <c r="ZZ69" s="70"/>
      <c r="AAA69" s="70"/>
      <c r="AAB69" s="70"/>
      <c r="AAC69" s="70"/>
      <c r="AAD69" s="70"/>
      <c r="AAE69" s="70"/>
      <c r="AAF69" s="70"/>
      <c r="AAG69" s="70"/>
      <c r="AAH69" s="70"/>
      <c r="AAI69" s="70"/>
      <c r="AAJ69" s="70"/>
      <c r="AAK69" s="70"/>
      <c r="AAL69" s="70"/>
      <c r="AAM69" s="70"/>
      <c r="AAN69" s="70"/>
      <c r="AAO69" s="70"/>
      <c r="AAP69" s="70"/>
      <c r="AAQ69" s="70"/>
      <c r="AAR69" s="70"/>
      <c r="AAS69" s="70"/>
      <c r="AAT69" s="70"/>
      <c r="AAU69" s="70"/>
      <c r="AAV69" s="70"/>
      <c r="AAW69" s="70"/>
      <c r="AAX69" s="70"/>
      <c r="AAY69" s="70"/>
      <c r="AAZ69" s="70"/>
      <c r="ABA69" s="70"/>
      <c r="ABB69" s="70"/>
      <c r="ABC69" s="70"/>
      <c r="ABD69" s="70"/>
      <c r="ABE69" s="70"/>
      <c r="ABF69" s="70"/>
      <c r="ABG69" s="70"/>
      <c r="ABH69" s="70"/>
      <c r="ABI69" s="70"/>
      <c r="ABJ69" s="70"/>
      <c r="ABK69" s="70"/>
      <c r="ABL69" s="70"/>
      <c r="ABM69" s="70"/>
      <c r="ABN69" s="70"/>
      <c r="ABO69" s="70"/>
      <c r="ABP69" s="70"/>
      <c r="ABQ69" s="70"/>
      <c r="ABR69" s="70"/>
      <c r="ABS69" s="70"/>
      <c r="ABT69" s="70"/>
      <c r="ABU69" s="70"/>
      <c r="ABV69" s="70"/>
      <c r="ABW69" s="70"/>
      <c r="ABX69" s="70"/>
      <c r="ABY69" s="70"/>
      <c r="ABZ69" s="70"/>
      <c r="ACA69" s="70"/>
      <c r="ACB69" s="70"/>
      <c r="ACC69" s="70"/>
      <c r="ACD69" s="70"/>
      <c r="ACE69" s="70"/>
      <c r="ACF69" s="70"/>
      <c r="ACG69" s="70"/>
      <c r="ACH69" s="70"/>
      <c r="ACI69" s="70"/>
      <c r="ACJ69" s="70"/>
      <c r="ACK69" s="70"/>
      <c r="ACL69" s="70"/>
      <c r="ACM69" s="70"/>
      <c r="ACN69" s="70"/>
      <c r="ACO69" s="70"/>
      <c r="ACP69" s="70"/>
      <c r="ACQ69" s="70"/>
      <c r="ACR69" s="70"/>
      <c r="ACS69" s="70"/>
      <c r="ACT69" s="70"/>
      <c r="ACU69" s="70"/>
      <c r="ACV69" s="70"/>
      <c r="ACW69" s="70"/>
      <c r="ACX69" s="70"/>
      <c r="ACY69" s="70"/>
      <c r="ACZ69" s="70"/>
      <c r="ADA69" s="70"/>
      <c r="ADB69" s="70"/>
      <c r="ADC69" s="70"/>
      <c r="ADD69" s="70"/>
      <c r="ADE69" s="70"/>
      <c r="ADF69" s="70"/>
      <c r="ADG69" s="70"/>
      <c r="ADH69" s="70"/>
      <c r="ADI69" s="70"/>
      <c r="ADJ69" s="70"/>
      <c r="ADK69" s="70"/>
      <c r="ADL69" s="70"/>
      <c r="ADM69" s="70"/>
      <c r="ADN69" s="70"/>
      <c r="ADO69" s="70"/>
      <c r="ADP69" s="70"/>
      <c r="ADQ69" s="70"/>
      <c r="ADR69" s="70"/>
      <c r="ADS69" s="70"/>
      <c r="ADT69" s="70"/>
      <c r="ADU69" s="70"/>
      <c r="ADV69" s="70"/>
      <c r="ADW69" s="70"/>
      <c r="ADX69" s="70"/>
      <c r="ADY69" s="70"/>
      <c r="ADZ69" s="70"/>
      <c r="AEA69" s="70"/>
      <c r="AEB69" s="70"/>
      <c r="AEC69" s="70"/>
      <c r="AED69" s="70"/>
      <c r="AEE69" s="70"/>
      <c r="AEF69" s="70"/>
      <c r="AEG69" s="70"/>
      <c r="AEH69" s="70"/>
      <c r="AEI69" s="70"/>
      <c r="AEJ69" s="70"/>
      <c r="AEK69" s="70"/>
      <c r="AEL69" s="70"/>
      <c r="AEM69" s="70"/>
      <c r="AEN69" s="70"/>
      <c r="AEO69" s="70"/>
      <c r="AEP69" s="70"/>
      <c r="AEQ69" s="70"/>
      <c r="AER69" s="70"/>
      <c r="AES69" s="70"/>
      <c r="AET69" s="70"/>
      <c r="AEU69" s="70"/>
      <c r="AEV69" s="70"/>
      <c r="AEW69" s="70"/>
      <c r="AEX69" s="70"/>
      <c r="AEY69" s="70"/>
      <c r="AEZ69" s="70"/>
      <c r="AFA69" s="70"/>
      <c r="AFB69" s="70"/>
      <c r="AFC69" s="70"/>
      <c r="AFD69" s="70"/>
      <c r="AFE69" s="70"/>
      <c r="AFF69" s="70"/>
      <c r="AFG69" s="70"/>
      <c r="AFH69" s="70"/>
      <c r="AFI69" s="70"/>
      <c r="AFJ69" s="70"/>
      <c r="AFK69" s="70"/>
      <c r="AFL69" s="70"/>
      <c r="AFM69" s="70"/>
      <c r="AFN69" s="70"/>
      <c r="AFO69" s="70"/>
      <c r="AFP69" s="70"/>
      <c r="AFQ69" s="70"/>
      <c r="AFR69" s="70"/>
      <c r="AFS69" s="70"/>
      <c r="AFT69" s="70"/>
      <c r="AFU69" s="70"/>
      <c r="AFV69" s="70"/>
      <c r="AFW69" s="70"/>
      <c r="AFX69" s="70"/>
      <c r="AFY69" s="70"/>
      <c r="AFZ69" s="70"/>
      <c r="AGA69" s="70"/>
      <c r="AGB69" s="70"/>
      <c r="AGC69" s="70"/>
      <c r="AGD69" s="70"/>
      <c r="AGE69" s="70"/>
      <c r="AGF69" s="70"/>
      <c r="AGG69" s="70"/>
      <c r="AGH69" s="70"/>
      <c r="AGI69" s="70"/>
      <c r="AGJ69" s="70"/>
      <c r="AGK69" s="70"/>
      <c r="AGL69" s="70"/>
      <c r="AGM69" s="70"/>
      <c r="AGN69" s="70"/>
      <c r="AGO69" s="70"/>
      <c r="AGP69" s="70"/>
      <c r="AGQ69" s="70"/>
      <c r="AGR69" s="70"/>
      <c r="AGS69" s="70"/>
      <c r="AGT69" s="70"/>
      <c r="AGU69" s="70"/>
      <c r="AGV69" s="70"/>
      <c r="AGW69" s="70"/>
      <c r="AGX69" s="70"/>
      <c r="AGY69" s="70"/>
      <c r="AGZ69" s="70"/>
      <c r="AHA69" s="70"/>
      <c r="AHB69" s="70"/>
      <c r="AHC69" s="70"/>
      <c r="AHD69" s="70"/>
      <c r="AHE69" s="70"/>
      <c r="AHF69" s="70"/>
      <c r="AHG69" s="70"/>
      <c r="AHH69" s="70"/>
      <c r="AHI69" s="70"/>
      <c r="AHJ69" s="70"/>
      <c r="AHK69" s="70"/>
      <c r="AHL69" s="70"/>
      <c r="AHM69" s="70"/>
      <c r="AHN69" s="70"/>
      <c r="AHO69" s="70"/>
      <c r="AHP69" s="70"/>
      <c r="AHQ69" s="70"/>
      <c r="AHR69" s="70"/>
      <c r="AHS69" s="70"/>
      <c r="AHT69" s="70"/>
      <c r="AHU69" s="70"/>
      <c r="AHV69" s="70"/>
      <c r="AHW69" s="70"/>
      <c r="AHX69" s="70"/>
      <c r="AHY69" s="70"/>
      <c r="AHZ69" s="70"/>
      <c r="AIA69" s="70"/>
      <c r="AIB69" s="70"/>
      <c r="AIC69" s="70"/>
      <c r="AID69" s="70"/>
      <c r="AIE69" s="70"/>
      <c r="AIF69" s="70"/>
      <c r="AIG69" s="70"/>
      <c r="AIH69" s="70"/>
      <c r="AII69" s="70"/>
      <c r="AIJ69" s="70"/>
      <c r="AIK69" s="70"/>
      <c r="AIL69" s="70"/>
      <c r="AIM69" s="70"/>
      <c r="AIN69" s="70"/>
      <c r="AIO69" s="70"/>
      <c r="AIP69" s="70"/>
      <c r="AIQ69" s="70"/>
      <c r="AIR69" s="70"/>
      <c r="AIS69" s="70"/>
      <c r="AIT69" s="70"/>
      <c r="AIU69" s="70"/>
      <c r="AIV69" s="70"/>
      <c r="AIW69" s="70"/>
      <c r="AIX69" s="70"/>
      <c r="AIY69" s="70"/>
      <c r="AIZ69" s="70"/>
      <c r="AJA69" s="70"/>
      <c r="AJB69" s="70"/>
      <c r="AJC69" s="70"/>
      <c r="AJD69" s="70"/>
      <c r="AJE69" s="70"/>
      <c r="AJF69" s="70"/>
      <c r="AJG69" s="70"/>
      <c r="AJH69" s="70"/>
      <c r="AJI69" s="70"/>
      <c r="AJJ69" s="70"/>
      <c r="AJK69" s="70"/>
      <c r="AJL69" s="70"/>
      <c r="AJM69" s="70"/>
      <c r="AJN69" s="70"/>
      <c r="AJO69" s="70"/>
      <c r="AJP69" s="70"/>
      <c r="AJQ69" s="70"/>
      <c r="AJR69" s="70"/>
      <c r="AJS69" s="70"/>
      <c r="AJT69" s="70"/>
      <c r="AJU69" s="70"/>
      <c r="AJV69" s="70"/>
      <c r="AJW69" s="70"/>
      <c r="AJX69" s="70"/>
      <c r="AJY69" s="70"/>
      <c r="AJZ69" s="70"/>
      <c r="AKA69" s="70"/>
      <c r="AKB69" s="70"/>
      <c r="AKC69" s="70"/>
      <c r="AKD69" s="70"/>
      <c r="AKE69" s="70"/>
      <c r="AKF69" s="70"/>
      <c r="AKG69" s="70"/>
      <c r="AKH69" s="70"/>
      <c r="AKI69" s="70"/>
      <c r="AKJ69" s="70"/>
      <c r="AKK69" s="70"/>
      <c r="AKL69" s="70"/>
      <c r="AKM69" s="70"/>
      <c r="AKN69" s="70"/>
      <c r="AKO69" s="70"/>
      <c r="AKP69" s="70"/>
      <c r="AKQ69" s="70"/>
      <c r="AKR69" s="70"/>
      <c r="AKS69" s="70"/>
      <c r="AKT69" s="70"/>
      <c r="AKU69" s="70"/>
      <c r="AKV69" s="70"/>
      <c r="AKW69" s="70"/>
      <c r="AKX69" s="70"/>
      <c r="AKY69" s="70"/>
      <c r="AKZ69" s="70"/>
      <c r="ALA69" s="70"/>
      <c r="ALB69" s="70"/>
      <c r="ALC69" s="70"/>
      <c r="ALD69" s="70"/>
      <c r="ALE69" s="70"/>
      <c r="ALF69" s="70"/>
      <c r="ALG69" s="70"/>
      <c r="ALH69" s="70"/>
      <c r="ALI69" s="70"/>
      <c r="ALJ69" s="70"/>
      <c r="ALK69" s="70"/>
      <c r="ALL69" s="70"/>
      <c r="ALM69" s="70"/>
      <c r="ALN69" s="70"/>
      <c r="ALO69" s="70"/>
      <c r="ALP69" s="70"/>
      <c r="ALQ69" s="70"/>
      <c r="ALR69" s="70"/>
      <c r="ALS69" s="70"/>
      <c r="ALT69" s="70"/>
      <c r="ALU69" s="70"/>
      <c r="ALV69" s="70"/>
      <c r="ALW69" s="70"/>
      <c r="ALX69" s="70"/>
      <c r="ALY69" s="70"/>
      <c r="ALZ69" s="70"/>
      <c r="AMA69" s="70"/>
      <c r="AMB69" s="70"/>
      <c r="AMC69" s="70"/>
      <c r="AMD69" s="70"/>
      <c r="AME69" s="70"/>
      <c r="AMF69" s="70"/>
      <c r="AMG69" s="70"/>
      <c r="AMH69" s="70"/>
      <c r="AMI69" s="70"/>
      <c r="AMJ69" s="70"/>
      <c r="AMK69" s="70"/>
      <c r="AML69" s="70"/>
      <c r="AMM69" s="70"/>
      <c r="AMN69" s="70"/>
      <c r="AMO69" s="70"/>
      <c r="AMP69" s="70"/>
      <c r="AMQ69" s="70"/>
      <c r="AMR69" s="70"/>
      <c r="AMS69" s="70"/>
      <c r="AMT69" s="70"/>
      <c r="AMU69" s="70"/>
      <c r="AMV69" s="70"/>
      <c r="AMW69" s="70"/>
      <c r="AMX69" s="70"/>
      <c r="AMY69" s="70"/>
      <c r="AMZ69" s="70"/>
      <c r="ANA69" s="70"/>
      <c r="ANB69" s="70"/>
      <c r="ANC69" s="70"/>
      <c r="AND69" s="70"/>
      <c r="ANE69" s="70"/>
      <c r="ANF69" s="70"/>
      <c r="ANG69" s="70"/>
      <c r="ANH69" s="70"/>
      <c r="ANI69" s="70"/>
      <c r="ANJ69" s="70"/>
      <c r="ANK69" s="70"/>
      <c r="ANL69" s="70"/>
      <c r="ANM69" s="70"/>
      <c r="ANN69" s="70"/>
      <c r="ANO69" s="70"/>
      <c r="ANP69" s="70"/>
      <c r="ANQ69" s="70"/>
      <c r="ANR69" s="70"/>
      <c r="ANS69" s="70"/>
      <c r="ANT69" s="70"/>
      <c r="ANU69" s="70"/>
      <c r="ANV69" s="70"/>
      <c r="ANW69" s="70"/>
      <c r="ANX69" s="70"/>
      <c r="ANY69" s="70"/>
      <c r="ANZ69" s="70"/>
      <c r="AOA69" s="70"/>
      <c r="AOB69" s="70"/>
      <c r="AOC69" s="70"/>
      <c r="AOD69" s="70"/>
      <c r="AOE69" s="70"/>
      <c r="AOF69" s="70"/>
      <c r="AOG69" s="70"/>
      <c r="AOH69" s="70"/>
      <c r="AOI69" s="70"/>
      <c r="AOJ69" s="70"/>
      <c r="AOK69" s="70"/>
      <c r="AOL69" s="70"/>
      <c r="AOM69" s="70"/>
      <c r="AON69" s="70"/>
      <c r="AOO69" s="70"/>
      <c r="AOP69" s="70"/>
      <c r="AOQ69" s="70"/>
      <c r="AOR69" s="70"/>
      <c r="AOS69" s="70"/>
      <c r="AOT69" s="70"/>
      <c r="AOU69" s="70"/>
      <c r="AOV69" s="70"/>
      <c r="AOW69" s="70"/>
      <c r="AOX69" s="70"/>
      <c r="AOY69" s="70"/>
      <c r="AOZ69" s="70"/>
      <c r="APA69" s="70"/>
      <c r="APB69" s="70"/>
      <c r="APC69" s="70"/>
      <c r="APD69" s="70"/>
      <c r="APE69" s="70"/>
      <c r="APF69" s="70"/>
      <c r="APG69" s="70"/>
      <c r="APH69" s="70"/>
      <c r="API69" s="70"/>
      <c r="APJ69" s="70"/>
      <c r="APK69" s="70"/>
      <c r="APL69" s="70"/>
      <c r="APM69" s="70"/>
      <c r="APN69" s="70"/>
      <c r="APO69" s="70"/>
      <c r="APP69" s="70"/>
      <c r="APQ69" s="70"/>
      <c r="APR69" s="70"/>
      <c r="APS69" s="70"/>
      <c r="APT69" s="70"/>
      <c r="APU69" s="70"/>
      <c r="APV69" s="70"/>
      <c r="APW69" s="70"/>
      <c r="APX69" s="70"/>
      <c r="APY69" s="70"/>
    </row>
    <row r="70" spans="1:1117" s="49" customFormat="1" ht="30" customHeight="1" x14ac:dyDescent="0.2">
      <c r="A70" s="127" t="s">
        <v>959</v>
      </c>
      <c r="B70" s="121">
        <f>SUM(B53:B69)</f>
        <v>6515.0244229590317</v>
      </c>
      <c r="C70" s="121">
        <f t="shared" ref="C70:O70" si="13">SUM(C53:C69)</f>
        <v>1610.2326483899221</v>
      </c>
      <c r="D70" s="121">
        <f t="shared" si="13"/>
        <v>457.70728763469617</v>
      </c>
      <c r="E70" s="121">
        <f t="shared" si="13"/>
        <v>15362.064827290305</v>
      </c>
      <c r="F70" s="121">
        <f t="shared" si="13"/>
        <v>128.97826909496752</v>
      </c>
      <c r="G70" s="121">
        <f t="shared" si="13"/>
        <v>13721.188943124811</v>
      </c>
      <c r="H70" s="121">
        <f t="shared" si="13"/>
        <v>18397.424900868813</v>
      </c>
      <c r="I70" s="121">
        <f t="shared" si="13"/>
        <v>1684.080925190877</v>
      </c>
      <c r="J70" s="121">
        <f t="shared" si="13"/>
        <v>4608.1547630367349</v>
      </c>
      <c r="K70" s="121">
        <f t="shared" si="13"/>
        <v>162.79315805144137</v>
      </c>
      <c r="L70" s="121">
        <f t="shared" si="13"/>
        <v>1910.6764870674615</v>
      </c>
      <c r="M70" s="121">
        <f t="shared" si="13"/>
        <v>17.165251606074847</v>
      </c>
      <c r="N70" s="121">
        <f t="shared" si="13"/>
        <v>64575.491884315124</v>
      </c>
      <c r="O70" s="121">
        <f t="shared" si="13"/>
        <v>4846.7023216988764</v>
      </c>
      <c r="P70"/>
      <c r="Q70"/>
      <c r="R70"/>
      <c r="S70"/>
      <c r="T70"/>
      <c r="U70"/>
      <c r="V70"/>
      <c r="W70"/>
      <c r="X70"/>
      <c r="Y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c r="AKB70" s="70"/>
      <c r="AKC70" s="70"/>
      <c r="AKD70" s="70"/>
      <c r="AKE70" s="70"/>
      <c r="AKF70" s="70"/>
      <c r="AKG70" s="70"/>
      <c r="AKH70" s="70"/>
      <c r="AKI70" s="70"/>
      <c r="AKJ70" s="70"/>
      <c r="AKK70" s="70"/>
      <c r="AKL70" s="70"/>
      <c r="AKM70" s="70"/>
      <c r="AKN70" s="70"/>
      <c r="AKO70" s="70"/>
      <c r="AKP70" s="70"/>
      <c r="AKQ70" s="70"/>
      <c r="AKR70" s="70"/>
      <c r="AKS70" s="70"/>
      <c r="AKT70" s="70"/>
      <c r="AKU70" s="70"/>
      <c r="AKV70" s="70"/>
      <c r="AKW70" s="70"/>
      <c r="AKX70" s="70"/>
      <c r="AKY70" s="70"/>
      <c r="AKZ70" s="70"/>
      <c r="ALA70" s="70"/>
      <c r="ALB70" s="70"/>
      <c r="ALC70" s="70"/>
      <c r="ALD70" s="70"/>
      <c r="ALE70" s="70"/>
      <c r="ALF70" s="70"/>
      <c r="ALG70" s="70"/>
      <c r="ALH70" s="70"/>
      <c r="ALI70" s="70"/>
      <c r="ALJ70" s="70"/>
      <c r="ALK70" s="70"/>
      <c r="ALL70" s="70"/>
      <c r="ALM70" s="70"/>
      <c r="ALN70" s="70"/>
      <c r="ALO70" s="70"/>
      <c r="ALP70" s="70"/>
      <c r="ALQ70" s="70"/>
      <c r="ALR70" s="70"/>
      <c r="ALS70" s="70"/>
      <c r="ALT70" s="70"/>
      <c r="ALU70" s="70"/>
      <c r="ALV70" s="70"/>
      <c r="ALW70" s="70"/>
      <c r="ALX70" s="70"/>
      <c r="ALY70" s="70"/>
      <c r="ALZ70" s="70"/>
      <c r="AMA70" s="70"/>
      <c r="AMB70" s="70"/>
      <c r="AMC70" s="70"/>
      <c r="AMD70" s="70"/>
      <c r="AME70" s="70"/>
      <c r="AMF70" s="70"/>
      <c r="AMG70" s="70"/>
      <c r="AMH70" s="70"/>
      <c r="AMI70" s="70"/>
      <c r="AMJ70" s="70"/>
      <c r="AMK70" s="70"/>
      <c r="AML70" s="70"/>
      <c r="AMM70" s="70"/>
      <c r="AMN70" s="70"/>
      <c r="AMO70" s="70"/>
      <c r="AMP70" s="70"/>
      <c r="AMQ70" s="70"/>
      <c r="AMR70" s="70"/>
      <c r="AMS70" s="70"/>
      <c r="AMT70" s="70"/>
      <c r="AMU70" s="70"/>
      <c r="AMV70" s="70"/>
      <c r="AMW70" s="70"/>
      <c r="AMX70" s="70"/>
      <c r="AMY70" s="70"/>
      <c r="AMZ70" s="70"/>
      <c r="ANA70" s="70"/>
      <c r="ANB70" s="70"/>
      <c r="ANC70" s="70"/>
      <c r="AND70" s="70"/>
      <c r="ANE70" s="70"/>
      <c r="ANF70" s="70"/>
      <c r="ANG70" s="70"/>
      <c r="ANH70" s="70"/>
      <c r="ANI70" s="70"/>
      <c r="ANJ70" s="70"/>
      <c r="ANK70" s="70"/>
      <c r="ANL70" s="70"/>
      <c r="ANM70" s="70"/>
      <c r="ANN70" s="70"/>
      <c r="ANO70" s="70"/>
      <c r="ANP70" s="70"/>
      <c r="ANQ70" s="70"/>
      <c r="ANR70" s="70"/>
      <c r="ANS70" s="70"/>
      <c r="ANT70" s="70"/>
      <c r="ANU70" s="70"/>
      <c r="ANV70" s="70"/>
      <c r="ANW70" s="70"/>
      <c r="ANX70" s="70"/>
      <c r="ANY70" s="70"/>
      <c r="ANZ70" s="70"/>
      <c r="AOA70" s="70"/>
      <c r="AOB70" s="70"/>
      <c r="AOC70" s="70"/>
      <c r="AOD70" s="70"/>
      <c r="AOE70" s="70"/>
      <c r="AOF70" s="70"/>
      <c r="AOG70" s="70"/>
      <c r="AOH70" s="70"/>
      <c r="AOI70" s="70"/>
      <c r="AOJ70" s="70"/>
      <c r="AOK70" s="70"/>
      <c r="AOL70" s="70"/>
      <c r="AOM70" s="70"/>
      <c r="AON70" s="70"/>
      <c r="AOO70" s="70"/>
      <c r="AOP70" s="70"/>
      <c r="AOQ70" s="70"/>
      <c r="AOR70" s="70"/>
      <c r="AOS70" s="70"/>
      <c r="AOT70" s="70"/>
      <c r="AOU70" s="70"/>
      <c r="AOV70" s="70"/>
      <c r="AOW70" s="70"/>
      <c r="AOX70" s="70"/>
      <c r="AOY70" s="70"/>
      <c r="AOZ70" s="70"/>
      <c r="APA70" s="70"/>
      <c r="APB70" s="70"/>
      <c r="APC70" s="70"/>
      <c r="APD70" s="70"/>
      <c r="APE70" s="70"/>
      <c r="APF70" s="70"/>
      <c r="APG70" s="70"/>
      <c r="APH70" s="70"/>
      <c r="API70" s="70"/>
      <c r="APJ70" s="70"/>
      <c r="APK70" s="70"/>
      <c r="APL70" s="70"/>
      <c r="APM70" s="70"/>
      <c r="APN70" s="70"/>
      <c r="APO70" s="70"/>
      <c r="APP70" s="70"/>
      <c r="APQ70" s="70"/>
      <c r="APR70" s="70"/>
      <c r="APS70" s="70"/>
      <c r="APT70" s="70"/>
      <c r="APU70" s="70"/>
      <c r="APV70" s="70"/>
      <c r="APW70" s="70"/>
      <c r="APX70" s="70"/>
      <c r="APY70" s="70"/>
    </row>
    <row r="71" spans="1:1117" s="49" customFormat="1" ht="27" customHeight="1" x14ac:dyDescent="0.2">
      <c r="A71" s="432"/>
      <c r="B71" s="70"/>
      <c r="C71" s="70"/>
      <c r="D71" s="70"/>
      <c r="E71" s="70"/>
      <c r="F71" s="59"/>
      <c r="G71" s="70"/>
      <c r="H71" s="70"/>
      <c r="I71" s="70"/>
      <c r="J71" s="70"/>
      <c r="K71" s="70"/>
      <c r="L71" s="70"/>
      <c r="M71" s="70"/>
      <c r="N71" s="46"/>
      <c r="O71"/>
      <c r="P71"/>
      <c r="Q71"/>
      <c r="R71"/>
      <c r="S71"/>
      <c r="T71"/>
      <c r="U71"/>
      <c r="V71" s="441"/>
      <c r="W71" s="441"/>
      <c r="X71" s="441"/>
      <c r="Y71" s="441"/>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c r="AKB71" s="70"/>
      <c r="AKC71" s="70"/>
      <c r="AKD71" s="70"/>
      <c r="AKE71" s="70"/>
      <c r="AKF71" s="70"/>
      <c r="AKG71" s="70"/>
      <c r="AKH71" s="70"/>
      <c r="AKI71" s="70"/>
      <c r="AKJ71" s="70"/>
      <c r="AKK71" s="70"/>
      <c r="AKL71" s="70"/>
      <c r="AKM71" s="70"/>
      <c r="AKN71" s="70"/>
      <c r="AKO71" s="70"/>
      <c r="AKP71" s="70"/>
      <c r="AKQ71" s="70"/>
      <c r="AKR71" s="70"/>
      <c r="AKS71" s="70"/>
      <c r="AKT71" s="70"/>
      <c r="AKU71" s="70"/>
      <c r="AKV71" s="70"/>
      <c r="AKW71" s="70"/>
      <c r="AKX71" s="70"/>
      <c r="AKY71" s="70"/>
      <c r="AKZ71" s="70"/>
      <c r="ALA71" s="70"/>
      <c r="ALB71" s="70"/>
      <c r="ALC71" s="70"/>
      <c r="ALD71" s="70"/>
      <c r="ALE71" s="70"/>
      <c r="ALF71" s="70"/>
      <c r="ALG71" s="70"/>
      <c r="ALH71" s="70"/>
      <c r="ALI71" s="70"/>
      <c r="ALJ71" s="70"/>
      <c r="ALK71" s="70"/>
      <c r="ALL71" s="70"/>
      <c r="ALM71" s="70"/>
      <c r="ALN71" s="70"/>
      <c r="ALO71" s="70"/>
      <c r="ALP71" s="70"/>
      <c r="ALQ71" s="70"/>
      <c r="ALR71" s="70"/>
      <c r="ALS71" s="70"/>
      <c r="ALT71" s="70"/>
      <c r="ALU71" s="70"/>
      <c r="ALV71" s="70"/>
      <c r="ALW71" s="70"/>
      <c r="ALX71" s="70"/>
      <c r="ALY71" s="70"/>
      <c r="ALZ71" s="70"/>
      <c r="AMA71" s="70"/>
      <c r="AMB71" s="70"/>
      <c r="AMC71" s="70"/>
      <c r="AMD71" s="70"/>
      <c r="AME71" s="70"/>
      <c r="AMF71" s="70"/>
      <c r="AMG71" s="70"/>
      <c r="AMH71" s="70"/>
      <c r="AMI71" s="70"/>
      <c r="AMJ71" s="70"/>
      <c r="AMK71" s="70"/>
      <c r="AML71" s="70"/>
      <c r="AMM71" s="70"/>
      <c r="AMN71" s="70"/>
      <c r="AMO71" s="70"/>
      <c r="AMP71" s="70"/>
      <c r="AMQ71" s="70"/>
      <c r="AMR71" s="70"/>
      <c r="AMS71" s="70"/>
      <c r="AMT71" s="70"/>
      <c r="AMU71" s="70"/>
      <c r="AMV71" s="70"/>
      <c r="AMW71" s="70"/>
      <c r="AMX71" s="70"/>
      <c r="AMY71" s="70"/>
      <c r="AMZ71" s="70"/>
      <c r="ANA71" s="70"/>
      <c r="ANB71" s="70"/>
      <c r="ANC71" s="70"/>
      <c r="AND71" s="70"/>
      <c r="ANE71" s="70"/>
      <c r="ANF71" s="70"/>
      <c r="ANG71" s="70"/>
      <c r="ANH71" s="70"/>
      <c r="ANI71" s="70"/>
      <c r="ANJ71" s="70"/>
      <c r="ANK71" s="70"/>
      <c r="ANL71" s="70"/>
      <c r="ANM71" s="70"/>
      <c r="ANN71" s="70"/>
      <c r="ANO71" s="70"/>
      <c r="ANP71" s="70"/>
      <c r="ANQ71" s="70"/>
      <c r="ANR71" s="70"/>
      <c r="ANS71" s="70"/>
      <c r="ANT71" s="70"/>
      <c r="ANU71" s="70"/>
      <c r="ANV71" s="70"/>
      <c r="ANW71" s="70"/>
      <c r="ANX71" s="70"/>
      <c r="ANY71" s="70"/>
      <c r="ANZ71" s="70"/>
      <c r="AOA71" s="70"/>
      <c r="AOB71" s="70"/>
      <c r="AOC71" s="70"/>
      <c r="AOD71" s="70"/>
      <c r="AOE71" s="70"/>
      <c r="AOF71" s="70"/>
      <c r="AOG71" s="70"/>
      <c r="AOH71" s="70"/>
      <c r="AOI71" s="70"/>
      <c r="AOJ71" s="70"/>
      <c r="AOK71" s="70"/>
      <c r="AOL71" s="70"/>
      <c r="AOM71" s="70"/>
      <c r="AON71" s="70"/>
      <c r="AOO71" s="70"/>
      <c r="AOP71" s="70"/>
      <c r="AOQ71" s="70"/>
      <c r="AOR71" s="70"/>
      <c r="AOS71" s="70"/>
      <c r="AOT71" s="70"/>
      <c r="AOU71" s="70"/>
      <c r="AOV71" s="70"/>
      <c r="AOW71" s="70"/>
      <c r="AOX71" s="70"/>
      <c r="AOY71" s="70"/>
      <c r="AOZ71" s="70"/>
      <c r="APA71" s="70"/>
      <c r="APB71" s="70"/>
      <c r="APC71" s="70"/>
      <c r="APD71" s="70"/>
      <c r="APE71" s="70"/>
      <c r="APF71" s="70"/>
      <c r="APG71" s="70"/>
      <c r="APH71" s="70"/>
      <c r="API71" s="70"/>
      <c r="APJ71" s="70"/>
      <c r="APK71" s="70"/>
      <c r="APL71" s="70"/>
      <c r="APM71" s="70"/>
      <c r="APN71" s="70"/>
      <c r="APO71" s="70"/>
      <c r="APP71" s="70"/>
      <c r="APQ71" s="70"/>
      <c r="APR71" s="70"/>
      <c r="APS71" s="70"/>
      <c r="APT71" s="70"/>
      <c r="APU71" s="70"/>
      <c r="APV71" s="70"/>
      <c r="APW71" s="70"/>
      <c r="APX71" s="70"/>
      <c r="APY71" s="70"/>
    </row>
    <row r="72" spans="1:1117" s="49" customFormat="1" ht="13.5" customHeight="1" x14ac:dyDescent="0.2">
      <c r="A72" t="s">
        <v>76</v>
      </c>
      <c r="B72"/>
      <c r="C72"/>
      <c r="D72"/>
      <c r="E72"/>
      <c r="F72"/>
      <c r="G72"/>
      <c r="H72"/>
      <c r="I72"/>
      <c r="J72"/>
      <c r="K72"/>
      <c r="L72"/>
      <c r="M72"/>
      <c r="N72"/>
      <c r="O72"/>
      <c r="P72"/>
      <c r="Q72"/>
      <c r="R72"/>
      <c r="S72"/>
      <c r="T72"/>
      <c r="U72"/>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c r="AKB72" s="70"/>
      <c r="AKC72" s="70"/>
      <c r="AKD72" s="70"/>
      <c r="AKE72" s="70"/>
      <c r="AKF72" s="70"/>
      <c r="AKG72" s="70"/>
      <c r="AKH72" s="70"/>
      <c r="AKI72" s="70"/>
      <c r="AKJ72" s="70"/>
      <c r="AKK72" s="70"/>
      <c r="AKL72" s="70"/>
      <c r="AKM72" s="70"/>
      <c r="AKN72" s="70"/>
      <c r="AKO72" s="70"/>
      <c r="AKP72" s="70"/>
      <c r="AKQ72" s="70"/>
      <c r="AKR72" s="70"/>
      <c r="AKS72" s="70"/>
      <c r="AKT72" s="70"/>
      <c r="AKU72" s="70"/>
      <c r="AKV72" s="70"/>
      <c r="AKW72" s="70"/>
      <c r="AKX72" s="70"/>
      <c r="AKY72" s="70"/>
      <c r="AKZ72" s="70"/>
      <c r="ALA72" s="70"/>
      <c r="ALB72" s="70"/>
      <c r="ALC72" s="70"/>
      <c r="ALD72" s="70"/>
      <c r="ALE72" s="70"/>
      <c r="ALF72" s="70"/>
      <c r="ALG72" s="70"/>
      <c r="ALH72" s="70"/>
      <c r="ALI72" s="70"/>
      <c r="ALJ72" s="70"/>
      <c r="ALK72" s="70"/>
      <c r="ALL72" s="70"/>
      <c r="ALM72" s="70"/>
      <c r="ALN72" s="70"/>
      <c r="ALO72" s="70"/>
      <c r="ALP72" s="70"/>
      <c r="ALQ72" s="70"/>
      <c r="ALR72" s="70"/>
      <c r="ALS72" s="70"/>
      <c r="ALT72" s="70"/>
      <c r="ALU72" s="70"/>
      <c r="ALV72" s="70"/>
      <c r="ALW72" s="70"/>
      <c r="ALX72" s="70"/>
      <c r="ALY72" s="70"/>
      <c r="ALZ72" s="70"/>
      <c r="AMA72" s="70"/>
      <c r="AMB72" s="70"/>
      <c r="AMC72" s="70"/>
      <c r="AMD72" s="70"/>
      <c r="AME72" s="70"/>
      <c r="AMF72" s="70"/>
      <c r="AMG72" s="70"/>
      <c r="AMH72" s="70"/>
      <c r="AMI72" s="70"/>
      <c r="AMJ72" s="70"/>
      <c r="AMK72" s="70"/>
      <c r="AML72" s="70"/>
      <c r="AMM72" s="70"/>
      <c r="AMN72" s="70"/>
      <c r="AMO72" s="70"/>
      <c r="AMP72" s="70"/>
      <c r="AMQ72" s="70"/>
      <c r="AMR72" s="70"/>
      <c r="AMS72" s="70"/>
      <c r="AMT72" s="70"/>
      <c r="AMU72" s="70"/>
      <c r="AMV72" s="70"/>
      <c r="AMW72" s="70"/>
      <c r="AMX72" s="70"/>
      <c r="AMY72" s="70"/>
      <c r="AMZ72" s="70"/>
      <c r="ANA72" s="70"/>
      <c r="ANB72" s="70"/>
      <c r="ANC72" s="70"/>
      <c r="AND72" s="70"/>
      <c r="ANE72" s="70"/>
      <c r="ANF72" s="70"/>
      <c r="ANG72" s="70"/>
      <c r="ANH72" s="70"/>
      <c r="ANI72" s="70"/>
      <c r="ANJ72" s="70"/>
      <c r="ANK72" s="70"/>
      <c r="ANL72" s="70"/>
      <c r="ANM72" s="70"/>
      <c r="ANN72" s="70"/>
      <c r="ANO72" s="70"/>
      <c r="ANP72" s="70"/>
      <c r="ANQ72" s="70"/>
      <c r="ANR72" s="70"/>
      <c r="ANS72" s="70"/>
      <c r="ANT72" s="70"/>
      <c r="ANU72" s="70"/>
      <c r="ANV72" s="70"/>
      <c r="ANW72" s="70"/>
      <c r="ANX72" s="70"/>
      <c r="ANY72" s="70"/>
      <c r="ANZ72" s="70"/>
      <c r="AOA72" s="70"/>
      <c r="AOB72" s="70"/>
      <c r="AOC72" s="70"/>
      <c r="AOD72" s="70"/>
      <c r="AOE72" s="70"/>
      <c r="AOF72" s="70"/>
      <c r="AOG72" s="70"/>
      <c r="AOH72" s="70"/>
      <c r="AOI72" s="70"/>
      <c r="AOJ72" s="70"/>
      <c r="AOK72" s="70"/>
      <c r="AOL72" s="70"/>
      <c r="AOM72" s="70"/>
      <c r="AON72" s="70"/>
      <c r="AOO72" s="70"/>
      <c r="AOP72" s="70"/>
      <c r="AOQ72" s="70"/>
      <c r="AOR72" s="70"/>
      <c r="AOS72" s="70"/>
      <c r="AOT72" s="70"/>
      <c r="AOU72" s="70"/>
      <c r="AOV72" s="70"/>
      <c r="AOW72" s="70"/>
      <c r="AOX72" s="70"/>
      <c r="AOY72" s="70"/>
      <c r="AOZ72" s="70"/>
      <c r="APA72" s="70"/>
      <c r="APB72" s="70"/>
      <c r="APC72" s="70"/>
      <c r="APD72" s="70"/>
      <c r="APE72" s="70"/>
      <c r="APF72" s="70"/>
      <c r="APG72" s="70"/>
      <c r="APH72" s="70"/>
      <c r="API72" s="70"/>
      <c r="APJ72" s="70"/>
      <c r="APK72" s="70"/>
      <c r="APL72" s="70"/>
      <c r="APM72" s="70"/>
      <c r="APN72" s="70"/>
      <c r="APO72" s="70"/>
      <c r="APP72" s="70"/>
      <c r="APQ72" s="70"/>
      <c r="APR72" s="70"/>
      <c r="APS72" s="70"/>
      <c r="APT72" s="70"/>
      <c r="APU72" s="70"/>
      <c r="APV72" s="70"/>
      <c r="APW72" s="70"/>
      <c r="APX72" s="70"/>
      <c r="APY72" s="70"/>
    </row>
    <row r="73" spans="1:1117" s="49" customFormat="1" ht="13.5" customHeight="1" x14ac:dyDescent="0.2">
      <c r="A73" s="370" t="s">
        <v>536</v>
      </c>
      <c r="B73" s="127" t="s">
        <v>56</v>
      </c>
      <c r="C73" s="28" t="s">
        <v>57</v>
      </c>
      <c r="D73" s="127" t="s">
        <v>58</v>
      </c>
      <c r="E73" s="127" t="s">
        <v>524</v>
      </c>
      <c r="F73" s="127" t="s">
        <v>525</v>
      </c>
      <c r="G73" s="127" t="s">
        <v>59</v>
      </c>
      <c r="H73" s="127" t="s">
        <v>108</v>
      </c>
      <c r="I73" s="127" t="s">
        <v>109</v>
      </c>
      <c r="J73" s="28" t="s">
        <v>110</v>
      </c>
      <c r="K73" s="28" t="s">
        <v>111</v>
      </c>
      <c r="L73" s="127" t="s">
        <v>60</v>
      </c>
      <c r="M73" s="127" t="s">
        <v>112</v>
      </c>
      <c r="N73" s="127" t="s">
        <v>113</v>
      </c>
      <c r="O73" s="28" t="s">
        <v>526</v>
      </c>
      <c r="P73" s="127" t="s">
        <v>527</v>
      </c>
      <c r="Q73" s="28" t="s">
        <v>61</v>
      </c>
      <c r="R73" s="127" t="s">
        <v>62</v>
      </c>
      <c r="S73" s="127" t="s">
        <v>528</v>
      </c>
      <c r="T73" s="127" t="s">
        <v>99</v>
      </c>
      <c r="U73" s="501" t="s">
        <v>767</v>
      </c>
      <c r="V73" s="127" t="s">
        <v>63</v>
      </c>
      <c r="W73" s="127" t="s">
        <v>103</v>
      </c>
      <c r="X73" s="127" t="s">
        <v>65</v>
      </c>
      <c r="Y73" s="443" t="s">
        <v>66</v>
      </c>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c r="AKB73" s="70"/>
      <c r="AKC73" s="70"/>
      <c r="AKD73" s="70"/>
      <c r="AKE73" s="70"/>
      <c r="AKF73" s="70"/>
      <c r="AKG73" s="70"/>
      <c r="AKH73" s="70"/>
      <c r="AKI73" s="70"/>
      <c r="AKJ73" s="70"/>
      <c r="AKK73" s="70"/>
      <c r="AKL73" s="70"/>
      <c r="AKM73" s="70"/>
      <c r="AKN73" s="70"/>
      <c r="AKO73" s="70"/>
      <c r="AKP73" s="70"/>
      <c r="AKQ73" s="70"/>
      <c r="AKR73" s="70"/>
      <c r="AKS73" s="70"/>
      <c r="AKT73" s="70"/>
      <c r="AKU73" s="70"/>
      <c r="AKV73" s="70"/>
      <c r="AKW73" s="70"/>
      <c r="AKX73" s="70"/>
      <c r="AKY73" s="70"/>
      <c r="AKZ73" s="70"/>
      <c r="ALA73" s="70"/>
      <c r="ALB73" s="70"/>
      <c r="ALC73" s="70"/>
      <c r="ALD73" s="70"/>
      <c r="ALE73" s="70"/>
      <c r="ALF73" s="70"/>
      <c r="ALG73" s="70"/>
      <c r="ALH73" s="70"/>
      <c r="ALI73" s="70"/>
      <c r="ALJ73" s="70"/>
      <c r="ALK73" s="70"/>
      <c r="ALL73" s="70"/>
      <c r="ALM73" s="70"/>
      <c r="ALN73" s="70"/>
      <c r="ALO73" s="70"/>
      <c r="ALP73" s="70"/>
      <c r="ALQ73" s="70"/>
      <c r="ALR73" s="70"/>
      <c r="ALS73" s="70"/>
      <c r="ALT73" s="70"/>
      <c r="ALU73" s="70"/>
      <c r="ALV73" s="70"/>
      <c r="ALW73" s="70"/>
      <c r="ALX73" s="70"/>
      <c r="ALY73" s="70"/>
      <c r="ALZ73" s="70"/>
      <c r="AMA73" s="70"/>
      <c r="AMB73" s="70"/>
      <c r="AMC73" s="70"/>
      <c r="AMD73" s="70"/>
      <c r="AME73" s="70"/>
      <c r="AMF73" s="70"/>
      <c r="AMG73" s="70"/>
      <c r="AMH73" s="70"/>
      <c r="AMI73" s="70"/>
      <c r="AMJ73" s="70"/>
      <c r="AMK73" s="70"/>
      <c r="AML73" s="70"/>
      <c r="AMM73" s="70"/>
      <c r="AMN73" s="70"/>
      <c r="AMO73" s="70"/>
      <c r="AMP73" s="70"/>
      <c r="AMQ73" s="70"/>
      <c r="AMR73" s="70"/>
      <c r="AMS73" s="70"/>
      <c r="AMT73" s="70"/>
      <c r="AMU73" s="70"/>
      <c r="AMV73" s="70"/>
      <c r="AMW73" s="70"/>
      <c r="AMX73" s="70"/>
      <c r="AMY73" s="70"/>
      <c r="AMZ73" s="70"/>
      <c r="ANA73" s="70"/>
      <c r="ANB73" s="70"/>
      <c r="ANC73" s="70"/>
      <c r="AND73" s="70"/>
      <c r="ANE73" s="70"/>
      <c r="ANF73" s="70"/>
      <c r="ANG73" s="70"/>
      <c r="ANH73" s="70"/>
      <c r="ANI73" s="70"/>
      <c r="ANJ73" s="70"/>
      <c r="ANK73" s="70"/>
      <c r="ANL73" s="70"/>
      <c r="ANM73" s="70"/>
      <c r="ANN73" s="70"/>
      <c r="ANO73" s="70"/>
      <c r="ANP73" s="70"/>
      <c r="ANQ73" s="70"/>
      <c r="ANR73" s="70"/>
      <c r="ANS73" s="70"/>
      <c r="ANT73" s="70"/>
      <c r="ANU73" s="70"/>
      <c r="ANV73" s="70"/>
      <c r="ANW73" s="70"/>
      <c r="ANX73" s="70"/>
      <c r="ANY73" s="70"/>
      <c r="ANZ73" s="70"/>
      <c r="AOA73" s="70"/>
      <c r="AOB73" s="70"/>
      <c r="AOC73" s="70"/>
      <c r="AOD73" s="70"/>
      <c r="AOE73" s="70"/>
      <c r="AOF73" s="70"/>
      <c r="AOG73" s="70"/>
      <c r="AOH73" s="70"/>
      <c r="AOI73" s="70"/>
      <c r="AOJ73" s="70"/>
      <c r="AOK73" s="70"/>
      <c r="AOL73" s="70"/>
      <c r="AOM73" s="70"/>
      <c r="AON73" s="70"/>
      <c r="AOO73" s="70"/>
      <c r="AOP73" s="70"/>
      <c r="AOQ73" s="70"/>
      <c r="AOR73" s="70"/>
      <c r="AOS73" s="70"/>
      <c r="AOT73" s="70"/>
      <c r="AOU73" s="70"/>
      <c r="AOV73" s="70"/>
      <c r="AOW73" s="70"/>
      <c r="AOX73" s="70"/>
      <c r="AOY73" s="70"/>
      <c r="AOZ73" s="70"/>
      <c r="APA73" s="70"/>
      <c r="APB73" s="70"/>
      <c r="APC73" s="70"/>
      <c r="APD73" s="70"/>
      <c r="APE73" s="70"/>
      <c r="APF73" s="70"/>
      <c r="APG73" s="70"/>
      <c r="APH73" s="70"/>
      <c r="API73" s="70"/>
      <c r="APJ73" s="70"/>
      <c r="APK73" s="70"/>
      <c r="APL73" s="70"/>
      <c r="APM73" s="70"/>
      <c r="APN73" s="70"/>
      <c r="APO73" s="70"/>
      <c r="APP73" s="70"/>
      <c r="APQ73" s="70"/>
      <c r="APR73" s="70"/>
      <c r="APS73" s="70"/>
      <c r="APT73" s="70"/>
      <c r="APU73" s="70"/>
      <c r="APV73" s="70"/>
      <c r="APW73" s="70"/>
      <c r="APX73" s="70"/>
      <c r="APY73" s="70"/>
    </row>
    <row r="74" spans="1:1117" s="49" customFormat="1" ht="13.5" customHeight="1" x14ac:dyDescent="0.2">
      <c r="A74" s="52" t="s">
        <v>439</v>
      </c>
      <c r="B74" s="49">
        <v>5.42</v>
      </c>
      <c r="D74" s="49">
        <v>0</v>
      </c>
      <c r="E74" s="49">
        <v>11781.15</v>
      </c>
      <c r="F74" s="49">
        <v>9712.4599999999991</v>
      </c>
      <c r="G74" s="49">
        <v>647.12</v>
      </c>
      <c r="I74" s="49">
        <v>6468.82</v>
      </c>
      <c r="J74" s="49">
        <v>0.06</v>
      </c>
      <c r="L74" s="49">
        <v>7582.49</v>
      </c>
      <c r="O74" s="49">
        <v>0</v>
      </c>
      <c r="P74" s="49">
        <v>1319.74</v>
      </c>
      <c r="Q74" s="49">
        <v>0</v>
      </c>
      <c r="R74" s="49">
        <v>106.34</v>
      </c>
      <c r="T74" s="49">
        <v>135.31</v>
      </c>
      <c r="V74" s="49">
        <v>10.71</v>
      </c>
      <c r="W74" s="49">
        <v>1897.55</v>
      </c>
      <c r="X74" s="49">
        <v>81.94</v>
      </c>
      <c r="Y74" s="49">
        <f>SUM(B74:X74)</f>
        <v>39749.109999999993</v>
      </c>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c r="AKB74" s="70"/>
      <c r="AKC74" s="70"/>
      <c r="AKD74" s="70"/>
      <c r="AKE74" s="70"/>
      <c r="AKF74" s="70"/>
      <c r="AKG74" s="70"/>
      <c r="AKH74" s="70"/>
      <c r="AKI74" s="70"/>
      <c r="AKJ74" s="70"/>
      <c r="AKK74" s="70"/>
      <c r="AKL74" s="70"/>
      <c r="AKM74" s="70"/>
      <c r="AKN74" s="70"/>
      <c r="AKO74" s="70"/>
      <c r="AKP74" s="70"/>
      <c r="AKQ74" s="70"/>
      <c r="AKR74" s="70"/>
      <c r="AKS74" s="70"/>
      <c r="AKT74" s="70"/>
      <c r="AKU74" s="70"/>
      <c r="AKV74" s="70"/>
      <c r="AKW74" s="70"/>
      <c r="AKX74" s="70"/>
      <c r="AKY74" s="70"/>
      <c r="AKZ74" s="70"/>
      <c r="ALA74" s="70"/>
      <c r="ALB74" s="70"/>
      <c r="ALC74" s="70"/>
      <c r="ALD74" s="70"/>
      <c r="ALE74" s="70"/>
      <c r="ALF74" s="70"/>
      <c r="ALG74" s="70"/>
      <c r="ALH74" s="70"/>
      <c r="ALI74" s="70"/>
      <c r="ALJ74" s="70"/>
      <c r="ALK74" s="70"/>
      <c r="ALL74" s="70"/>
      <c r="ALM74" s="70"/>
      <c r="ALN74" s="70"/>
      <c r="ALO74" s="70"/>
      <c r="ALP74" s="70"/>
      <c r="ALQ74" s="70"/>
      <c r="ALR74" s="70"/>
      <c r="ALS74" s="70"/>
      <c r="ALT74" s="70"/>
      <c r="ALU74" s="70"/>
      <c r="ALV74" s="70"/>
      <c r="ALW74" s="70"/>
      <c r="ALX74" s="70"/>
      <c r="ALY74" s="70"/>
      <c r="ALZ74" s="70"/>
      <c r="AMA74" s="70"/>
      <c r="AMB74" s="70"/>
      <c r="AMC74" s="70"/>
      <c r="AMD74" s="70"/>
      <c r="AME74" s="70"/>
      <c r="AMF74" s="70"/>
      <c r="AMG74" s="70"/>
      <c r="AMH74" s="70"/>
      <c r="AMI74" s="70"/>
      <c r="AMJ74" s="70"/>
      <c r="AMK74" s="70"/>
      <c r="AML74" s="70"/>
      <c r="AMM74" s="70"/>
      <c r="AMN74" s="70"/>
      <c r="AMO74" s="70"/>
      <c r="AMP74" s="70"/>
      <c r="AMQ74" s="70"/>
      <c r="AMR74" s="70"/>
      <c r="AMS74" s="70"/>
      <c r="AMT74" s="70"/>
      <c r="AMU74" s="70"/>
      <c r="AMV74" s="70"/>
      <c r="AMW74" s="70"/>
      <c r="AMX74" s="70"/>
      <c r="AMY74" s="70"/>
      <c r="AMZ74" s="70"/>
      <c r="ANA74" s="70"/>
      <c r="ANB74" s="70"/>
      <c r="ANC74" s="70"/>
      <c r="AND74" s="70"/>
      <c r="ANE74" s="70"/>
      <c r="ANF74" s="70"/>
      <c r="ANG74" s="70"/>
      <c r="ANH74" s="70"/>
      <c r="ANI74" s="70"/>
      <c r="ANJ74" s="70"/>
      <c r="ANK74" s="70"/>
      <c r="ANL74" s="70"/>
      <c r="ANM74" s="70"/>
      <c r="ANN74" s="70"/>
      <c r="ANO74" s="70"/>
      <c r="ANP74" s="70"/>
      <c r="ANQ74" s="70"/>
      <c r="ANR74" s="70"/>
      <c r="ANS74" s="70"/>
      <c r="ANT74" s="70"/>
      <c r="ANU74" s="70"/>
      <c r="ANV74" s="70"/>
      <c r="ANW74" s="70"/>
      <c r="ANX74" s="70"/>
      <c r="ANY74" s="70"/>
      <c r="ANZ74" s="70"/>
      <c r="AOA74" s="70"/>
      <c r="AOB74" s="70"/>
      <c r="AOC74" s="70"/>
      <c r="AOD74" s="70"/>
      <c r="AOE74" s="70"/>
      <c r="AOF74" s="70"/>
      <c r="AOG74" s="70"/>
      <c r="AOH74" s="70"/>
      <c r="AOI74" s="70"/>
      <c r="AOJ74" s="70"/>
      <c r="AOK74" s="70"/>
      <c r="AOL74" s="70"/>
      <c r="AOM74" s="70"/>
      <c r="AON74" s="70"/>
      <c r="AOO74" s="70"/>
      <c r="AOP74" s="70"/>
      <c r="AOQ74" s="70"/>
      <c r="AOR74" s="70"/>
      <c r="AOS74" s="70"/>
      <c r="AOT74" s="70"/>
      <c r="AOU74" s="70"/>
      <c r="AOV74" s="70"/>
      <c r="AOW74" s="70"/>
      <c r="AOX74" s="70"/>
      <c r="AOY74" s="70"/>
      <c r="AOZ74" s="70"/>
      <c r="APA74" s="70"/>
      <c r="APB74" s="70"/>
      <c r="APC74" s="70"/>
      <c r="APD74" s="70"/>
      <c r="APE74" s="70"/>
      <c r="APF74" s="70"/>
      <c r="APG74" s="70"/>
      <c r="APH74" s="70"/>
      <c r="API74" s="70"/>
      <c r="APJ74" s="70"/>
      <c r="APK74" s="70"/>
      <c r="APL74" s="70"/>
      <c r="APM74" s="70"/>
      <c r="APN74" s="70"/>
      <c r="APO74" s="70"/>
      <c r="APP74" s="70"/>
      <c r="APQ74" s="70"/>
      <c r="APR74" s="70"/>
      <c r="APS74" s="70"/>
      <c r="APT74" s="70"/>
      <c r="APU74" s="70"/>
      <c r="APV74" s="70"/>
      <c r="APW74" s="70"/>
      <c r="APX74" s="70"/>
      <c r="APY74" s="70"/>
    </row>
    <row r="75" spans="1:1117" s="49" customFormat="1" x14ac:dyDescent="0.2">
      <c r="A75" s="52" t="s">
        <v>440</v>
      </c>
      <c r="B75" s="49">
        <v>138.93</v>
      </c>
      <c r="D75" s="49">
        <v>0</v>
      </c>
      <c r="E75" s="49">
        <v>37562.67</v>
      </c>
      <c r="F75" s="49">
        <v>8898.2099999999991</v>
      </c>
      <c r="G75" s="49">
        <v>1024.4000000000001</v>
      </c>
      <c r="I75" s="49">
        <v>31111.15</v>
      </c>
      <c r="J75" s="49">
        <v>0</v>
      </c>
      <c r="L75" s="49">
        <v>24331.85</v>
      </c>
      <c r="O75" s="49">
        <v>0</v>
      </c>
      <c r="P75" s="49">
        <v>1999.94</v>
      </c>
      <c r="Q75" s="49">
        <v>0</v>
      </c>
      <c r="R75" s="49">
        <v>247.49</v>
      </c>
      <c r="T75" s="49">
        <v>162.25</v>
      </c>
      <c r="V75" s="49">
        <v>21.35</v>
      </c>
      <c r="W75" s="49">
        <v>2794.77</v>
      </c>
      <c r="X75" s="49">
        <v>120.36</v>
      </c>
      <c r="Y75" s="49">
        <f t="shared" ref="Y75:Y90" si="14">SUM(B75:X75)</f>
        <v>108413.37000000001</v>
      </c>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c r="AKB75" s="70"/>
      <c r="AKC75" s="70"/>
      <c r="AKD75" s="70"/>
      <c r="AKE75" s="70"/>
      <c r="AKF75" s="70"/>
      <c r="AKG75" s="70"/>
      <c r="AKH75" s="70"/>
      <c r="AKI75" s="70"/>
      <c r="AKJ75" s="70"/>
      <c r="AKK75" s="70"/>
      <c r="AKL75" s="70"/>
      <c r="AKM75" s="70"/>
      <c r="AKN75" s="70"/>
      <c r="AKO75" s="70"/>
      <c r="AKP75" s="70"/>
      <c r="AKQ75" s="70"/>
      <c r="AKR75" s="70"/>
      <c r="AKS75" s="70"/>
      <c r="AKT75" s="70"/>
      <c r="AKU75" s="70"/>
      <c r="AKV75" s="70"/>
      <c r="AKW75" s="70"/>
      <c r="AKX75" s="70"/>
      <c r="AKY75" s="70"/>
      <c r="AKZ75" s="70"/>
      <c r="ALA75" s="70"/>
      <c r="ALB75" s="70"/>
      <c r="ALC75" s="70"/>
      <c r="ALD75" s="70"/>
      <c r="ALE75" s="70"/>
      <c r="ALF75" s="70"/>
      <c r="ALG75" s="70"/>
      <c r="ALH75" s="70"/>
      <c r="ALI75" s="70"/>
      <c r="ALJ75" s="70"/>
      <c r="ALK75" s="70"/>
      <c r="ALL75" s="70"/>
      <c r="ALM75" s="70"/>
      <c r="ALN75" s="70"/>
      <c r="ALO75" s="70"/>
      <c r="ALP75" s="70"/>
      <c r="ALQ75" s="70"/>
      <c r="ALR75" s="70"/>
      <c r="ALS75" s="70"/>
      <c r="ALT75" s="70"/>
      <c r="ALU75" s="70"/>
      <c r="ALV75" s="70"/>
      <c r="ALW75" s="70"/>
      <c r="ALX75" s="70"/>
      <c r="ALY75" s="70"/>
      <c r="ALZ75" s="70"/>
      <c r="AMA75" s="70"/>
      <c r="AMB75" s="70"/>
      <c r="AMC75" s="70"/>
      <c r="AMD75" s="70"/>
      <c r="AME75" s="70"/>
      <c r="AMF75" s="70"/>
      <c r="AMG75" s="70"/>
      <c r="AMH75" s="70"/>
      <c r="AMI75" s="70"/>
      <c r="AMJ75" s="70"/>
      <c r="AMK75" s="70"/>
      <c r="AML75" s="70"/>
      <c r="AMM75" s="70"/>
      <c r="AMN75" s="70"/>
      <c r="AMO75" s="70"/>
      <c r="AMP75" s="70"/>
      <c r="AMQ75" s="70"/>
      <c r="AMR75" s="70"/>
      <c r="AMS75" s="70"/>
      <c r="AMT75" s="70"/>
      <c r="AMU75" s="70"/>
      <c r="AMV75" s="70"/>
      <c r="AMW75" s="70"/>
      <c r="AMX75" s="70"/>
      <c r="AMY75" s="70"/>
      <c r="AMZ75" s="70"/>
      <c r="ANA75" s="70"/>
      <c r="ANB75" s="70"/>
      <c r="ANC75" s="70"/>
      <c r="AND75" s="70"/>
      <c r="ANE75" s="70"/>
      <c r="ANF75" s="70"/>
      <c r="ANG75" s="70"/>
      <c r="ANH75" s="70"/>
      <c r="ANI75" s="70"/>
      <c r="ANJ75" s="70"/>
      <c r="ANK75" s="70"/>
      <c r="ANL75" s="70"/>
      <c r="ANM75" s="70"/>
      <c r="ANN75" s="70"/>
      <c r="ANO75" s="70"/>
      <c r="ANP75" s="70"/>
      <c r="ANQ75" s="70"/>
      <c r="ANR75" s="70"/>
      <c r="ANS75" s="70"/>
      <c r="ANT75" s="70"/>
      <c r="ANU75" s="70"/>
      <c r="ANV75" s="70"/>
      <c r="ANW75" s="70"/>
      <c r="ANX75" s="70"/>
      <c r="ANY75" s="70"/>
      <c r="ANZ75" s="70"/>
      <c r="AOA75" s="70"/>
      <c r="AOB75" s="70"/>
      <c r="AOC75" s="70"/>
      <c r="AOD75" s="70"/>
      <c r="AOE75" s="70"/>
      <c r="AOF75" s="70"/>
      <c r="AOG75" s="70"/>
      <c r="AOH75" s="70"/>
      <c r="AOI75" s="70"/>
      <c r="AOJ75" s="70"/>
      <c r="AOK75" s="70"/>
      <c r="AOL75" s="70"/>
      <c r="AOM75" s="70"/>
      <c r="AON75" s="70"/>
      <c r="AOO75" s="70"/>
      <c r="AOP75" s="70"/>
      <c r="AOQ75" s="70"/>
      <c r="AOR75" s="70"/>
      <c r="AOS75" s="70"/>
      <c r="AOT75" s="70"/>
      <c r="AOU75" s="70"/>
      <c r="AOV75" s="70"/>
      <c r="AOW75" s="70"/>
      <c r="AOX75" s="70"/>
      <c r="AOY75" s="70"/>
      <c r="AOZ75" s="70"/>
      <c r="APA75" s="70"/>
      <c r="APB75" s="70"/>
      <c r="APC75" s="70"/>
      <c r="APD75" s="70"/>
      <c r="APE75" s="70"/>
      <c r="APF75" s="70"/>
      <c r="APG75" s="70"/>
      <c r="APH75" s="70"/>
      <c r="API75" s="70"/>
      <c r="APJ75" s="70"/>
      <c r="APK75" s="70"/>
      <c r="APL75" s="70"/>
      <c r="APM75" s="70"/>
      <c r="APN75" s="70"/>
      <c r="APO75" s="70"/>
      <c r="APP75" s="70"/>
      <c r="APQ75" s="70"/>
      <c r="APR75" s="70"/>
      <c r="APS75" s="70"/>
      <c r="APT75" s="70"/>
      <c r="APU75" s="70"/>
      <c r="APV75" s="70"/>
      <c r="APW75" s="70"/>
      <c r="APX75" s="70"/>
      <c r="APY75" s="70"/>
    </row>
    <row r="76" spans="1:1117" x14ac:dyDescent="0.2">
      <c r="A76" s="52" t="s">
        <v>441</v>
      </c>
      <c r="B76" s="49">
        <v>49.26</v>
      </c>
      <c r="C76" s="49"/>
      <c r="D76" s="49">
        <v>0</v>
      </c>
      <c r="E76" s="49">
        <v>77417.490000000005</v>
      </c>
      <c r="F76" s="49">
        <v>7546.54</v>
      </c>
      <c r="G76" s="49">
        <v>1276.19</v>
      </c>
      <c r="H76" s="49"/>
      <c r="I76" s="49">
        <v>56951.92</v>
      </c>
      <c r="J76" s="49">
        <v>7082.64</v>
      </c>
      <c r="K76" s="49"/>
      <c r="L76" s="49">
        <v>173069.86</v>
      </c>
      <c r="M76" s="49"/>
      <c r="N76" s="49"/>
      <c r="O76" s="49">
        <v>0</v>
      </c>
      <c r="P76" s="49">
        <v>2357.1799999999998</v>
      </c>
      <c r="Q76" s="49">
        <v>0</v>
      </c>
      <c r="R76" s="49">
        <v>1154.17</v>
      </c>
      <c r="S76" s="49"/>
      <c r="T76" s="49">
        <v>236.63</v>
      </c>
      <c r="U76" s="49"/>
      <c r="V76" s="49">
        <v>478.34</v>
      </c>
      <c r="W76" s="49">
        <v>5038.57</v>
      </c>
      <c r="X76" s="49">
        <v>173.71</v>
      </c>
      <c r="Y76" s="49">
        <f t="shared" si="14"/>
        <v>332832.50000000006</v>
      </c>
      <c r="Z76" s="70"/>
      <c r="AA76" s="70"/>
      <c r="AB76" s="70"/>
      <c r="AC76" s="70"/>
      <c r="AD76" s="70"/>
      <c r="AE76" s="70"/>
      <c r="AF76" s="70"/>
      <c r="AG76" s="70"/>
      <c r="AH76" s="70"/>
      <c r="AI76" s="70"/>
      <c r="AJ76" s="70"/>
      <c r="AK76" s="70"/>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c r="MI76" s="54"/>
      <c r="MJ76" s="54"/>
      <c r="MK76" s="54"/>
      <c r="ML76" s="54"/>
      <c r="MM76" s="54"/>
      <c r="MN76" s="54"/>
      <c r="MO76" s="54"/>
      <c r="MP76" s="54"/>
      <c r="MQ76" s="54"/>
      <c r="MR76" s="54"/>
      <c r="MS76" s="54"/>
      <c r="MT76" s="54"/>
      <c r="MU76" s="54"/>
      <c r="MV76" s="54"/>
      <c r="MW76" s="54"/>
      <c r="MX76" s="54"/>
      <c r="MY76" s="54"/>
      <c r="MZ76" s="54"/>
      <c r="NA76" s="54"/>
      <c r="NB76" s="54"/>
      <c r="NC76" s="54"/>
      <c r="ND76" s="54"/>
      <c r="NE76" s="54"/>
      <c r="NF76" s="54"/>
      <c r="NG76" s="54"/>
      <c r="NH76" s="54"/>
      <c r="NI76" s="54"/>
      <c r="NJ76" s="54"/>
      <c r="NK76" s="54"/>
      <c r="NL76" s="54"/>
      <c r="NM76" s="54"/>
      <c r="NN76" s="54"/>
      <c r="NO76" s="54"/>
      <c r="NP76" s="54"/>
      <c r="NQ76" s="54"/>
      <c r="NR76" s="54"/>
      <c r="NS76" s="54"/>
      <c r="NT76" s="54"/>
      <c r="NU76" s="54"/>
      <c r="NV76" s="54"/>
      <c r="NW76" s="54"/>
      <c r="NX76" s="54"/>
      <c r="NY76" s="54"/>
      <c r="NZ76" s="54"/>
      <c r="OA76" s="54"/>
      <c r="OB76" s="54"/>
      <c r="OC76" s="54"/>
      <c r="OD76" s="54"/>
      <c r="OE76" s="54"/>
      <c r="OF76" s="54"/>
      <c r="OG76" s="54"/>
      <c r="OH76" s="54"/>
      <c r="OI76" s="54"/>
      <c r="OJ76" s="54"/>
      <c r="OK76" s="54"/>
      <c r="OL76" s="54"/>
      <c r="OM76" s="54"/>
      <c r="ON76" s="54"/>
      <c r="OO76" s="54"/>
      <c r="OP76" s="54"/>
      <c r="OQ76" s="54"/>
      <c r="OR76" s="54"/>
      <c r="OS76" s="54"/>
      <c r="OT76" s="54"/>
      <c r="OU76" s="54"/>
      <c r="OV76" s="54"/>
      <c r="OW76" s="54"/>
      <c r="OX76" s="54"/>
      <c r="OY76" s="54"/>
      <c r="OZ76" s="54"/>
      <c r="PA76" s="54"/>
      <c r="PB76" s="54"/>
      <c r="PC76" s="54"/>
      <c r="PD76" s="54"/>
      <c r="PE76" s="54"/>
      <c r="PF76" s="54"/>
      <c r="PG76" s="54"/>
      <c r="PH76" s="54"/>
      <c r="PI76" s="54"/>
      <c r="PJ76" s="54"/>
      <c r="PK76" s="54"/>
      <c r="PL76" s="54"/>
      <c r="PM76" s="54"/>
      <c r="PN76" s="54"/>
      <c r="PO76" s="54"/>
      <c r="PP76" s="54"/>
      <c r="PQ76" s="54"/>
      <c r="PR76" s="54"/>
      <c r="PS76" s="54"/>
      <c r="PT76" s="54"/>
      <c r="PU76" s="54"/>
      <c r="PV76" s="54"/>
      <c r="PW76" s="54"/>
      <c r="PX76" s="54"/>
      <c r="PY76" s="54"/>
      <c r="PZ76" s="54"/>
      <c r="QA76" s="54"/>
      <c r="QB76" s="54"/>
      <c r="QC76" s="54"/>
      <c r="QD76" s="54"/>
      <c r="QE76" s="54"/>
      <c r="QF76" s="54"/>
      <c r="QG76" s="54"/>
      <c r="QH76" s="54"/>
      <c r="QI76" s="54"/>
      <c r="QJ76" s="54"/>
      <c r="QK76" s="54"/>
      <c r="QL76" s="54"/>
      <c r="QM76" s="54"/>
      <c r="QN76" s="54"/>
      <c r="QO76" s="54"/>
      <c r="QP76" s="54"/>
      <c r="QQ76" s="54"/>
      <c r="QR76" s="54"/>
      <c r="QS76" s="54"/>
      <c r="QT76" s="54"/>
      <c r="QU76" s="54"/>
      <c r="QV76" s="54"/>
      <c r="QW76" s="54"/>
      <c r="QX76" s="54"/>
      <c r="QY76" s="54"/>
      <c r="QZ76" s="54"/>
      <c r="RA76" s="54"/>
      <c r="RB76" s="54"/>
      <c r="RC76" s="54"/>
      <c r="RD76" s="54"/>
      <c r="RE76" s="54"/>
      <c r="RF76" s="54"/>
      <c r="RG76" s="54"/>
      <c r="RH76" s="54"/>
      <c r="RI76" s="54"/>
      <c r="RJ76" s="54"/>
      <c r="RK76" s="54"/>
      <c r="RL76" s="54"/>
      <c r="RM76" s="54"/>
      <c r="RN76" s="54"/>
      <c r="RO76" s="54"/>
      <c r="RP76" s="54"/>
      <c r="RQ76" s="54"/>
      <c r="RR76" s="54"/>
      <c r="RS76" s="54"/>
      <c r="RT76" s="54"/>
      <c r="RU76" s="54"/>
      <c r="RV76" s="54"/>
      <c r="RW76" s="54"/>
      <c r="RX76" s="54"/>
      <c r="RY76" s="54"/>
      <c r="RZ76" s="54"/>
      <c r="SA76" s="54"/>
      <c r="SB76" s="54"/>
      <c r="SC76" s="54"/>
      <c r="SD76" s="54"/>
      <c r="SE76" s="54"/>
      <c r="SF76" s="54"/>
      <c r="SG76" s="54"/>
      <c r="SH76" s="54"/>
      <c r="SI76" s="54"/>
      <c r="SJ76" s="54"/>
      <c r="SK76" s="54"/>
      <c r="SL76" s="54"/>
      <c r="SM76" s="54"/>
      <c r="SN76" s="54"/>
      <c r="SO76" s="54"/>
      <c r="SP76" s="54"/>
      <c r="SQ76" s="54"/>
      <c r="SR76" s="54"/>
      <c r="SS76" s="54"/>
      <c r="ST76" s="54"/>
      <c r="SU76" s="54"/>
      <c r="SV76" s="54"/>
      <c r="SW76" s="54"/>
      <c r="SX76" s="54"/>
      <c r="SY76" s="54"/>
      <c r="SZ76" s="54"/>
      <c r="TA76" s="54"/>
      <c r="TB76" s="54"/>
      <c r="TC76" s="54"/>
      <c r="TD76" s="54"/>
      <c r="TE76" s="54"/>
      <c r="TF76" s="54"/>
      <c r="TG76" s="54"/>
      <c r="TH76" s="54"/>
      <c r="TI76" s="54"/>
      <c r="TJ76" s="54"/>
      <c r="TK76" s="54"/>
      <c r="TL76" s="54"/>
      <c r="TM76" s="54"/>
      <c r="TN76" s="54"/>
      <c r="TO76" s="54"/>
      <c r="TP76" s="54"/>
      <c r="TQ76" s="54"/>
      <c r="TR76" s="54"/>
      <c r="TS76" s="54"/>
      <c r="TT76" s="54"/>
      <c r="TU76" s="54"/>
      <c r="TV76" s="54"/>
      <c r="TW76" s="54"/>
      <c r="TX76" s="54"/>
      <c r="TY76" s="54"/>
      <c r="TZ76" s="54"/>
      <c r="UA76" s="54"/>
      <c r="UB76" s="54"/>
      <c r="UC76" s="54"/>
      <c r="UD76" s="54"/>
      <c r="UE76" s="54"/>
      <c r="UF76" s="54"/>
      <c r="UG76" s="54"/>
      <c r="UH76" s="54"/>
      <c r="UI76" s="54"/>
      <c r="UJ76" s="54"/>
      <c r="UK76" s="54"/>
      <c r="UL76" s="54"/>
      <c r="UM76" s="54"/>
      <c r="UN76" s="54"/>
      <c r="UO76" s="54"/>
      <c r="UP76" s="54"/>
      <c r="UQ76" s="54"/>
      <c r="UR76" s="54"/>
      <c r="US76" s="54"/>
      <c r="UT76" s="54"/>
      <c r="UU76" s="54"/>
      <c r="UV76" s="54"/>
      <c r="UW76" s="54"/>
      <c r="UX76" s="54"/>
      <c r="UY76" s="54"/>
      <c r="UZ76" s="54"/>
      <c r="VA76" s="54"/>
      <c r="VB76" s="54"/>
      <c r="VC76" s="54"/>
      <c r="VD76" s="54"/>
      <c r="VE76" s="54"/>
      <c r="VF76" s="54"/>
      <c r="VG76" s="54"/>
      <c r="VH76" s="54"/>
      <c r="VI76" s="54"/>
      <c r="VJ76" s="54"/>
      <c r="VK76" s="54"/>
      <c r="VL76" s="54"/>
      <c r="VM76" s="54"/>
      <c r="VN76" s="54"/>
      <c r="VO76" s="54"/>
      <c r="VP76" s="54"/>
      <c r="VQ76" s="54"/>
      <c r="VR76" s="54"/>
      <c r="VS76" s="54"/>
      <c r="VT76" s="54"/>
      <c r="VU76" s="54"/>
      <c r="VV76" s="54"/>
      <c r="VW76" s="54"/>
      <c r="VX76" s="54"/>
      <c r="VY76" s="54"/>
      <c r="VZ76" s="54"/>
      <c r="WA76" s="54"/>
      <c r="WB76" s="54"/>
      <c r="WC76" s="54"/>
      <c r="WD76" s="54"/>
      <c r="WE76" s="54"/>
      <c r="WF76" s="54"/>
      <c r="WG76" s="54"/>
      <c r="WH76" s="54"/>
      <c r="WI76" s="54"/>
      <c r="WJ76" s="54"/>
      <c r="WK76" s="54"/>
      <c r="WL76" s="54"/>
      <c r="WM76" s="54"/>
      <c r="WN76" s="54"/>
      <c r="WO76" s="54"/>
      <c r="WP76" s="54"/>
      <c r="WQ76" s="54"/>
      <c r="WR76" s="54"/>
      <c r="WS76" s="54"/>
      <c r="WT76" s="54"/>
      <c r="WU76" s="54"/>
      <c r="WV76" s="54"/>
      <c r="WW76" s="54"/>
      <c r="WX76" s="54"/>
      <c r="WY76" s="54"/>
      <c r="WZ76" s="54"/>
      <c r="XA76" s="54"/>
      <c r="XB76" s="54"/>
      <c r="XC76" s="54"/>
      <c r="XD76" s="54"/>
      <c r="XE76" s="54"/>
      <c r="XF76" s="54"/>
      <c r="XG76" s="54"/>
      <c r="XH76" s="54"/>
      <c r="XI76" s="54"/>
      <c r="XJ76" s="54"/>
      <c r="XK76" s="54"/>
      <c r="XL76" s="54"/>
      <c r="XM76" s="54"/>
      <c r="XN76" s="54"/>
      <c r="XO76" s="54"/>
      <c r="XP76" s="54"/>
      <c r="XQ76" s="54"/>
      <c r="XR76" s="54"/>
      <c r="XS76" s="54"/>
      <c r="XT76" s="54"/>
      <c r="XU76" s="54"/>
      <c r="XV76" s="54"/>
      <c r="XW76" s="54"/>
      <c r="XX76" s="54"/>
      <c r="XY76" s="54"/>
      <c r="XZ76" s="54"/>
      <c r="YA76" s="54"/>
      <c r="YB76" s="54"/>
      <c r="YC76" s="54"/>
      <c r="YD76" s="54"/>
      <c r="YE76" s="54"/>
      <c r="YF76" s="54"/>
      <c r="YG76" s="54"/>
      <c r="YH76" s="54"/>
      <c r="YI76" s="54"/>
      <c r="YJ76" s="54"/>
      <c r="YK76" s="54"/>
      <c r="YL76" s="54"/>
      <c r="YM76" s="54"/>
      <c r="YN76" s="54"/>
      <c r="YO76" s="54"/>
      <c r="YP76" s="54"/>
      <c r="YQ76" s="54"/>
      <c r="YR76" s="54"/>
      <c r="YS76" s="54"/>
      <c r="YT76" s="54"/>
      <c r="YU76" s="54"/>
      <c r="YV76" s="54"/>
      <c r="YW76" s="54"/>
      <c r="YX76" s="54"/>
      <c r="YY76" s="54"/>
      <c r="YZ76" s="54"/>
      <c r="ZA76" s="54"/>
      <c r="ZB76" s="54"/>
      <c r="ZC76" s="54"/>
      <c r="ZD76" s="54"/>
      <c r="ZE76" s="54"/>
      <c r="ZF76" s="54"/>
      <c r="ZG76" s="54"/>
      <c r="ZH76" s="54"/>
      <c r="ZI76" s="54"/>
      <c r="ZJ76" s="54"/>
      <c r="ZK76" s="54"/>
      <c r="ZL76" s="54"/>
      <c r="ZM76" s="54"/>
      <c r="ZN76" s="54"/>
      <c r="ZO76" s="54"/>
      <c r="ZP76" s="54"/>
      <c r="ZQ76" s="54"/>
      <c r="ZR76" s="54"/>
      <c r="ZS76" s="54"/>
      <c r="ZT76" s="54"/>
      <c r="ZU76" s="54"/>
      <c r="ZV76" s="54"/>
      <c r="ZW76" s="54"/>
      <c r="ZX76" s="54"/>
      <c r="ZY76" s="54"/>
      <c r="ZZ76" s="54"/>
      <c r="AAA76" s="54"/>
      <c r="AAB76" s="54"/>
      <c r="AAC76" s="54"/>
      <c r="AAD76" s="54"/>
      <c r="AAE76" s="54"/>
      <c r="AAF76" s="54"/>
      <c r="AAG76" s="54"/>
      <c r="AAH76" s="54"/>
      <c r="AAI76" s="54"/>
      <c r="AAJ76" s="54"/>
      <c r="AAK76" s="54"/>
      <c r="AAL76" s="54"/>
      <c r="AAM76" s="54"/>
      <c r="AAN76" s="54"/>
      <c r="AAO76" s="54"/>
      <c r="AAP76" s="54"/>
      <c r="AAQ76" s="54"/>
      <c r="AAR76" s="54"/>
      <c r="AAS76" s="54"/>
      <c r="AAT76" s="54"/>
      <c r="AAU76" s="54"/>
      <c r="AAV76" s="54"/>
      <c r="AAW76" s="54"/>
      <c r="AAX76" s="54"/>
      <c r="AAY76" s="54"/>
      <c r="AAZ76" s="54"/>
      <c r="ABA76" s="54"/>
      <c r="ABB76" s="54"/>
      <c r="ABC76" s="54"/>
      <c r="ABD76" s="54"/>
      <c r="ABE76" s="54"/>
      <c r="ABF76" s="54"/>
      <c r="ABG76" s="54"/>
      <c r="ABH76" s="54"/>
      <c r="ABI76" s="54"/>
      <c r="ABJ76" s="54"/>
      <c r="ABK76" s="54"/>
      <c r="ABL76" s="54"/>
      <c r="ABM76" s="54"/>
      <c r="ABN76" s="54"/>
      <c r="ABO76" s="54"/>
      <c r="ABP76" s="54"/>
      <c r="ABQ76" s="54"/>
      <c r="ABR76" s="54"/>
      <c r="ABS76" s="54"/>
      <c r="ABT76" s="54"/>
      <c r="ABU76" s="54"/>
      <c r="ABV76" s="54"/>
      <c r="ABW76" s="54"/>
      <c r="ABX76" s="54"/>
      <c r="ABY76" s="54"/>
      <c r="ABZ76" s="54"/>
      <c r="ACA76" s="54"/>
      <c r="ACB76" s="54"/>
      <c r="ACC76" s="54"/>
      <c r="ACD76" s="54"/>
      <c r="ACE76" s="54"/>
      <c r="ACF76" s="54"/>
      <c r="ACG76" s="54"/>
      <c r="ACH76" s="54"/>
      <c r="ACI76" s="54"/>
      <c r="ACJ76" s="54"/>
      <c r="ACK76" s="54"/>
      <c r="ACL76" s="54"/>
      <c r="ACM76" s="54"/>
      <c r="ACN76" s="54"/>
      <c r="ACO76" s="54"/>
      <c r="ACP76" s="54"/>
      <c r="ACQ76" s="54"/>
      <c r="ACR76" s="54"/>
      <c r="ACS76" s="54"/>
      <c r="ACT76" s="54"/>
      <c r="ACU76" s="54"/>
      <c r="ACV76" s="54"/>
      <c r="ACW76" s="54"/>
      <c r="ACX76" s="54"/>
      <c r="ACY76" s="54"/>
      <c r="ACZ76" s="54"/>
      <c r="ADA76" s="54"/>
      <c r="ADB76" s="54"/>
      <c r="ADC76" s="54"/>
      <c r="ADD76" s="54"/>
      <c r="ADE76" s="54"/>
      <c r="ADF76" s="54"/>
      <c r="ADG76" s="54"/>
      <c r="ADH76" s="54"/>
      <c r="ADI76" s="54"/>
      <c r="ADJ76" s="54"/>
      <c r="ADK76" s="54"/>
      <c r="ADL76" s="54"/>
      <c r="ADM76" s="54"/>
      <c r="ADN76" s="54"/>
      <c r="ADO76" s="54"/>
      <c r="ADP76" s="54"/>
      <c r="ADQ76" s="54"/>
      <c r="ADR76" s="54"/>
      <c r="ADS76" s="54"/>
      <c r="ADT76" s="54"/>
      <c r="ADU76" s="54"/>
      <c r="ADV76" s="54"/>
      <c r="ADW76" s="54"/>
      <c r="ADX76" s="54"/>
      <c r="ADY76" s="54"/>
      <c r="ADZ76" s="54"/>
      <c r="AEA76" s="54"/>
      <c r="AEB76" s="54"/>
      <c r="AEC76" s="54"/>
      <c r="AED76" s="54"/>
      <c r="AEE76" s="54"/>
      <c r="AEF76" s="54"/>
      <c r="AEG76" s="54"/>
      <c r="AEH76" s="54"/>
      <c r="AEI76" s="54"/>
      <c r="AEJ76" s="54"/>
      <c r="AEK76" s="54"/>
      <c r="AEL76" s="54"/>
      <c r="AEM76" s="54"/>
      <c r="AEN76" s="54"/>
      <c r="AEO76" s="54"/>
      <c r="AEP76" s="54"/>
      <c r="AEQ76" s="54"/>
      <c r="AER76" s="54"/>
      <c r="AES76" s="54"/>
      <c r="AET76" s="54"/>
      <c r="AEU76" s="54"/>
      <c r="AEV76" s="54"/>
      <c r="AEW76" s="54"/>
      <c r="AEX76" s="54"/>
      <c r="AEY76" s="54"/>
      <c r="AEZ76" s="54"/>
      <c r="AFA76" s="54"/>
      <c r="AFB76" s="54"/>
      <c r="AFC76" s="54"/>
      <c r="AFD76" s="54"/>
      <c r="AFE76" s="54"/>
      <c r="AFF76" s="54"/>
      <c r="AFG76" s="54"/>
      <c r="AFH76" s="54"/>
      <c r="AFI76" s="54"/>
      <c r="AFJ76" s="54"/>
      <c r="AFK76" s="54"/>
      <c r="AFL76" s="54"/>
      <c r="AFM76" s="54"/>
      <c r="AFN76" s="54"/>
      <c r="AFO76" s="54"/>
      <c r="AFP76" s="54"/>
      <c r="AFQ76" s="54"/>
      <c r="AFR76" s="54"/>
      <c r="AFS76" s="54"/>
      <c r="AFT76" s="54"/>
      <c r="AFU76" s="54"/>
      <c r="AFV76" s="54"/>
      <c r="AFW76" s="54"/>
      <c r="AFX76" s="54"/>
      <c r="AFY76" s="54"/>
      <c r="AFZ76" s="54"/>
      <c r="AGA76" s="54"/>
      <c r="AGB76" s="54"/>
      <c r="AGC76" s="54"/>
      <c r="AGD76" s="54"/>
      <c r="AGE76" s="54"/>
      <c r="AGF76" s="54"/>
      <c r="AGG76" s="54"/>
      <c r="AGH76" s="54"/>
      <c r="AGI76" s="54"/>
      <c r="AGJ76" s="54"/>
      <c r="AGK76" s="54"/>
      <c r="AGL76" s="54"/>
      <c r="AGM76" s="54"/>
      <c r="AGN76" s="54"/>
      <c r="AGO76" s="54"/>
      <c r="AGP76" s="54"/>
      <c r="AGQ76" s="54"/>
      <c r="AGR76" s="54"/>
      <c r="AGS76" s="54"/>
      <c r="AGT76" s="54"/>
      <c r="AGU76" s="54"/>
      <c r="AGV76" s="54"/>
      <c r="AGW76" s="54"/>
      <c r="AGX76" s="54"/>
      <c r="AGY76" s="54"/>
      <c r="AGZ76" s="54"/>
      <c r="AHA76" s="54"/>
      <c r="AHB76" s="54"/>
      <c r="AHC76" s="54"/>
      <c r="AHD76" s="54"/>
      <c r="AHE76" s="54"/>
      <c r="AHF76" s="54"/>
      <c r="AHG76" s="54"/>
      <c r="AHH76" s="54"/>
      <c r="AHI76" s="54"/>
      <c r="AHJ76" s="54"/>
      <c r="AHK76" s="54"/>
      <c r="AHL76" s="54"/>
      <c r="AHM76" s="54"/>
      <c r="AHN76" s="54"/>
      <c r="AHO76" s="54"/>
      <c r="AHP76" s="54"/>
      <c r="AHQ76" s="54"/>
      <c r="AHR76" s="54"/>
      <c r="AHS76" s="54"/>
      <c r="AHT76" s="54"/>
      <c r="AHU76" s="54"/>
      <c r="AHV76" s="54"/>
      <c r="AHW76" s="54"/>
      <c r="AHX76" s="54"/>
      <c r="AHY76" s="54"/>
      <c r="AHZ76" s="54"/>
      <c r="AIA76" s="54"/>
      <c r="AIB76" s="54"/>
      <c r="AIC76" s="54"/>
      <c r="AID76" s="54"/>
      <c r="AIE76" s="54"/>
      <c r="AIF76" s="54"/>
      <c r="AIG76" s="54"/>
      <c r="AIH76" s="54"/>
      <c r="AII76" s="54"/>
      <c r="AIJ76" s="54"/>
      <c r="AIK76" s="54"/>
      <c r="AIL76" s="54"/>
      <c r="AIM76" s="54"/>
      <c r="AIN76" s="54"/>
      <c r="AIO76" s="54"/>
      <c r="AIP76" s="54"/>
      <c r="AIQ76" s="54"/>
      <c r="AIR76" s="54"/>
      <c r="AIS76" s="54"/>
      <c r="AIT76" s="54"/>
      <c r="AIU76" s="54"/>
      <c r="AIV76" s="54"/>
      <c r="AIW76" s="54"/>
      <c r="AIX76" s="54"/>
      <c r="AIY76" s="54"/>
      <c r="AIZ76" s="54"/>
      <c r="AJA76" s="54"/>
      <c r="AJB76" s="54"/>
      <c r="AJC76" s="54"/>
      <c r="AJD76" s="54"/>
      <c r="AJE76" s="54"/>
      <c r="AJF76" s="54"/>
      <c r="AJG76" s="54"/>
      <c r="AJH76" s="54"/>
      <c r="AJI76" s="54"/>
      <c r="AJJ76" s="54"/>
      <c r="AJK76" s="54"/>
      <c r="AJL76" s="54"/>
      <c r="AJM76" s="54"/>
      <c r="AJN76" s="54"/>
      <c r="AJO76" s="54"/>
      <c r="AJP76" s="54"/>
      <c r="AJQ76" s="54"/>
      <c r="AJR76" s="54"/>
      <c r="AJS76" s="54"/>
      <c r="AJT76" s="54"/>
      <c r="AJU76" s="54"/>
      <c r="AJV76" s="54"/>
      <c r="AJW76" s="54"/>
      <c r="AJX76" s="54"/>
      <c r="AJY76" s="54"/>
      <c r="AJZ76" s="54"/>
      <c r="AKA76" s="54"/>
      <c r="AKB76" s="54"/>
      <c r="AKC76" s="54"/>
      <c r="AKD76" s="54"/>
      <c r="AKE76" s="54"/>
      <c r="AKF76" s="54"/>
      <c r="AKG76" s="54"/>
      <c r="AKH76" s="54"/>
      <c r="AKI76" s="54"/>
      <c r="AKJ76" s="54"/>
      <c r="AKK76" s="54"/>
      <c r="AKL76" s="54"/>
      <c r="AKM76" s="54"/>
      <c r="AKN76" s="54"/>
      <c r="AKO76" s="54"/>
      <c r="AKP76" s="54"/>
      <c r="AKQ76" s="54"/>
      <c r="AKR76" s="54"/>
      <c r="AKS76" s="54"/>
      <c r="AKT76" s="54"/>
      <c r="AKU76" s="54"/>
      <c r="AKV76" s="54"/>
      <c r="AKW76" s="54"/>
      <c r="AKX76" s="54"/>
      <c r="AKY76" s="54"/>
      <c r="AKZ76" s="54"/>
      <c r="ALA76" s="54"/>
      <c r="ALB76" s="54"/>
      <c r="ALC76" s="54"/>
      <c r="ALD76" s="54"/>
      <c r="ALE76" s="54"/>
      <c r="ALF76" s="54"/>
      <c r="ALG76" s="54"/>
      <c r="ALH76" s="54"/>
      <c r="ALI76" s="54"/>
      <c r="ALJ76" s="54"/>
      <c r="ALK76" s="54"/>
      <c r="ALL76" s="54"/>
      <c r="ALM76" s="54"/>
      <c r="ALN76" s="54"/>
      <c r="ALO76" s="54"/>
      <c r="ALP76" s="54"/>
      <c r="ALQ76" s="54"/>
      <c r="ALR76" s="54"/>
      <c r="ALS76" s="54"/>
      <c r="ALT76" s="54"/>
      <c r="ALU76" s="54"/>
      <c r="ALV76" s="54"/>
      <c r="ALW76" s="54"/>
      <c r="ALX76" s="54"/>
      <c r="ALY76" s="54"/>
      <c r="ALZ76" s="54"/>
      <c r="AMA76" s="54"/>
      <c r="AMB76" s="54"/>
      <c r="AMC76" s="54"/>
      <c r="AMD76" s="54"/>
      <c r="AME76" s="54"/>
      <c r="AMF76" s="54"/>
      <c r="AMG76" s="54"/>
      <c r="AMH76" s="54"/>
      <c r="AMI76" s="54"/>
      <c r="AMJ76" s="54"/>
      <c r="AMK76" s="54"/>
      <c r="AML76" s="54"/>
      <c r="AMM76" s="54"/>
      <c r="AMN76" s="54"/>
      <c r="AMO76" s="54"/>
      <c r="AMP76" s="54"/>
      <c r="AMQ76" s="54"/>
      <c r="AMR76" s="54"/>
      <c r="AMS76" s="54"/>
      <c r="AMT76" s="54"/>
      <c r="AMU76" s="54"/>
      <c r="AMV76" s="54"/>
      <c r="AMW76" s="54"/>
      <c r="AMX76" s="54"/>
      <c r="AMY76" s="54"/>
      <c r="AMZ76" s="54"/>
      <c r="ANA76" s="54"/>
      <c r="ANB76" s="54"/>
      <c r="ANC76" s="54"/>
      <c r="AND76" s="54"/>
      <c r="ANE76" s="54"/>
      <c r="ANF76" s="54"/>
      <c r="ANG76" s="54"/>
      <c r="ANH76" s="54"/>
      <c r="ANI76" s="54"/>
      <c r="ANJ76" s="54"/>
      <c r="ANK76" s="54"/>
      <c r="ANL76" s="54"/>
      <c r="ANM76" s="54"/>
      <c r="ANN76" s="54"/>
      <c r="ANO76" s="54"/>
      <c r="ANP76" s="54"/>
      <c r="ANQ76" s="54"/>
      <c r="ANR76" s="54"/>
      <c r="ANS76" s="54"/>
      <c r="ANT76" s="54"/>
      <c r="ANU76" s="54"/>
      <c r="ANV76" s="54"/>
      <c r="ANW76" s="54"/>
      <c r="ANX76" s="54"/>
      <c r="ANY76" s="54"/>
      <c r="ANZ76" s="54"/>
      <c r="AOA76" s="54"/>
      <c r="AOB76" s="54"/>
      <c r="AOC76" s="54"/>
      <c r="AOD76" s="54"/>
      <c r="AOE76" s="54"/>
      <c r="AOF76" s="54"/>
      <c r="AOG76" s="54"/>
      <c r="AOH76" s="54"/>
      <c r="AOI76" s="54"/>
      <c r="AOJ76" s="54"/>
      <c r="AOK76" s="54"/>
      <c r="AOL76" s="54"/>
      <c r="AOM76" s="54"/>
      <c r="AON76" s="54"/>
      <c r="AOO76" s="54"/>
      <c r="AOP76" s="54"/>
      <c r="AOQ76" s="54"/>
      <c r="AOR76" s="54"/>
      <c r="AOS76" s="54"/>
      <c r="AOT76" s="54"/>
      <c r="AOU76" s="54"/>
      <c r="AOV76" s="54"/>
      <c r="AOW76" s="54"/>
      <c r="AOX76" s="54"/>
      <c r="AOY76" s="54"/>
      <c r="AOZ76" s="54"/>
      <c r="APA76" s="54"/>
      <c r="APB76" s="54"/>
      <c r="APC76" s="54"/>
      <c r="APD76" s="54"/>
      <c r="APE76" s="54"/>
      <c r="APF76" s="54"/>
      <c r="APG76" s="54"/>
      <c r="APH76" s="54"/>
      <c r="API76" s="54"/>
      <c r="APJ76" s="54"/>
      <c r="APK76" s="54"/>
      <c r="APL76" s="54"/>
      <c r="APM76" s="54"/>
      <c r="APN76" s="54"/>
      <c r="APO76" s="54"/>
      <c r="APP76" s="54"/>
      <c r="APQ76" s="54"/>
      <c r="APR76" s="54"/>
      <c r="APS76" s="54"/>
      <c r="APT76" s="54"/>
      <c r="APU76" s="54"/>
      <c r="APV76" s="54"/>
      <c r="APW76" s="54"/>
      <c r="APX76" s="54"/>
      <c r="APY76" s="54"/>
    </row>
    <row r="77" spans="1:1117" x14ac:dyDescent="0.2">
      <c r="A77" s="52" t="s">
        <v>442</v>
      </c>
      <c r="B77" s="49">
        <v>1392.26</v>
      </c>
      <c r="C77" s="49"/>
      <c r="D77" s="49">
        <v>0</v>
      </c>
      <c r="E77" s="49">
        <v>154749.39000000001</v>
      </c>
      <c r="F77" s="49">
        <v>34706.370000000003</v>
      </c>
      <c r="G77" s="49">
        <v>6642.36</v>
      </c>
      <c r="H77" s="49"/>
      <c r="I77" s="49">
        <v>93618.240000000005</v>
      </c>
      <c r="J77" s="49">
        <v>16868.28</v>
      </c>
      <c r="K77" s="49"/>
      <c r="L77" s="49">
        <v>108357.54</v>
      </c>
      <c r="M77" s="49"/>
      <c r="N77" s="49"/>
      <c r="O77" s="49">
        <v>0</v>
      </c>
      <c r="P77" s="49">
        <v>4727.8</v>
      </c>
      <c r="Q77" s="49">
        <v>0</v>
      </c>
      <c r="R77" s="49">
        <v>3590</v>
      </c>
      <c r="S77" s="49"/>
      <c r="T77" s="49">
        <v>709</v>
      </c>
      <c r="U77" s="49"/>
      <c r="V77" s="49">
        <v>1241.75</v>
      </c>
      <c r="W77" s="49">
        <v>28751.19</v>
      </c>
      <c r="X77" s="49">
        <v>225.3</v>
      </c>
      <c r="Y77" s="49">
        <f t="shared" si="14"/>
        <v>455579.48</v>
      </c>
      <c r="Z77" s="54"/>
      <c r="AA77" s="70"/>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c r="KN77" s="54"/>
      <c r="KO77" s="54"/>
      <c r="KP77" s="54"/>
      <c r="KQ77" s="54"/>
      <c r="KR77" s="54"/>
      <c r="KS77" s="54"/>
      <c r="KT77" s="54"/>
      <c r="KU77" s="54"/>
      <c r="KV77" s="54"/>
      <c r="KW77" s="54"/>
      <c r="KX77" s="54"/>
      <c r="KY77" s="54"/>
      <c r="KZ77" s="54"/>
      <c r="LA77" s="54"/>
      <c r="LB77" s="54"/>
      <c r="LC77" s="54"/>
      <c r="LD77" s="54"/>
      <c r="LE77" s="54"/>
      <c r="LF77" s="54"/>
      <c r="LG77" s="54"/>
      <c r="LH77" s="54"/>
      <c r="LI77" s="54"/>
      <c r="LJ77" s="54"/>
      <c r="LK77" s="54"/>
      <c r="LL77" s="54"/>
      <c r="LM77" s="54"/>
      <c r="LN77" s="54"/>
      <c r="LO77" s="54"/>
      <c r="LP77" s="54"/>
      <c r="LQ77" s="54"/>
      <c r="LR77" s="54"/>
      <c r="LS77" s="54"/>
      <c r="LT77" s="54"/>
      <c r="LU77" s="54"/>
      <c r="LV77" s="54"/>
      <c r="LW77" s="54"/>
      <c r="LX77" s="54"/>
      <c r="LY77" s="54"/>
      <c r="LZ77" s="54"/>
      <c r="MA77" s="54"/>
      <c r="MB77" s="54"/>
      <c r="MC77" s="54"/>
      <c r="MD77" s="54"/>
      <c r="ME77" s="54"/>
      <c r="MF77" s="54"/>
      <c r="MG77" s="54"/>
      <c r="MH77" s="54"/>
      <c r="MI77" s="54"/>
      <c r="MJ77" s="54"/>
      <c r="MK77" s="54"/>
      <c r="ML77" s="54"/>
      <c r="MM77" s="54"/>
      <c r="MN77" s="54"/>
      <c r="MO77" s="54"/>
      <c r="MP77" s="54"/>
      <c r="MQ77" s="54"/>
      <c r="MR77" s="54"/>
      <c r="MS77" s="54"/>
      <c r="MT77" s="54"/>
      <c r="MU77" s="54"/>
      <c r="MV77" s="54"/>
      <c r="MW77" s="54"/>
      <c r="MX77" s="54"/>
      <c r="MY77" s="54"/>
      <c r="MZ77" s="54"/>
      <c r="NA77" s="54"/>
      <c r="NB77" s="54"/>
      <c r="NC77" s="54"/>
      <c r="ND77" s="54"/>
      <c r="NE77" s="54"/>
      <c r="NF77" s="54"/>
      <c r="NG77" s="54"/>
      <c r="NH77" s="54"/>
      <c r="NI77" s="54"/>
      <c r="NJ77" s="54"/>
      <c r="NK77" s="54"/>
      <c r="NL77" s="54"/>
      <c r="NM77" s="54"/>
      <c r="NN77" s="54"/>
      <c r="NO77" s="54"/>
      <c r="NP77" s="54"/>
      <c r="NQ77" s="54"/>
      <c r="NR77" s="54"/>
      <c r="NS77" s="54"/>
      <c r="NT77" s="54"/>
      <c r="NU77" s="54"/>
      <c r="NV77" s="54"/>
      <c r="NW77" s="54"/>
      <c r="NX77" s="54"/>
      <c r="NY77" s="54"/>
      <c r="NZ77" s="54"/>
      <c r="OA77" s="54"/>
      <c r="OB77" s="54"/>
      <c r="OC77" s="54"/>
      <c r="OD77" s="54"/>
      <c r="OE77" s="54"/>
      <c r="OF77" s="54"/>
      <c r="OG77" s="54"/>
      <c r="OH77" s="54"/>
      <c r="OI77" s="54"/>
      <c r="OJ77" s="54"/>
      <c r="OK77" s="54"/>
      <c r="OL77" s="54"/>
      <c r="OM77" s="54"/>
      <c r="ON77" s="54"/>
      <c r="OO77" s="54"/>
      <c r="OP77" s="54"/>
      <c r="OQ77" s="54"/>
      <c r="OR77" s="54"/>
      <c r="OS77" s="54"/>
      <c r="OT77" s="54"/>
      <c r="OU77" s="54"/>
      <c r="OV77" s="54"/>
      <c r="OW77" s="54"/>
      <c r="OX77" s="54"/>
      <c r="OY77" s="54"/>
      <c r="OZ77" s="54"/>
      <c r="PA77" s="54"/>
      <c r="PB77" s="54"/>
      <c r="PC77" s="54"/>
      <c r="PD77" s="54"/>
      <c r="PE77" s="54"/>
      <c r="PF77" s="54"/>
      <c r="PG77" s="54"/>
      <c r="PH77" s="54"/>
      <c r="PI77" s="54"/>
      <c r="PJ77" s="54"/>
      <c r="PK77" s="54"/>
      <c r="PL77" s="54"/>
      <c r="PM77" s="54"/>
      <c r="PN77" s="54"/>
      <c r="PO77" s="54"/>
      <c r="PP77" s="54"/>
      <c r="PQ77" s="54"/>
      <c r="PR77" s="54"/>
      <c r="PS77" s="54"/>
      <c r="PT77" s="54"/>
      <c r="PU77" s="54"/>
      <c r="PV77" s="54"/>
      <c r="PW77" s="54"/>
      <c r="PX77" s="54"/>
      <c r="PY77" s="54"/>
      <c r="PZ77" s="54"/>
      <c r="QA77" s="54"/>
      <c r="QB77" s="54"/>
      <c r="QC77" s="54"/>
      <c r="QD77" s="54"/>
      <c r="QE77" s="54"/>
      <c r="QF77" s="54"/>
      <c r="QG77" s="54"/>
      <c r="QH77" s="54"/>
      <c r="QI77" s="54"/>
      <c r="QJ77" s="54"/>
      <c r="QK77" s="54"/>
      <c r="QL77" s="54"/>
      <c r="QM77" s="54"/>
      <c r="QN77" s="54"/>
      <c r="QO77" s="54"/>
      <c r="QP77" s="54"/>
      <c r="QQ77" s="54"/>
      <c r="QR77" s="54"/>
      <c r="QS77" s="54"/>
      <c r="QT77" s="54"/>
      <c r="QU77" s="54"/>
      <c r="QV77" s="54"/>
      <c r="QW77" s="54"/>
      <c r="QX77" s="54"/>
      <c r="QY77" s="54"/>
      <c r="QZ77" s="54"/>
      <c r="RA77" s="54"/>
      <c r="RB77" s="54"/>
      <c r="RC77" s="54"/>
      <c r="RD77" s="54"/>
      <c r="RE77" s="54"/>
      <c r="RF77" s="54"/>
      <c r="RG77" s="54"/>
      <c r="RH77" s="54"/>
      <c r="RI77" s="54"/>
      <c r="RJ77" s="54"/>
      <c r="RK77" s="54"/>
      <c r="RL77" s="54"/>
      <c r="RM77" s="54"/>
      <c r="RN77" s="54"/>
      <c r="RO77" s="54"/>
      <c r="RP77" s="54"/>
      <c r="RQ77" s="54"/>
      <c r="RR77" s="54"/>
      <c r="RS77" s="54"/>
      <c r="RT77" s="54"/>
      <c r="RU77" s="54"/>
      <c r="RV77" s="54"/>
      <c r="RW77" s="54"/>
      <c r="RX77" s="54"/>
      <c r="RY77" s="54"/>
      <c r="RZ77" s="54"/>
      <c r="SA77" s="54"/>
      <c r="SB77" s="54"/>
      <c r="SC77" s="54"/>
      <c r="SD77" s="54"/>
      <c r="SE77" s="54"/>
      <c r="SF77" s="54"/>
      <c r="SG77" s="54"/>
      <c r="SH77" s="54"/>
      <c r="SI77" s="54"/>
      <c r="SJ77" s="54"/>
      <c r="SK77" s="54"/>
      <c r="SL77" s="54"/>
      <c r="SM77" s="54"/>
      <c r="SN77" s="54"/>
      <c r="SO77" s="54"/>
      <c r="SP77" s="54"/>
      <c r="SQ77" s="54"/>
      <c r="SR77" s="54"/>
      <c r="SS77" s="54"/>
      <c r="ST77" s="54"/>
      <c r="SU77" s="54"/>
      <c r="SV77" s="54"/>
      <c r="SW77" s="54"/>
      <c r="SX77" s="54"/>
      <c r="SY77" s="54"/>
      <c r="SZ77" s="54"/>
      <c r="TA77" s="54"/>
      <c r="TB77" s="54"/>
      <c r="TC77" s="54"/>
      <c r="TD77" s="54"/>
      <c r="TE77" s="54"/>
      <c r="TF77" s="54"/>
      <c r="TG77" s="54"/>
      <c r="TH77" s="54"/>
      <c r="TI77" s="54"/>
      <c r="TJ77" s="54"/>
      <c r="TK77" s="54"/>
      <c r="TL77" s="54"/>
      <c r="TM77" s="54"/>
      <c r="TN77" s="54"/>
      <c r="TO77" s="54"/>
      <c r="TP77" s="54"/>
      <c r="TQ77" s="54"/>
      <c r="TR77" s="54"/>
      <c r="TS77" s="54"/>
      <c r="TT77" s="54"/>
      <c r="TU77" s="54"/>
      <c r="TV77" s="54"/>
      <c r="TW77" s="54"/>
      <c r="TX77" s="54"/>
      <c r="TY77" s="54"/>
      <c r="TZ77" s="54"/>
      <c r="UA77" s="54"/>
      <c r="UB77" s="54"/>
      <c r="UC77" s="54"/>
      <c r="UD77" s="54"/>
      <c r="UE77" s="54"/>
      <c r="UF77" s="54"/>
      <c r="UG77" s="54"/>
      <c r="UH77" s="54"/>
      <c r="UI77" s="54"/>
      <c r="UJ77" s="54"/>
      <c r="UK77" s="54"/>
      <c r="UL77" s="54"/>
      <c r="UM77" s="54"/>
      <c r="UN77" s="54"/>
      <c r="UO77" s="54"/>
      <c r="UP77" s="54"/>
      <c r="UQ77" s="54"/>
      <c r="UR77" s="54"/>
      <c r="US77" s="54"/>
      <c r="UT77" s="54"/>
      <c r="UU77" s="54"/>
      <c r="UV77" s="54"/>
      <c r="UW77" s="54"/>
      <c r="UX77" s="54"/>
      <c r="UY77" s="54"/>
      <c r="UZ77" s="54"/>
      <c r="VA77" s="54"/>
      <c r="VB77" s="54"/>
      <c r="VC77" s="54"/>
      <c r="VD77" s="54"/>
      <c r="VE77" s="54"/>
      <c r="VF77" s="54"/>
      <c r="VG77" s="54"/>
      <c r="VH77" s="54"/>
      <c r="VI77" s="54"/>
      <c r="VJ77" s="54"/>
      <c r="VK77" s="54"/>
      <c r="VL77" s="54"/>
      <c r="VM77" s="54"/>
      <c r="VN77" s="54"/>
      <c r="VO77" s="54"/>
      <c r="VP77" s="54"/>
      <c r="VQ77" s="54"/>
      <c r="VR77" s="54"/>
      <c r="VS77" s="54"/>
      <c r="VT77" s="54"/>
      <c r="VU77" s="54"/>
      <c r="VV77" s="54"/>
      <c r="VW77" s="54"/>
      <c r="VX77" s="54"/>
      <c r="VY77" s="54"/>
      <c r="VZ77" s="54"/>
      <c r="WA77" s="54"/>
      <c r="WB77" s="54"/>
      <c r="WC77" s="54"/>
      <c r="WD77" s="54"/>
      <c r="WE77" s="54"/>
      <c r="WF77" s="54"/>
      <c r="WG77" s="54"/>
      <c r="WH77" s="54"/>
      <c r="WI77" s="54"/>
      <c r="WJ77" s="54"/>
      <c r="WK77" s="54"/>
      <c r="WL77" s="54"/>
      <c r="WM77" s="54"/>
      <c r="WN77" s="54"/>
      <c r="WO77" s="54"/>
      <c r="WP77" s="54"/>
      <c r="WQ77" s="54"/>
      <c r="WR77" s="54"/>
      <c r="WS77" s="54"/>
      <c r="WT77" s="54"/>
      <c r="WU77" s="54"/>
      <c r="WV77" s="54"/>
      <c r="WW77" s="54"/>
      <c r="WX77" s="54"/>
      <c r="WY77" s="54"/>
      <c r="WZ77" s="54"/>
      <c r="XA77" s="54"/>
      <c r="XB77" s="54"/>
      <c r="XC77" s="54"/>
      <c r="XD77" s="54"/>
      <c r="XE77" s="54"/>
      <c r="XF77" s="54"/>
      <c r="XG77" s="54"/>
      <c r="XH77" s="54"/>
      <c r="XI77" s="54"/>
      <c r="XJ77" s="54"/>
      <c r="XK77" s="54"/>
      <c r="XL77" s="54"/>
      <c r="XM77" s="54"/>
      <c r="XN77" s="54"/>
      <c r="XO77" s="54"/>
      <c r="XP77" s="54"/>
      <c r="XQ77" s="54"/>
      <c r="XR77" s="54"/>
      <c r="XS77" s="54"/>
      <c r="XT77" s="54"/>
      <c r="XU77" s="54"/>
      <c r="XV77" s="54"/>
      <c r="XW77" s="54"/>
      <c r="XX77" s="54"/>
      <c r="XY77" s="54"/>
      <c r="XZ77" s="54"/>
      <c r="YA77" s="54"/>
      <c r="YB77" s="54"/>
      <c r="YC77" s="54"/>
      <c r="YD77" s="54"/>
      <c r="YE77" s="54"/>
      <c r="YF77" s="54"/>
      <c r="YG77" s="54"/>
      <c r="YH77" s="54"/>
      <c r="YI77" s="54"/>
      <c r="YJ77" s="54"/>
      <c r="YK77" s="54"/>
      <c r="YL77" s="54"/>
      <c r="YM77" s="54"/>
      <c r="YN77" s="54"/>
      <c r="YO77" s="54"/>
      <c r="YP77" s="54"/>
      <c r="YQ77" s="54"/>
      <c r="YR77" s="54"/>
      <c r="YS77" s="54"/>
      <c r="YT77" s="54"/>
      <c r="YU77" s="54"/>
      <c r="YV77" s="54"/>
      <c r="YW77" s="54"/>
      <c r="YX77" s="54"/>
      <c r="YY77" s="54"/>
      <c r="YZ77" s="54"/>
      <c r="ZA77" s="54"/>
      <c r="ZB77" s="54"/>
      <c r="ZC77" s="54"/>
      <c r="ZD77" s="54"/>
      <c r="ZE77" s="54"/>
      <c r="ZF77" s="54"/>
      <c r="ZG77" s="54"/>
      <c r="ZH77" s="54"/>
      <c r="ZI77" s="54"/>
      <c r="ZJ77" s="54"/>
      <c r="ZK77" s="54"/>
      <c r="ZL77" s="54"/>
      <c r="ZM77" s="54"/>
      <c r="ZN77" s="54"/>
      <c r="ZO77" s="54"/>
      <c r="ZP77" s="54"/>
      <c r="ZQ77" s="54"/>
      <c r="ZR77" s="54"/>
      <c r="ZS77" s="54"/>
      <c r="ZT77" s="54"/>
      <c r="ZU77" s="54"/>
      <c r="ZV77" s="54"/>
      <c r="ZW77" s="54"/>
      <c r="ZX77" s="54"/>
      <c r="ZY77" s="54"/>
      <c r="ZZ77" s="54"/>
      <c r="AAA77" s="54"/>
      <c r="AAB77" s="54"/>
      <c r="AAC77" s="54"/>
      <c r="AAD77" s="54"/>
      <c r="AAE77" s="54"/>
      <c r="AAF77" s="54"/>
      <c r="AAG77" s="54"/>
      <c r="AAH77" s="54"/>
      <c r="AAI77" s="54"/>
      <c r="AAJ77" s="54"/>
      <c r="AAK77" s="54"/>
      <c r="AAL77" s="54"/>
      <c r="AAM77" s="54"/>
      <c r="AAN77" s="54"/>
      <c r="AAO77" s="54"/>
      <c r="AAP77" s="54"/>
      <c r="AAQ77" s="54"/>
      <c r="AAR77" s="54"/>
      <c r="AAS77" s="54"/>
      <c r="AAT77" s="54"/>
      <c r="AAU77" s="54"/>
      <c r="AAV77" s="54"/>
      <c r="AAW77" s="54"/>
      <c r="AAX77" s="54"/>
      <c r="AAY77" s="54"/>
      <c r="AAZ77" s="54"/>
      <c r="ABA77" s="54"/>
      <c r="ABB77" s="54"/>
      <c r="ABC77" s="54"/>
      <c r="ABD77" s="54"/>
      <c r="ABE77" s="54"/>
      <c r="ABF77" s="54"/>
      <c r="ABG77" s="54"/>
      <c r="ABH77" s="54"/>
      <c r="ABI77" s="54"/>
      <c r="ABJ77" s="54"/>
      <c r="ABK77" s="54"/>
      <c r="ABL77" s="54"/>
      <c r="ABM77" s="54"/>
      <c r="ABN77" s="54"/>
      <c r="ABO77" s="54"/>
      <c r="ABP77" s="54"/>
      <c r="ABQ77" s="54"/>
      <c r="ABR77" s="54"/>
      <c r="ABS77" s="54"/>
      <c r="ABT77" s="54"/>
      <c r="ABU77" s="54"/>
      <c r="ABV77" s="54"/>
      <c r="ABW77" s="54"/>
      <c r="ABX77" s="54"/>
      <c r="ABY77" s="54"/>
      <c r="ABZ77" s="54"/>
      <c r="ACA77" s="54"/>
      <c r="ACB77" s="54"/>
      <c r="ACC77" s="54"/>
      <c r="ACD77" s="54"/>
      <c r="ACE77" s="54"/>
      <c r="ACF77" s="54"/>
      <c r="ACG77" s="54"/>
      <c r="ACH77" s="54"/>
      <c r="ACI77" s="54"/>
      <c r="ACJ77" s="54"/>
      <c r="ACK77" s="54"/>
      <c r="ACL77" s="54"/>
      <c r="ACM77" s="54"/>
      <c r="ACN77" s="54"/>
      <c r="ACO77" s="54"/>
      <c r="ACP77" s="54"/>
      <c r="ACQ77" s="54"/>
      <c r="ACR77" s="54"/>
      <c r="ACS77" s="54"/>
      <c r="ACT77" s="54"/>
      <c r="ACU77" s="54"/>
      <c r="ACV77" s="54"/>
      <c r="ACW77" s="54"/>
      <c r="ACX77" s="54"/>
      <c r="ACY77" s="54"/>
      <c r="ACZ77" s="54"/>
      <c r="ADA77" s="54"/>
      <c r="ADB77" s="54"/>
      <c r="ADC77" s="54"/>
      <c r="ADD77" s="54"/>
      <c r="ADE77" s="54"/>
      <c r="ADF77" s="54"/>
      <c r="ADG77" s="54"/>
      <c r="ADH77" s="54"/>
      <c r="ADI77" s="54"/>
      <c r="ADJ77" s="54"/>
      <c r="ADK77" s="54"/>
      <c r="ADL77" s="54"/>
      <c r="ADM77" s="54"/>
      <c r="ADN77" s="54"/>
      <c r="ADO77" s="54"/>
      <c r="ADP77" s="54"/>
      <c r="ADQ77" s="54"/>
      <c r="ADR77" s="54"/>
      <c r="ADS77" s="54"/>
      <c r="ADT77" s="54"/>
      <c r="ADU77" s="54"/>
      <c r="ADV77" s="54"/>
      <c r="ADW77" s="54"/>
      <c r="ADX77" s="54"/>
      <c r="ADY77" s="54"/>
      <c r="ADZ77" s="54"/>
      <c r="AEA77" s="54"/>
      <c r="AEB77" s="54"/>
      <c r="AEC77" s="54"/>
      <c r="AED77" s="54"/>
      <c r="AEE77" s="54"/>
      <c r="AEF77" s="54"/>
      <c r="AEG77" s="54"/>
      <c r="AEH77" s="54"/>
      <c r="AEI77" s="54"/>
      <c r="AEJ77" s="54"/>
      <c r="AEK77" s="54"/>
      <c r="AEL77" s="54"/>
      <c r="AEM77" s="54"/>
      <c r="AEN77" s="54"/>
      <c r="AEO77" s="54"/>
      <c r="AEP77" s="54"/>
      <c r="AEQ77" s="54"/>
      <c r="AER77" s="54"/>
      <c r="AES77" s="54"/>
      <c r="AET77" s="54"/>
      <c r="AEU77" s="54"/>
      <c r="AEV77" s="54"/>
      <c r="AEW77" s="54"/>
      <c r="AEX77" s="54"/>
      <c r="AEY77" s="54"/>
      <c r="AEZ77" s="54"/>
      <c r="AFA77" s="54"/>
      <c r="AFB77" s="54"/>
      <c r="AFC77" s="54"/>
      <c r="AFD77" s="54"/>
      <c r="AFE77" s="54"/>
      <c r="AFF77" s="54"/>
      <c r="AFG77" s="54"/>
      <c r="AFH77" s="54"/>
      <c r="AFI77" s="54"/>
      <c r="AFJ77" s="54"/>
      <c r="AFK77" s="54"/>
      <c r="AFL77" s="54"/>
      <c r="AFM77" s="54"/>
      <c r="AFN77" s="54"/>
      <c r="AFO77" s="54"/>
      <c r="AFP77" s="54"/>
      <c r="AFQ77" s="54"/>
      <c r="AFR77" s="54"/>
      <c r="AFS77" s="54"/>
      <c r="AFT77" s="54"/>
      <c r="AFU77" s="54"/>
      <c r="AFV77" s="54"/>
      <c r="AFW77" s="54"/>
      <c r="AFX77" s="54"/>
      <c r="AFY77" s="54"/>
      <c r="AFZ77" s="54"/>
      <c r="AGA77" s="54"/>
      <c r="AGB77" s="54"/>
      <c r="AGC77" s="54"/>
      <c r="AGD77" s="54"/>
      <c r="AGE77" s="54"/>
      <c r="AGF77" s="54"/>
      <c r="AGG77" s="54"/>
      <c r="AGH77" s="54"/>
      <c r="AGI77" s="54"/>
      <c r="AGJ77" s="54"/>
      <c r="AGK77" s="54"/>
      <c r="AGL77" s="54"/>
      <c r="AGM77" s="54"/>
      <c r="AGN77" s="54"/>
      <c r="AGO77" s="54"/>
      <c r="AGP77" s="54"/>
      <c r="AGQ77" s="54"/>
      <c r="AGR77" s="54"/>
      <c r="AGS77" s="54"/>
      <c r="AGT77" s="54"/>
      <c r="AGU77" s="54"/>
      <c r="AGV77" s="54"/>
      <c r="AGW77" s="54"/>
      <c r="AGX77" s="54"/>
      <c r="AGY77" s="54"/>
      <c r="AGZ77" s="54"/>
      <c r="AHA77" s="54"/>
      <c r="AHB77" s="54"/>
      <c r="AHC77" s="54"/>
      <c r="AHD77" s="54"/>
      <c r="AHE77" s="54"/>
      <c r="AHF77" s="54"/>
      <c r="AHG77" s="54"/>
      <c r="AHH77" s="54"/>
      <c r="AHI77" s="54"/>
      <c r="AHJ77" s="54"/>
      <c r="AHK77" s="54"/>
      <c r="AHL77" s="54"/>
      <c r="AHM77" s="54"/>
      <c r="AHN77" s="54"/>
      <c r="AHO77" s="54"/>
      <c r="AHP77" s="54"/>
      <c r="AHQ77" s="54"/>
      <c r="AHR77" s="54"/>
      <c r="AHS77" s="54"/>
      <c r="AHT77" s="54"/>
      <c r="AHU77" s="54"/>
      <c r="AHV77" s="54"/>
      <c r="AHW77" s="54"/>
      <c r="AHX77" s="54"/>
      <c r="AHY77" s="54"/>
      <c r="AHZ77" s="54"/>
      <c r="AIA77" s="54"/>
      <c r="AIB77" s="54"/>
      <c r="AIC77" s="54"/>
      <c r="AID77" s="54"/>
      <c r="AIE77" s="54"/>
      <c r="AIF77" s="54"/>
      <c r="AIG77" s="54"/>
      <c r="AIH77" s="54"/>
      <c r="AII77" s="54"/>
      <c r="AIJ77" s="54"/>
      <c r="AIK77" s="54"/>
      <c r="AIL77" s="54"/>
      <c r="AIM77" s="54"/>
      <c r="AIN77" s="54"/>
      <c r="AIO77" s="54"/>
      <c r="AIP77" s="54"/>
      <c r="AIQ77" s="54"/>
      <c r="AIR77" s="54"/>
      <c r="AIS77" s="54"/>
      <c r="AIT77" s="54"/>
      <c r="AIU77" s="54"/>
      <c r="AIV77" s="54"/>
      <c r="AIW77" s="54"/>
      <c r="AIX77" s="54"/>
      <c r="AIY77" s="54"/>
      <c r="AIZ77" s="54"/>
      <c r="AJA77" s="54"/>
      <c r="AJB77" s="54"/>
      <c r="AJC77" s="54"/>
      <c r="AJD77" s="54"/>
      <c r="AJE77" s="54"/>
      <c r="AJF77" s="54"/>
      <c r="AJG77" s="54"/>
      <c r="AJH77" s="54"/>
      <c r="AJI77" s="54"/>
      <c r="AJJ77" s="54"/>
      <c r="AJK77" s="54"/>
      <c r="AJL77" s="54"/>
      <c r="AJM77" s="54"/>
      <c r="AJN77" s="54"/>
      <c r="AJO77" s="54"/>
      <c r="AJP77" s="54"/>
      <c r="AJQ77" s="54"/>
      <c r="AJR77" s="54"/>
      <c r="AJS77" s="54"/>
      <c r="AJT77" s="54"/>
      <c r="AJU77" s="54"/>
      <c r="AJV77" s="54"/>
      <c r="AJW77" s="54"/>
      <c r="AJX77" s="54"/>
      <c r="AJY77" s="54"/>
      <c r="AJZ77" s="54"/>
      <c r="AKA77" s="54"/>
      <c r="AKB77" s="54"/>
      <c r="AKC77" s="54"/>
      <c r="AKD77" s="54"/>
      <c r="AKE77" s="54"/>
      <c r="AKF77" s="54"/>
      <c r="AKG77" s="54"/>
      <c r="AKH77" s="54"/>
      <c r="AKI77" s="54"/>
      <c r="AKJ77" s="54"/>
      <c r="AKK77" s="54"/>
      <c r="AKL77" s="54"/>
      <c r="AKM77" s="54"/>
      <c r="AKN77" s="54"/>
      <c r="AKO77" s="54"/>
      <c r="AKP77" s="54"/>
      <c r="AKQ77" s="54"/>
      <c r="AKR77" s="54"/>
      <c r="AKS77" s="54"/>
      <c r="AKT77" s="54"/>
      <c r="AKU77" s="54"/>
      <c r="AKV77" s="54"/>
      <c r="AKW77" s="54"/>
      <c r="AKX77" s="54"/>
      <c r="AKY77" s="54"/>
      <c r="AKZ77" s="54"/>
      <c r="ALA77" s="54"/>
      <c r="ALB77" s="54"/>
      <c r="ALC77" s="54"/>
      <c r="ALD77" s="54"/>
      <c r="ALE77" s="54"/>
      <c r="ALF77" s="54"/>
      <c r="ALG77" s="54"/>
      <c r="ALH77" s="54"/>
      <c r="ALI77" s="54"/>
      <c r="ALJ77" s="54"/>
      <c r="ALK77" s="54"/>
      <c r="ALL77" s="54"/>
      <c r="ALM77" s="54"/>
      <c r="ALN77" s="54"/>
      <c r="ALO77" s="54"/>
      <c r="ALP77" s="54"/>
      <c r="ALQ77" s="54"/>
      <c r="ALR77" s="54"/>
      <c r="ALS77" s="54"/>
      <c r="ALT77" s="54"/>
      <c r="ALU77" s="54"/>
      <c r="ALV77" s="54"/>
      <c r="ALW77" s="54"/>
      <c r="ALX77" s="54"/>
      <c r="ALY77" s="54"/>
      <c r="ALZ77" s="54"/>
      <c r="AMA77" s="54"/>
      <c r="AMB77" s="54"/>
      <c r="AMC77" s="54"/>
      <c r="AMD77" s="54"/>
      <c r="AME77" s="54"/>
      <c r="AMF77" s="54"/>
      <c r="AMG77" s="54"/>
      <c r="AMH77" s="54"/>
      <c r="AMI77" s="54"/>
      <c r="AMJ77" s="54"/>
      <c r="AMK77" s="54"/>
      <c r="AML77" s="54"/>
      <c r="AMM77" s="54"/>
      <c r="AMN77" s="54"/>
      <c r="AMO77" s="54"/>
      <c r="AMP77" s="54"/>
      <c r="AMQ77" s="54"/>
      <c r="AMR77" s="54"/>
      <c r="AMS77" s="54"/>
      <c r="AMT77" s="54"/>
      <c r="AMU77" s="54"/>
      <c r="AMV77" s="54"/>
      <c r="AMW77" s="54"/>
      <c r="AMX77" s="54"/>
      <c r="AMY77" s="54"/>
      <c r="AMZ77" s="54"/>
      <c r="ANA77" s="54"/>
      <c r="ANB77" s="54"/>
      <c r="ANC77" s="54"/>
      <c r="AND77" s="54"/>
      <c r="ANE77" s="54"/>
      <c r="ANF77" s="54"/>
      <c r="ANG77" s="54"/>
      <c r="ANH77" s="54"/>
      <c r="ANI77" s="54"/>
      <c r="ANJ77" s="54"/>
      <c r="ANK77" s="54"/>
      <c r="ANL77" s="54"/>
      <c r="ANM77" s="54"/>
      <c r="ANN77" s="54"/>
      <c r="ANO77" s="54"/>
      <c r="ANP77" s="54"/>
      <c r="ANQ77" s="54"/>
      <c r="ANR77" s="54"/>
      <c r="ANS77" s="54"/>
      <c r="ANT77" s="54"/>
      <c r="ANU77" s="54"/>
      <c r="ANV77" s="54"/>
      <c r="ANW77" s="54"/>
      <c r="ANX77" s="54"/>
      <c r="ANY77" s="54"/>
      <c r="ANZ77" s="54"/>
      <c r="AOA77" s="54"/>
      <c r="AOB77" s="54"/>
      <c r="AOC77" s="54"/>
      <c r="AOD77" s="54"/>
      <c r="AOE77" s="54"/>
      <c r="AOF77" s="54"/>
      <c r="AOG77" s="54"/>
      <c r="AOH77" s="54"/>
      <c r="AOI77" s="54"/>
      <c r="AOJ77" s="54"/>
      <c r="AOK77" s="54"/>
      <c r="AOL77" s="54"/>
      <c r="AOM77" s="54"/>
      <c r="AON77" s="54"/>
      <c r="AOO77" s="54"/>
      <c r="AOP77" s="54"/>
      <c r="AOQ77" s="54"/>
      <c r="AOR77" s="54"/>
      <c r="AOS77" s="54"/>
      <c r="AOT77" s="54"/>
      <c r="AOU77" s="54"/>
      <c r="AOV77" s="54"/>
      <c r="AOW77" s="54"/>
      <c r="AOX77" s="54"/>
      <c r="AOY77" s="54"/>
      <c r="AOZ77" s="54"/>
      <c r="APA77" s="54"/>
      <c r="APB77" s="54"/>
      <c r="APC77" s="54"/>
      <c r="APD77" s="54"/>
      <c r="APE77" s="54"/>
      <c r="APF77" s="54"/>
      <c r="APG77" s="54"/>
      <c r="APH77" s="54"/>
      <c r="API77" s="54"/>
      <c r="APJ77" s="54"/>
      <c r="APK77" s="54"/>
      <c r="APL77" s="54"/>
      <c r="APM77" s="54"/>
      <c r="APN77" s="54"/>
      <c r="APO77" s="54"/>
      <c r="APP77" s="54"/>
      <c r="APQ77" s="54"/>
      <c r="APR77" s="54"/>
      <c r="APS77" s="54"/>
      <c r="APT77" s="54"/>
      <c r="APU77" s="54"/>
      <c r="APV77" s="54"/>
      <c r="APW77" s="54"/>
      <c r="APX77" s="54"/>
      <c r="APY77" s="54"/>
    </row>
    <row r="78" spans="1:1117" x14ac:dyDescent="0.2">
      <c r="A78" s="52" t="s">
        <v>443</v>
      </c>
      <c r="B78" s="49">
        <v>2407.21</v>
      </c>
      <c r="C78" s="49"/>
      <c r="D78" s="49">
        <v>0</v>
      </c>
      <c r="E78" s="49">
        <v>241942.1</v>
      </c>
      <c r="F78" s="49">
        <v>42859.33</v>
      </c>
      <c r="G78" s="49">
        <v>7884.78</v>
      </c>
      <c r="H78" s="49"/>
      <c r="I78" s="49">
        <v>124002.27</v>
      </c>
      <c r="J78" s="49">
        <v>26531.87</v>
      </c>
      <c r="K78" s="49"/>
      <c r="L78" s="49">
        <v>213603.20000000001</v>
      </c>
      <c r="M78" s="49"/>
      <c r="N78" s="49"/>
      <c r="O78" s="49">
        <v>0</v>
      </c>
      <c r="P78" s="49">
        <v>1249.83</v>
      </c>
      <c r="Q78" s="49">
        <v>0</v>
      </c>
      <c r="R78" s="49">
        <v>16002.1</v>
      </c>
      <c r="S78" s="49"/>
      <c r="T78" s="49">
        <v>293.10000000000002</v>
      </c>
      <c r="U78" s="49">
        <v>2965.3515625</v>
      </c>
      <c r="V78" s="49">
        <v>1258.76</v>
      </c>
      <c r="W78" s="49">
        <v>38385.199999999997</v>
      </c>
      <c r="X78" s="49">
        <v>159.52000000000001</v>
      </c>
      <c r="Y78" s="49">
        <f t="shared" si="14"/>
        <v>719544.6215624999</v>
      </c>
      <c r="Z78" s="54"/>
      <c r="AA78" s="70"/>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c r="KN78" s="54"/>
      <c r="KO78" s="54"/>
      <c r="KP78" s="54"/>
      <c r="KQ78" s="54"/>
      <c r="KR78" s="54"/>
      <c r="KS78" s="54"/>
      <c r="KT78" s="54"/>
      <c r="KU78" s="54"/>
      <c r="KV78" s="54"/>
      <c r="KW78" s="54"/>
      <c r="KX78" s="54"/>
      <c r="KY78" s="54"/>
      <c r="KZ78" s="54"/>
      <c r="LA78" s="54"/>
      <c r="LB78" s="54"/>
      <c r="LC78" s="54"/>
      <c r="LD78" s="54"/>
      <c r="LE78" s="54"/>
      <c r="LF78" s="54"/>
      <c r="LG78" s="54"/>
      <c r="LH78" s="54"/>
      <c r="LI78" s="54"/>
      <c r="LJ78" s="54"/>
      <c r="LK78" s="54"/>
      <c r="LL78" s="54"/>
      <c r="LM78" s="54"/>
      <c r="LN78" s="54"/>
      <c r="LO78" s="54"/>
      <c r="LP78" s="54"/>
      <c r="LQ78" s="54"/>
      <c r="LR78" s="54"/>
      <c r="LS78" s="54"/>
      <c r="LT78" s="54"/>
      <c r="LU78" s="54"/>
      <c r="LV78" s="54"/>
      <c r="LW78" s="54"/>
      <c r="LX78" s="54"/>
      <c r="LY78" s="54"/>
      <c r="LZ78" s="54"/>
      <c r="MA78" s="54"/>
      <c r="MB78" s="54"/>
      <c r="MC78" s="54"/>
      <c r="MD78" s="54"/>
      <c r="ME78" s="54"/>
      <c r="MF78" s="54"/>
      <c r="MG78" s="54"/>
      <c r="MH78" s="54"/>
      <c r="MI78" s="54"/>
      <c r="MJ78" s="54"/>
      <c r="MK78" s="54"/>
      <c r="ML78" s="54"/>
      <c r="MM78" s="54"/>
      <c r="MN78" s="54"/>
      <c r="MO78" s="54"/>
      <c r="MP78" s="54"/>
      <c r="MQ78" s="54"/>
      <c r="MR78" s="54"/>
      <c r="MS78" s="54"/>
      <c r="MT78" s="54"/>
      <c r="MU78" s="54"/>
      <c r="MV78" s="54"/>
      <c r="MW78" s="54"/>
      <c r="MX78" s="54"/>
      <c r="MY78" s="54"/>
      <c r="MZ78" s="54"/>
      <c r="NA78" s="54"/>
      <c r="NB78" s="54"/>
      <c r="NC78" s="54"/>
      <c r="ND78" s="54"/>
      <c r="NE78" s="54"/>
      <c r="NF78" s="54"/>
      <c r="NG78" s="54"/>
      <c r="NH78" s="54"/>
      <c r="NI78" s="54"/>
      <c r="NJ78" s="54"/>
      <c r="NK78" s="54"/>
      <c r="NL78" s="54"/>
      <c r="NM78" s="54"/>
      <c r="NN78" s="54"/>
      <c r="NO78" s="54"/>
      <c r="NP78" s="54"/>
      <c r="NQ78" s="54"/>
      <c r="NR78" s="54"/>
      <c r="NS78" s="54"/>
      <c r="NT78" s="54"/>
      <c r="NU78" s="54"/>
      <c r="NV78" s="54"/>
      <c r="NW78" s="54"/>
      <c r="NX78" s="54"/>
      <c r="NY78" s="54"/>
      <c r="NZ78" s="54"/>
      <c r="OA78" s="54"/>
      <c r="OB78" s="54"/>
      <c r="OC78" s="54"/>
      <c r="OD78" s="54"/>
      <c r="OE78" s="54"/>
      <c r="OF78" s="54"/>
      <c r="OG78" s="54"/>
      <c r="OH78" s="54"/>
      <c r="OI78" s="54"/>
      <c r="OJ78" s="54"/>
      <c r="OK78" s="54"/>
      <c r="OL78" s="54"/>
      <c r="OM78" s="54"/>
      <c r="ON78" s="54"/>
      <c r="OO78" s="54"/>
      <c r="OP78" s="54"/>
      <c r="OQ78" s="54"/>
      <c r="OR78" s="54"/>
      <c r="OS78" s="54"/>
      <c r="OT78" s="54"/>
      <c r="OU78" s="54"/>
      <c r="OV78" s="54"/>
      <c r="OW78" s="54"/>
      <c r="OX78" s="54"/>
      <c r="OY78" s="54"/>
      <c r="OZ78" s="54"/>
      <c r="PA78" s="54"/>
      <c r="PB78" s="54"/>
      <c r="PC78" s="54"/>
      <c r="PD78" s="54"/>
      <c r="PE78" s="54"/>
      <c r="PF78" s="54"/>
      <c r="PG78" s="54"/>
      <c r="PH78" s="54"/>
      <c r="PI78" s="54"/>
      <c r="PJ78" s="54"/>
      <c r="PK78" s="54"/>
      <c r="PL78" s="54"/>
      <c r="PM78" s="54"/>
      <c r="PN78" s="54"/>
      <c r="PO78" s="54"/>
      <c r="PP78" s="54"/>
      <c r="PQ78" s="54"/>
      <c r="PR78" s="54"/>
      <c r="PS78" s="54"/>
      <c r="PT78" s="54"/>
      <c r="PU78" s="54"/>
      <c r="PV78" s="54"/>
      <c r="PW78" s="54"/>
      <c r="PX78" s="54"/>
      <c r="PY78" s="54"/>
      <c r="PZ78" s="54"/>
      <c r="QA78" s="54"/>
      <c r="QB78" s="54"/>
      <c r="QC78" s="54"/>
      <c r="QD78" s="54"/>
      <c r="QE78" s="54"/>
      <c r="QF78" s="54"/>
      <c r="QG78" s="54"/>
      <c r="QH78" s="54"/>
      <c r="QI78" s="54"/>
      <c r="QJ78" s="54"/>
      <c r="QK78" s="54"/>
      <c r="QL78" s="54"/>
      <c r="QM78" s="54"/>
      <c r="QN78" s="54"/>
      <c r="QO78" s="54"/>
      <c r="QP78" s="54"/>
      <c r="QQ78" s="54"/>
      <c r="QR78" s="54"/>
      <c r="QS78" s="54"/>
      <c r="QT78" s="54"/>
      <c r="QU78" s="54"/>
      <c r="QV78" s="54"/>
      <c r="QW78" s="54"/>
      <c r="QX78" s="54"/>
      <c r="QY78" s="54"/>
      <c r="QZ78" s="54"/>
      <c r="RA78" s="54"/>
      <c r="RB78" s="54"/>
      <c r="RC78" s="54"/>
      <c r="RD78" s="54"/>
      <c r="RE78" s="54"/>
      <c r="RF78" s="54"/>
      <c r="RG78" s="54"/>
      <c r="RH78" s="54"/>
      <c r="RI78" s="54"/>
      <c r="RJ78" s="54"/>
      <c r="RK78" s="54"/>
      <c r="RL78" s="54"/>
      <c r="RM78" s="54"/>
      <c r="RN78" s="54"/>
      <c r="RO78" s="54"/>
      <c r="RP78" s="54"/>
      <c r="RQ78" s="54"/>
      <c r="RR78" s="54"/>
      <c r="RS78" s="54"/>
      <c r="RT78" s="54"/>
      <c r="RU78" s="54"/>
      <c r="RV78" s="54"/>
      <c r="RW78" s="54"/>
      <c r="RX78" s="54"/>
      <c r="RY78" s="54"/>
      <c r="RZ78" s="54"/>
      <c r="SA78" s="54"/>
      <c r="SB78" s="54"/>
      <c r="SC78" s="54"/>
      <c r="SD78" s="54"/>
      <c r="SE78" s="54"/>
      <c r="SF78" s="54"/>
      <c r="SG78" s="54"/>
      <c r="SH78" s="54"/>
      <c r="SI78" s="54"/>
      <c r="SJ78" s="54"/>
      <c r="SK78" s="54"/>
      <c r="SL78" s="54"/>
      <c r="SM78" s="54"/>
      <c r="SN78" s="54"/>
      <c r="SO78" s="54"/>
      <c r="SP78" s="54"/>
      <c r="SQ78" s="54"/>
      <c r="SR78" s="54"/>
      <c r="SS78" s="54"/>
      <c r="ST78" s="54"/>
      <c r="SU78" s="54"/>
      <c r="SV78" s="54"/>
      <c r="SW78" s="54"/>
      <c r="SX78" s="54"/>
      <c r="SY78" s="54"/>
      <c r="SZ78" s="54"/>
      <c r="TA78" s="54"/>
      <c r="TB78" s="54"/>
      <c r="TC78" s="54"/>
      <c r="TD78" s="54"/>
      <c r="TE78" s="54"/>
      <c r="TF78" s="54"/>
      <c r="TG78" s="54"/>
      <c r="TH78" s="54"/>
      <c r="TI78" s="54"/>
      <c r="TJ78" s="54"/>
      <c r="TK78" s="54"/>
      <c r="TL78" s="54"/>
      <c r="TM78" s="54"/>
      <c r="TN78" s="54"/>
      <c r="TO78" s="54"/>
      <c r="TP78" s="54"/>
      <c r="TQ78" s="54"/>
      <c r="TR78" s="54"/>
      <c r="TS78" s="54"/>
      <c r="TT78" s="54"/>
      <c r="TU78" s="54"/>
      <c r="TV78" s="54"/>
      <c r="TW78" s="54"/>
      <c r="TX78" s="54"/>
      <c r="TY78" s="54"/>
      <c r="TZ78" s="54"/>
      <c r="UA78" s="54"/>
      <c r="UB78" s="54"/>
      <c r="UC78" s="54"/>
      <c r="UD78" s="54"/>
      <c r="UE78" s="54"/>
      <c r="UF78" s="54"/>
      <c r="UG78" s="54"/>
      <c r="UH78" s="54"/>
      <c r="UI78" s="54"/>
      <c r="UJ78" s="54"/>
      <c r="UK78" s="54"/>
      <c r="UL78" s="54"/>
      <c r="UM78" s="54"/>
      <c r="UN78" s="54"/>
      <c r="UO78" s="54"/>
      <c r="UP78" s="54"/>
      <c r="UQ78" s="54"/>
      <c r="UR78" s="54"/>
      <c r="US78" s="54"/>
      <c r="UT78" s="54"/>
      <c r="UU78" s="54"/>
      <c r="UV78" s="54"/>
      <c r="UW78" s="54"/>
      <c r="UX78" s="54"/>
      <c r="UY78" s="54"/>
      <c r="UZ78" s="54"/>
      <c r="VA78" s="54"/>
      <c r="VB78" s="54"/>
      <c r="VC78" s="54"/>
      <c r="VD78" s="54"/>
      <c r="VE78" s="54"/>
      <c r="VF78" s="54"/>
      <c r="VG78" s="54"/>
      <c r="VH78" s="54"/>
      <c r="VI78" s="54"/>
      <c r="VJ78" s="54"/>
      <c r="VK78" s="54"/>
      <c r="VL78" s="54"/>
      <c r="VM78" s="54"/>
      <c r="VN78" s="54"/>
      <c r="VO78" s="54"/>
      <c r="VP78" s="54"/>
      <c r="VQ78" s="54"/>
      <c r="VR78" s="54"/>
      <c r="VS78" s="54"/>
      <c r="VT78" s="54"/>
      <c r="VU78" s="54"/>
      <c r="VV78" s="54"/>
      <c r="VW78" s="54"/>
      <c r="VX78" s="54"/>
      <c r="VY78" s="54"/>
      <c r="VZ78" s="54"/>
      <c r="WA78" s="54"/>
      <c r="WB78" s="54"/>
      <c r="WC78" s="54"/>
      <c r="WD78" s="54"/>
      <c r="WE78" s="54"/>
      <c r="WF78" s="54"/>
      <c r="WG78" s="54"/>
      <c r="WH78" s="54"/>
      <c r="WI78" s="54"/>
      <c r="WJ78" s="54"/>
      <c r="WK78" s="54"/>
      <c r="WL78" s="54"/>
      <c r="WM78" s="54"/>
      <c r="WN78" s="54"/>
      <c r="WO78" s="54"/>
      <c r="WP78" s="54"/>
      <c r="WQ78" s="54"/>
      <c r="WR78" s="54"/>
      <c r="WS78" s="54"/>
      <c r="WT78" s="54"/>
      <c r="WU78" s="54"/>
      <c r="WV78" s="54"/>
      <c r="WW78" s="54"/>
      <c r="WX78" s="54"/>
      <c r="WY78" s="54"/>
      <c r="WZ78" s="54"/>
      <c r="XA78" s="54"/>
      <c r="XB78" s="54"/>
      <c r="XC78" s="54"/>
      <c r="XD78" s="54"/>
      <c r="XE78" s="54"/>
      <c r="XF78" s="54"/>
      <c r="XG78" s="54"/>
      <c r="XH78" s="54"/>
      <c r="XI78" s="54"/>
      <c r="XJ78" s="54"/>
      <c r="XK78" s="54"/>
      <c r="XL78" s="54"/>
      <c r="XM78" s="54"/>
      <c r="XN78" s="54"/>
      <c r="XO78" s="54"/>
      <c r="XP78" s="54"/>
      <c r="XQ78" s="54"/>
      <c r="XR78" s="54"/>
      <c r="XS78" s="54"/>
      <c r="XT78" s="54"/>
      <c r="XU78" s="54"/>
      <c r="XV78" s="54"/>
      <c r="XW78" s="54"/>
      <c r="XX78" s="54"/>
      <c r="XY78" s="54"/>
      <c r="XZ78" s="54"/>
      <c r="YA78" s="54"/>
      <c r="YB78" s="54"/>
      <c r="YC78" s="54"/>
      <c r="YD78" s="54"/>
      <c r="YE78" s="54"/>
      <c r="YF78" s="54"/>
      <c r="YG78" s="54"/>
      <c r="YH78" s="54"/>
      <c r="YI78" s="54"/>
      <c r="YJ78" s="54"/>
      <c r="YK78" s="54"/>
      <c r="YL78" s="54"/>
      <c r="YM78" s="54"/>
      <c r="YN78" s="54"/>
      <c r="YO78" s="54"/>
      <c r="YP78" s="54"/>
      <c r="YQ78" s="54"/>
      <c r="YR78" s="54"/>
      <c r="YS78" s="54"/>
      <c r="YT78" s="54"/>
      <c r="YU78" s="54"/>
      <c r="YV78" s="54"/>
      <c r="YW78" s="54"/>
      <c r="YX78" s="54"/>
      <c r="YY78" s="54"/>
      <c r="YZ78" s="54"/>
      <c r="ZA78" s="54"/>
      <c r="ZB78" s="54"/>
      <c r="ZC78" s="54"/>
      <c r="ZD78" s="54"/>
      <c r="ZE78" s="54"/>
      <c r="ZF78" s="54"/>
      <c r="ZG78" s="54"/>
      <c r="ZH78" s="54"/>
      <c r="ZI78" s="54"/>
      <c r="ZJ78" s="54"/>
      <c r="ZK78" s="54"/>
      <c r="ZL78" s="54"/>
      <c r="ZM78" s="54"/>
      <c r="ZN78" s="54"/>
      <c r="ZO78" s="54"/>
      <c r="ZP78" s="54"/>
      <c r="ZQ78" s="54"/>
      <c r="ZR78" s="54"/>
      <c r="ZS78" s="54"/>
      <c r="ZT78" s="54"/>
      <c r="ZU78" s="54"/>
      <c r="ZV78" s="54"/>
      <c r="ZW78" s="54"/>
      <c r="ZX78" s="54"/>
      <c r="ZY78" s="54"/>
      <c r="ZZ78" s="54"/>
      <c r="AAA78" s="54"/>
      <c r="AAB78" s="54"/>
      <c r="AAC78" s="54"/>
      <c r="AAD78" s="54"/>
      <c r="AAE78" s="54"/>
      <c r="AAF78" s="54"/>
      <c r="AAG78" s="54"/>
      <c r="AAH78" s="54"/>
      <c r="AAI78" s="54"/>
      <c r="AAJ78" s="54"/>
      <c r="AAK78" s="54"/>
      <c r="AAL78" s="54"/>
      <c r="AAM78" s="54"/>
      <c r="AAN78" s="54"/>
      <c r="AAO78" s="54"/>
      <c r="AAP78" s="54"/>
      <c r="AAQ78" s="54"/>
      <c r="AAR78" s="54"/>
      <c r="AAS78" s="54"/>
      <c r="AAT78" s="54"/>
      <c r="AAU78" s="54"/>
      <c r="AAV78" s="54"/>
      <c r="AAW78" s="54"/>
      <c r="AAX78" s="54"/>
      <c r="AAY78" s="54"/>
      <c r="AAZ78" s="54"/>
      <c r="ABA78" s="54"/>
      <c r="ABB78" s="54"/>
      <c r="ABC78" s="54"/>
      <c r="ABD78" s="54"/>
      <c r="ABE78" s="54"/>
      <c r="ABF78" s="54"/>
      <c r="ABG78" s="54"/>
      <c r="ABH78" s="54"/>
      <c r="ABI78" s="54"/>
      <c r="ABJ78" s="54"/>
      <c r="ABK78" s="54"/>
      <c r="ABL78" s="54"/>
      <c r="ABM78" s="54"/>
      <c r="ABN78" s="54"/>
      <c r="ABO78" s="54"/>
      <c r="ABP78" s="54"/>
      <c r="ABQ78" s="54"/>
      <c r="ABR78" s="54"/>
      <c r="ABS78" s="54"/>
      <c r="ABT78" s="54"/>
      <c r="ABU78" s="54"/>
      <c r="ABV78" s="54"/>
      <c r="ABW78" s="54"/>
      <c r="ABX78" s="54"/>
      <c r="ABY78" s="54"/>
      <c r="ABZ78" s="54"/>
      <c r="ACA78" s="54"/>
      <c r="ACB78" s="54"/>
      <c r="ACC78" s="54"/>
      <c r="ACD78" s="54"/>
      <c r="ACE78" s="54"/>
      <c r="ACF78" s="54"/>
      <c r="ACG78" s="54"/>
      <c r="ACH78" s="54"/>
      <c r="ACI78" s="54"/>
      <c r="ACJ78" s="54"/>
      <c r="ACK78" s="54"/>
      <c r="ACL78" s="54"/>
      <c r="ACM78" s="54"/>
      <c r="ACN78" s="54"/>
      <c r="ACO78" s="54"/>
      <c r="ACP78" s="54"/>
      <c r="ACQ78" s="54"/>
      <c r="ACR78" s="54"/>
      <c r="ACS78" s="54"/>
      <c r="ACT78" s="54"/>
      <c r="ACU78" s="54"/>
      <c r="ACV78" s="54"/>
      <c r="ACW78" s="54"/>
      <c r="ACX78" s="54"/>
      <c r="ACY78" s="54"/>
      <c r="ACZ78" s="54"/>
      <c r="ADA78" s="54"/>
      <c r="ADB78" s="54"/>
      <c r="ADC78" s="54"/>
      <c r="ADD78" s="54"/>
      <c r="ADE78" s="54"/>
      <c r="ADF78" s="54"/>
      <c r="ADG78" s="54"/>
      <c r="ADH78" s="54"/>
      <c r="ADI78" s="54"/>
      <c r="ADJ78" s="54"/>
      <c r="ADK78" s="54"/>
      <c r="ADL78" s="54"/>
      <c r="ADM78" s="54"/>
      <c r="ADN78" s="54"/>
      <c r="ADO78" s="54"/>
      <c r="ADP78" s="54"/>
      <c r="ADQ78" s="54"/>
      <c r="ADR78" s="54"/>
      <c r="ADS78" s="54"/>
      <c r="ADT78" s="54"/>
      <c r="ADU78" s="54"/>
      <c r="ADV78" s="54"/>
      <c r="ADW78" s="54"/>
      <c r="ADX78" s="54"/>
      <c r="ADY78" s="54"/>
      <c r="ADZ78" s="54"/>
      <c r="AEA78" s="54"/>
      <c r="AEB78" s="54"/>
      <c r="AEC78" s="54"/>
      <c r="AED78" s="54"/>
      <c r="AEE78" s="54"/>
      <c r="AEF78" s="54"/>
      <c r="AEG78" s="54"/>
      <c r="AEH78" s="54"/>
      <c r="AEI78" s="54"/>
      <c r="AEJ78" s="54"/>
      <c r="AEK78" s="54"/>
      <c r="AEL78" s="54"/>
      <c r="AEM78" s="54"/>
      <c r="AEN78" s="54"/>
      <c r="AEO78" s="54"/>
      <c r="AEP78" s="54"/>
      <c r="AEQ78" s="54"/>
      <c r="AER78" s="54"/>
      <c r="AES78" s="54"/>
      <c r="AET78" s="54"/>
      <c r="AEU78" s="54"/>
      <c r="AEV78" s="54"/>
      <c r="AEW78" s="54"/>
      <c r="AEX78" s="54"/>
      <c r="AEY78" s="54"/>
      <c r="AEZ78" s="54"/>
      <c r="AFA78" s="54"/>
      <c r="AFB78" s="54"/>
      <c r="AFC78" s="54"/>
      <c r="AFD78" s="54"/>
      <c r="AFE78" s="54"/>
      <c r="AFF78" s="54"/>
      <c r="AFG78" s="54"/>
      <c r="AFH78" s="54"/>
      <c r="AFI78" s="54"/>
      <c r="AFJ78" s="54"/>
      <c r="AFK78" s="54"/>
      <c r="AFL78" s="54"/>
      <c r="AFM78" s="54"/>
      <c r="AFN78" s="54"/>
      <c r="AFO78" s="54"/>
      <c r="AFP78" s="54"/>
      <c r="AFQ78" s="54"/>
      <c r="AFR78" s="54"/>
      <c r="AFS78" s="54"/>
      <c r="AFT78" s="54"/>
      <c r="AFU78" s="54"/>
      <c r="AFV78" s="54"/>
      <c r="AFW78" s="54"/>
      <c r="AFX78" s="54"/>
      <c r="AFY78" s="54"/>
      <c r="AFZ78" s="54"/>
      <c r="AGA78" s="54"/>
      <c r="AGB78" s="54"/>
      <c r="AGC78" s="54"/>
      <c r="AGD78" s="54"/>
      <c r="AGE78" s="54"/>
      <c r="AGF78" s="54"/>
      <c r="AGG78" s="54"/>
      <c r="AGH78" s="54"/>
      <c r="AGI78" s="54"/>
      <c r="AGJ78" s="54"/>
      <c r="AGK78" s="54"/>
      <c r="AGL78" s="54"/>
      <c r="AGM78" s="54"/>
      <c r="AGN78" s="54"/>
      <c r="AGO78" s="54"/>
      <c r="AGP78" s="54"/>
      <c r="AGQ78" s="54"/>
      <c r="AGR78" s="54"/>
      <c r="AGS78" s="54"/>
      <c r="AGT78" s="54"/>
      <c r="AGU78" s="54"/>
      <c r="AGV78" s="54"/>
      <c r="AGW78" s="54"/>
      <c r="AGX78" s="54"/>
      <c r="AGY78" s="54"/>
      <c r="AGZ78" s="54"/>
      <c r="AHA78" s="54"/>
      <c r="AHB78" s="54"/>
      <c r="AHC78" s="54"/>
      <c r="AHD78" s="54"/>
      <c r="AHE78" s="54"/>
      <c r="AHF78" s="54"/>
      <c r="AHG78" s="54"/>
      <c r="AHH78" s="54"/>
      <c r="AHI78" s="54"/>
      <c r="AHJ78" s="54"/>
      <c r="AHK78" s="54"/>
      <c r="AHL78" s="54"/>
      <c r="AHM78" s="54"/>
      <c r="AHN78" s="54"/>
      <c r="AHO78" s="54"/>
      <c r="AHP78" s="54"/>
      <c r="AHQ78" s="54"/>
      <c r="AHR78" s="54"/>
      <c r="AHS78" s="54"/>
      <c r="AHT78" s="54"/>
      <c r="AHU78" s="54"/>
      <c r="AHV78" s="54"/>
      <c r="AHW78" s="54"/>
      <c r="AHX78" s="54"/>
      <c r="AHY78" s="54"/>
      <c r="AHZ78" s="54"/>
      <c r="AIA78" s="54"/>
      <c r="AIB78" s="54"/>
      <c r="AIC78" s="54"/>
      <c r="AID78" s="54"/>
      <c r="AIE78" s="54"/>
      <c r="AIF78" s="54"/>
      <c r="AIG78" s="54"/>
      <c r="AIH78" s="54"/>
      <c r="AII78" s="54"/>
      <c r="AIJ78" s="54"/>
      <c r="AIK78" s="54"/>
      <c r="AIL78" s="54"/>
      <c r="AIM78" s="54"/>
      <c r="AIN78" s="54"/>
      <c r="AIO78" s="54"/>
      <c r="AIP78" s="54"/>
      <c r="AIQ78" s="54"/>
      <c r="AIR78" s="54"/>
      <c r="AIS78" s="54"/>
      <c r="AIT78" s="54"/>
      <c r="AIU78" s="54"/>
      <c r="AIV78" s="54"/>
      <c r="AIW78" s="54"/>
      <c r="AIX78" s="54"/>
      <c r="AIY78" s="54"/>
      <c r="AIZ78" s="54"/>
      <c r="AJA78" s="54"/>
      <c r="AJB78" s="54"/>
      <c r="AJC78" s="54"/>
      <c r="AJD78" s="54"/>
      <c r="AJE78" s="54"/>
      <c r="AJF78" s="54"/>
      <c r="AJG78" s="54"/>
      <c r="AJH78" s="54"/>
      <c r="AJI78" s="54"/>
      <c r="AJJ78" s="54"/>
      <c r="AJK78" s="54"/>
      <c r="AJL78" s="54"/>
      <c r="AJM78" s="54"/>
      <c r="AJN78" s="54"/>
      <c r="AJO78" s="54"/>
      <c r="AJP78" s="54"/>
      <c r="AJQ78" s="54"/>
      <c r="AJR78" s="54"/>
      <c r="AJS78" s="54"/>
      <c r="AJT78" s="54"/>
      <c r="AJU78" s="54"/>
      <c r="AJV78" s="54"/>
      <c r="AJW78" s="54"/>
      <c r="AJX78" s="54"/>
      <c r="AJY78" s="54"/>
      <c r="AJZ78" s="54"/>
      <c r="AKA78" s="54"/>
      <c r="AKB78" s="54"/>
      <c r="AKC78" s="54"/>
      <c r="AKD78" s="54"/>
      <c r="AKE78" s="54"/>
      <c r="AKF78" s="54"/>
      <c r="AKG78" s="54"/>
      <c r="AKH78" s="54"/>
      <c r="AKI78" s="54"/>
      <c r="AKJ78" s="54"/>
      <c r="AKK78" s="54"/>
      <c r="AKL78" s="54"/>
      <c r="AKM78" s="54"/>
      <c r="AKN78" s="54"/>
      <c r="AKO78" s="54"/>
      <c r="AKP78" s="54"/>
      <c r="AKQ78" s="54"/>
      <c r="AKR78" s="54"/>
      <c r="AKS78" s="54"/>
      <c r="AKT78" s="54"/>
      <c r="AKU78" s="54"/>
      <c r="AKV78" s="54"/>
      <c r="AKW78" s="54"/>
      <c r="AKX78" s="54"/>
      <c r="AKY78" s="54"/>
      <c r="AKZ78" s="54"/>
      <c r="ALA78" s="54"/>
      <c r="ALB78" s="54"/>
      <c r="ALC78" s="54"/>
      <c r="ALD78" s="54"/>
      <c r="ALE78" s="54"/>
      <c r="ALF78" s="54"/>
      <c r="ALG78" s="54"/>
      <c r="ALH78" s="54"/>
      <c r="ALI78" s="54"/>
      <c r="ALJ78" s="54"/>
      <c r="ALK78" s="54"/>
      <c r="ALL78" s="54"/>
      <c r="ALM78" s="54"/>
      <c r="ALN78" s="54"/>
      <c r="ALO78" s="54"/>
      <c r="ALP78" s="54"/>
      <c r="ALQ78" s="54"/>
      <c r="ALR78" s="54"/>
      <c r="ALS78" s="54"/>
      <c r="ALT78" s="54"/>
      <c r="ALU78" s="54"/>
      <c r="ALV78" s="54"/>
      <c r="ALW78" s="54"/>
      <c r="ALX78" s="54"/>
      <c r="ALY78" s="54"/>
      <c r="ALZ78" s="54"/>
      <c r="AMA78" s="54"/>
      <c r="AMB78" s="54"/>
      <c r="AMC78" s="54"/>
      <c r="AMD78" s="54"/>
      <c r="AME78" s="54"/>
      <c r="AMF78" s="54"/>
      <c r="AMG78" s="54"/>
      <c r="AMH78" s="54"/>
      <c r="AMI78" s="54"/>
      <c r="AMJ78" s="54"/>
      <c r="AMK78" s="54"/>
      <c r="AML78" s="54"/>
      <c r="AMM78" s="54"/>
      <c r="AMN78" s="54"/>
      <c r="AMO78" s="54"/>
      <c r="AMP78" s="54"/>
      <c r="AMQ78" s="54"/>
      <c r="AMR78" s="54"/>
      <c r="AMS78" s="54"/>
      <c r="AMT78" s="54"/>
      <c r="AMU78" s="54"/>
      <c r="AMV78" s="54"/>
      <c r="AMW78" s="54"/>
      <c r="AMX78" s="54"/>
      <c r="AMY78" s="54"/>
      <c r="AMZ78" s="54"/>
      <c r="ANA78" s="54"/>
      <c r="ANB78" s="54"/>
      <c r="ANC78" s="54"/>
      <c r="AND78" s="54"/>
      <c r="ANE78" s="54"/>
      <c r="ANF78" s="54"/>
      <c r="ANG78" s="54"/>
      <c r="ANH78" s="54"/>
      <c r="ANI78" s="54"/>
      <c r="ANJ78" s="54"/>
      <c r="ANK78" s="54"/>
      <c r="ANL78" s="54"/>
      <c r="ANM78" s="54"/>
      <c r="ANN78" s="54"/>
      <c r="ANO78" s="54"/>
      <c r="ANP78" s="54"/>
      <c r="ANQ78" s="54"/>
      <c r="ANR78" s="54"/>
      <c r="ANS78" s="54"/>
      <c r="ANT78" s="54"/>
      <c r="ANU78" s="54"/>
      <c r="ANV78" s="54"/>
      <c r="ANW78" s="54"/>
      <c r="ANX78" s="54"/>
      <c r="ANY78" s="54"/>
      <c r="ANZ78" s="54"/>
      <c r="AOA78" s="54"/>
      <c r="AOB78" s="54"/>
      <c r="AOC78" s="54"/>
      <c r="AOD78" s="54"/>
      <c r="AOE78" s="54"/>
      <c r="AOF78" s="54"/>
      <c r="AOG78" s="54"/>
      <c r="AOH78" s="54"/>
      <c r="AOI78" s="54"/>
      <c r="AOJ78" s="54"/>
      <c r="AOK78" s="54"/>
      <c r="AOL78" s="54"/>
      <c r="AOM78" s="54"/>
      <c r="AON78" s="54"/>
      <c r="AOO78" s="54"/>
      <c r="AOP78" s="54"/>
      <c r="AOQ78" s="54"/>
      <c r="AOR78" s="54"/>
      <c r="AOS78" s="54"/>
      <c r="AOT78" s="54"/>
      <c r="AOU78" s="54"/>
      <c r="AOV78" s="54"/>
      <c r="AOW78" s="54"/>
      <c r="AOX78" s="54"/>
      <c r="AOY78" s="54"/>
      <c r="AOZ78" s="54"/>
      <c r="APA78" s="54"/>
      <c r="APB78" s="54"/>
      <c r="APC78" s="54"/>
      <c r="APD78" s="54"/>
      <c r="APE78" s="54"/>
      <c r="APF78" s="54"/>
      <c r="APG78" s="54"/>
      <c r="APH78" s="54"/>
      <c r="API78" s="54"/>
      <c r="APJ78" s="54"/>
      <c r="APK78" s="54"/>
      <c r="APL78" s="54"/>
      <c r="APM78" s="54"/>
      <c r="APN78" s="54"/>
      <c r="APO78" s="54"/>
      <c r="APP78" s="54"/>
      <c r="APQ78" s="54"/>
      <c r="APR78" s="54"/>
      <c r="APS78" s="54"/>
      <c r="APT78" s="54"/>
      <c r="APU78" s="54"/>
      <c r="APV78" s="54"/>
      <c r="APW78" s="54"/>
      <c r="APX78" s="54"/>
      <c r="APY78" s="54"/>
    </row>
    <row r="79" spans="1:1117" x14ac:dyDescent="0.2">
      <c r="A79" s="52" t="s">
        <v>444</v>
      </c>
      <c r="B79" s="49">
        <v>2369.8000000000002</v>
      </c>
      <c r="C79" s="49"/>
      <c r="D79" s="49">
        <v>0</v>
      </c>
      <c r="E79" s="49">
        <v>307616.55</v>
      </c>
      <c r="F79" s="49">
        <v>62273.75</v>
      </c>
      <c r="G79" s="49">
        <v>7738.11</v>
      </c>
      <c r="H79" s="49"/>
      <c r="I79" s="49">
        <v>108923.66</v>
      </c>
      <c r="J79" s="49">
        <v>21501.53</v>
      </c>
      <c r="K79" s="49"/>
      <c r="L79" s="49">
        <v>229654.86</v>
      </c>
      <c r="M79" s="49"/>
      <c r="N79" s="49"/>
      <c r="O79" s="49">
        <v>0</v>
      </c>
      <c r="P79" s="49">
        <v>0</v>
      </c>
      <c r="Q79" s="49">
        <v>0</v>
      </c>
      <c r="R79" s="49">
        <v>27318.7</v>
      </c>
      <c r="S79" s="49"/>
      <c r="T79" s="49">
        <v>437.26</v>
      </c>
      <c r="U79" s="49">
        <v>8900.791015625</v>
      </c>
      <c r="V79" s="49">
        <v>1943.5</v>
      </c>
      <c r="W79" s="49">
        <v>32125.26</v>
      </c>
      <c r="X79" s="49">
        <v>171.87</v>
      </c>
      <c r="Y79" s="49">
        <f t="shared" si="14"/>
        <v>810975.64101562498</v>
      </c>
      <c r="Z79" s="54"/>
      <c r="AA79" s="70"/>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c r="KN79" s="54"/>
      <c r="KO79" s="54"/>
      <c r="KP79" s="54"/>
      <c r="KQ79" s="54"/>
      <c r="KR79" s="54"/>
      <c r="KS79" s="54"/>
      <c r="KT79" s="54"/>
      <c r="KU79" s="54"/>
      <c r="KV79" s="54"/>
      <c r="KW79" s="54"/>
      <c r="KX79" s="54"/>
      <c r="KY79" s="54"/>
      <c r="KZ79" s="54"/>
      <c r="LA79" s="54"/>
      <c r="LB79" s="54"/>
      <c r="LC79" s="54"/>
      <c r="LD79" s="54"/>
      <c r="LE79" s="54"/>
      <c r="LF79" s="54"/>
      <c r="LG79" s="54"/>
      <c r="LH79" s="54"/>
      <c r="LI79" s="54"/>
      <c r="LJ79" s="54"/>
      <c r="LK79" s="54"/>
      <c r="LL79" s="54"/>
      <c r="LM79" s="54"/>
      <c r="LN79" s="54"/>
      <c r="LO79" s="54"/>
      <c r="LP79" s="54"/>
      <c r="LQ79" s="54"/>
      <c r="LR79" s="54"/>
      <c r="LS79" s="54"/>
      <c r="LT79" s="54"/>
      <c r="LU79" s="54"/>
      <c r="LV79" s="54"/>
      <c r="LW79" s="54"/>
      <c r="LX79" s="54"/>
      <c r="LY79" s="54"/>
      <c r="LZ79" s="54"/>
      <c r="MA79" s="54"/>
      <c r="MB79" s="54"/>
      <c r="MC79" s="54"/>
      <c r="MD79" s="54"/>
      <c r="ME79" s="54"/>
      <c r="MF79" s="54"/>
      <c r="MG79" s="54"/>
      <c r="MH79" s="54"/>
      <c r="MI79" s="54"/>
      <c r="MJ79" s="54"/>
      <c r="MK79" s="54"/>
      <c r="ML79" s="54"/>
      <c r="MM79" s="54"/>
      <c r="MN79" s="54"/>
      <c r="MO79" s="54"/>
      <c r="MP79" s="54"/>
      <c r="MQ79" s="54"/>
      <c r="MR79" s="54"/>
      <c r="MS79" s="54"/>
      <c r="MT79" s="54"/>
      <c r="MU79" s="54"/>
      <c r="MV79" s="54"/>
      <c r="MW79" s="54"/>
      <c r="MX79" s="54"/>
      <c r="MY79" s="54"/>
      <c r="MZ79" s="54"/>
      <c r="NA79" s="54"/>
      <c r="NB79" s="54"/>
      <c r="NC79" s="54"/>
      <c r="ND79" s="54"/>
      <c r="NE79" s="54"/>
      <c r="NF79" s="54"/>
      <c r="NG79" s="54"/>
      <c r="NH79" s="54"/>
      <c r="NI79" s="54"/>
      <c r="NJ79" s="54"/>
      <c r="NK79" s="54"/>
      <c r="NL79" s="54"/>
      <c r="NM79" s="54"/>
      <c r="NN79" s="54"/>
      <c r="NO79" s="54"/>
      <c r="NP79" s="54"/>
      <c r="NQ79" s="54"/>
      <c r="NR79" s="54"/>
      <c r="NS79" s="54"/>
      <c r="NT79" s="54"/>
      <c r="NU79" s="54"/>
      <c r="NV79" s="54"/>
      <c r="NW79" s="54"/>
      <c r="NX79" s="54"/>
      <c r="NY79" s="54"/>
      <c r="NZ79" s="54"/>
      <c r="OA79" s="54"/>
      <c r="OB79" s="54"/>
      <c r="OC79" s="54"/>
      <c r="OD79" s="54"/>
      <c r="OE79" s="54"/>
      <c r="OF79" s="54"/>
      <c r="OG79" s="54"/>
      <c r="OH79" s="54"/>
      <c r="OI79" s="54"/>
      <c r="OJ79" s="54"/>
      <c r="OK79" s="54"/>
      <c r="OL79" s="54"/>
      <c r="OM79" s="54"/>
      <c r="ON79" s="54"/>
      <c r="OO79" s="54"/>
      <c r="OP79" s="54"/>
      <c r="OQ79" s="54"/>
      <c r="OR79" s="54"/>
      <c r="OS79" s="54"/>
      <c r="OT79" s="54"/>
      <c r="OU79" s="54"/>
      <c r="OV79" s="54"/>
      <c r="OW79" s="54"/>
      <c r="OX79" s="54"/>
      <c r="OY79" s="54"/>
      <c r="OZ79" s="54"/>
      <c r="PA79" s="54"/>
      <c r="PB79" s="54"/>
      <c r="PC79" s="54"/>
      <c r="PD79" s="54"/>
      <c r="PE79" s="54"/>
      <c r="PF79" s="54"/>
      <c r="PG79" s="54"/>
      <c r="PH79" s="54"/>
      <c r="PI79" s="54"/>
      <c r="PJ79" s="54"/>
      <c r="PK79" s="54"/>
      <c r="PL79" s="54"/>
      <c r="PM79" s="54"/>
      <c r="PN79" s="54"/>
      <c r="PO79" s="54"/>
      <c r="PP79" s="54"/>
      <c r="PQ79" s="54"/>
      <c r="PR79" s="54"/>
      <c r="PS79" s="54"/>
      <c r="PT79" s="54"/>
      <c r="PU79" s="54"/>
      <c r="PV79" s="54"/>
      <c r="PW79" s="54"/>
      <c r="PX79" s="54"/>
      <c r="PY79" s="54"/>
      <c r="PZ79" s="54"/>
      <c r="QA79" s="54"/>
      <c r="QB79" s="54"/>
      <c r="QC79" s="54"/>
      <c r="QD79" s="54"/>
      <c r="QE79" s="54"/>
      <c r="QF79" s="54"/>
      <c r="QG79" s="54"/>
      <c r="QH79" s="54"/>
      <c r="QI79" s="54"/>
      <c r="QJ79" s="54"/>
      <c r="QK79" s="54"/>
      <c r="QL79" s="54"/>
      <c r="QM79" s="54"/>
      <c r="QN79" s="54"/>
      <c r="QO79" s="54"/>
      <c r="QP79" s="54"/>
      <c r="QQ79" s="54"/>
      <c r="QR79" s="54"/>
      <c r="QS79" s="54"/>
      <c r="QT79" s="54"/>
      <c r="QU79" s="54"/>
      <c r="QV79" s="54"/>
      <c r="QW79" s="54"/>
      <c r="QX79" s="54"/>
      <c r="QY79" s="54"/>
      <c r="QZ79" s="54"/>
      <c r="RA79" s="54"/>
      <c r="RB79" s="54"/>
      <c r="RC79" s="54"/>
      <c r="RD79" s="54"/>
      <c r="RE79" s="54"/>
      <c r="RF79" s="54"/>
      <c r="RG79" s="54"/>
      <c r="RH79" s="54"/>
      <c r="RI79" s="54"/>
      <c r="RJ79" s="54"/>
      <c r="RK79" s="54"/>
      <c r="RL79" s="54"/>
      <c r="RM79" s="54"/>
      <c r="RN79" s="54"/>
      <c r="RO79" s="54"/>
      <c r="RP79" s="54"/>
      <c r="RQ79" s="54"/>
      <c r="RR79" s="54"/>
      <c r="RS79" s="54"/>
      <c r="RT79" s="54"/>
      <c r="RU79" s="54"/>
      <c r="RV79" s="54"/>
      <c r="RW79" s="54"/>
      <c r="RX79" s="54"/>
      <c r="RY79" s="54"/>
      <c r="RZ79" s="54"/>
      <c r="SA79" s="54"/>
      <c r="SB79" s="54"/>
      <c r="SC79" s="54"/>
      <c r="SD79" s="54"/>
      <c r="SE79" s="54"/>
      <c r="SF79" s="54"/>
      <c r="SG79" s="54"/>
      <c r="SH79" s="54"/>
      <c r="SI79" s="54"/>
      <c r="SJ79" s="54"/>
      <c r="SK79" s="54"/>
      <c r="SL79" s="54"/>
      <c r="SM79" s="54"/>
      <c r="SN79" s="54"/>
      <c r="SO79" s="54"/>
      <c r="SP79" s="54"/>
      <c r="SQ79" s="54"/>
      <c r="SR79" s="54"/>
      <c r="SS79" s="54"/>
      <c r="ST79" s="54"/>
      <c r="SU79" s="54"/>
      <c r="SV79" s="54"/>
      <c r="SW79" s="54"/>
      <c r="SX79" s="54"/>
      <c r="SY79" s="54"/>
      <c r="SZ79" s="54"/>
      <c r="TA79" s="54"/>
      <c r="TB79" s="54"/>
      <c r="TC79" s="54"/>
      <c r="TD79" s="54"/>
      <c r="TE79" s="54"/>
      <c r="TF79" s="54"/>
      <c r="TG79" s="54"/>
      <c r="TH79" s="54"/>
      <c r="TI79" s="54"/>
      <c r="TJ79" s="54"/>
      <c r="TK79" s="54"/>
      <c r="TL79" s="54"/>
      <c r="TM79" s="54"/>
      <c r="TN79" s="54"/>
      <c r="TO79" s="54"/>
      <c r="TP79" s="54"/>
      <c r="TQ79" s="54"/>
      <c r="TR79" s="54"/>
      <c r="TS79" s="54"/>
      <c r="TT79" s="54"/>
      <c r="TU79" s="54"/>
      <c r="TV79" s="54"/>
      <c r="TW79" s="54"/>
      <c r="TX79" s="54"/>
      <c r="TY79" s="54"/>
      <c r="TZ79" s="54"/>
      <c r="UA79" s="54"/>
      <c r="UB79" s="54"/>
      <c r="UC79" s="54"/>
      <c r="UD79" s="54"/>
      <c r="UE79" s="54"/>
      <c r="UF79" s="54"/>
      <c r="UG79" s="54"/>
      <c r="UH79" s="54"/>
      <c r="UI79" s="54"/>
      <c r="UJ79" s="54"/>
      <c r="UK79" s="54"/>
      <c r="UL79" s="54"/>
      <c r="UM79" s="54"/>
      <c r="UN79" s="54"/>
      <c r="UO79" s="54"/>
      <c r="UP79" s="54"/>
      <c r="UQ79" s="54"/>
      <c r="UR79" s="54"/>
      <c r="US79" s="54"/>
      <c r="UT79" s="54"/>
      <c r="UU79" s="54"/>
      <c r="UV79" s="54"/>
      <c r="UW79" s="54"/>
      <c r="UX79" s="54"/>
      <c r="UY79" s="54"/>
      <c r="UZ79" s="54"/>
      <c r="VA79" s="54"/>
      <c r="VB79" s="54"/>
      <c r="VC79" s="54"/>
      <c r="VD79" s="54"/>
      <c r="VE79" s="54"/>
      <c r="VF79" s="54"/>
      <c r="VG79" s="54"/>
      <c r="VH79" s="54"/>
      <c r="VI79" s="54"/>
      <c r="VJ79" s="54"/>
      <c r="VK79" s="54"/>
      <c r="VL79" s="54"/>
      <c r="VM79" s="54"/>
      <c r="VN79" s="54"/>
      <c r="VO79" s="54"/>
      <c r="VP79" s="54"/>
      <c r="VQ79" s="54"/>
      <c r="VR79" s="54"/>
      <c r="VS79" s="54"/>
      <c r="VT79" s="54"/>
      <c r="VU79" s="54"/>
      <c r="VV79" s="54"/>
      <c r="VW79" s="54"/>
      <c r="VX79" s="54"/>
      <c r="VY79" s="54"/>
      <c r="VZ79" s="54"/>
      <c r="WA79" s="54"/>
      <c r="WB79" s="54"/>
      <c r="WC79" s="54"/>
      <c r="WD79" s="54"/>
      <c r="WE79" s="54"/>
      <c r="WF79" s="54"/>
      <c r="WG79" s="54"/>
      <c r="WH79" s="54"/>
      <c r="WI79" s="54"/>
      <c r="WJ79" s="54"/>
      <c r="WK79" s="54"/>
      <c r="WL79" s="54"/>
      <c r="WM79" s="54"/>
      <c r="WN79" s="54"/>
      <c r="WO79" s="54"/>
      <c r="WP79" s="54"/>
      <c r="WQ79" s="54"/>
      <c r="WR79" s="54"/>
      <c r="WS79" s="54"/>
      <c r="WT79" s="54"/>
      <c r="WU79" s="54"/>
      <c r="WV79" s="54"/>
      <c r="WW79" s="54"/>
      <c r="WX79" s="54"/>
      <c r="WY79" s="54"/>
      <c r="WZ79" s="54"/>
      <c r="XA79" s="54"/>
      <c r="XB79" s="54"/>
      <c r="XC79" s="54"/>
      <c r="XD79" s="54"/>
      <c r="XE79" s="54"/>
      <c r="XF79" s="54"/>
      <c r="XG79" s="54"/>
      <c r="XH79" s="54"/>
      <c r="XI79" s="54"/>
      <c r="XJ79" s="54"/>
      <c r="XK79" s="54"/>
      <c r="XL79" s="54"/>
      <c r="XM79" s="54"/>
      <c r="XN79" s="54"/>
      <c r="XO79" s="54"/>
      <c r="XP79" s="54"/>
      <c r="XQ79" s="54"/>
      <c r="XR79" s="54"/>
      <c r="XS79" s="54"/>
      <c r="XT79" s="54"/>
      <c r="XU79" s="54"/>
      <c r="XV79" s="54"/>
      <c r="XW79" s="54"/>
      <c r="XX79" s="54"/>
      <c r="XY79" s="54"/>
      <c r="XZ79" s="54"/>
      <c r="YA79" s="54"/>
      <c r="YB79" s="54"/>
      <c r="YC79" s="54"/>
      <c r="YD79" s="54"/>
      <c r="YE79" s="54"/>
      <c r="YF79" s="54"/>
      <c r="YG79" s="54"/>
      <c r="YH79" s="54"/>
      <c r="YI79" s="54"/>
      <c r="YJ79" s="54"/>
      <c r="YK79" s="54"/>
      <c r="YL79" s="54"/>
      <c r="YM79" s="54"/>
      <c r="YN79" s="54"/>
      <c r="YO79" s="54"/>
      <c r="YP79" s="54"/>
      <c r="YQ79" s="54"/>
      <c r="YR79" s="54"/>
      <c r="YS79" s="54"/>
      <c r="YT79" s="54"/>
      <c r="YU79" s="54"/>
      <c r="YV79" s="54"/>
      <c r="YW79" s="54"/>
      <c r="YX79" s="54"/>
      <c r="YY79" s="54"/>
      <c r="YZ79" s="54"/>
      <c r="ZA79" s="54"/>
      <c r="ZB79" s="54"/>
      <c r="ZC79" s="54"/>
      <c r="ZD79" s="54"/>
      <c r="ZE79" s="54"/>
      <c r="ZF79" s="54"/>
      <c r="ZG79" s="54"/>
      <c r="ZH79" s="54"/>
      <c r="ZI79" s="54"/>
      <c r="ZJ79" s="54"/>
      <c r="ZK79" s="54"/>
      <c r="ZL79" s="54"/>
      <c r="ZM79" s="54"/>
      <c r="ZN79" s="54"/>
      <c r="ZO79" s="54"/>
      <c r="ZP79" s="54"/>
      <c r="ZQ79" s="54"/>
      <c r="ZR79" s="54"/>
      <c r="ZS79" s="54"/>
      <c r="ZT79" s="54"/>
      <c r="ZU79" s="54"/>
      <c r="ZV79" s="54"/>
      <c r="ZW79" s="54"/>
      <c r="ZX79" s="54"/>
      <c r="ZY79" s="54"/>
      <c r="ZZ79" s="54"/>
      <c r="AAA79" s="54"/>
      <c r="AAB79" s="54"/>
      <c r="AAC79" s="54"/>
      <c r="AAD79" s="54"/>
      <c r="AAE79" s="54"/>
      <c r="AAF79" s="54"/>
      <c r="AAG79" s="54"/>
      <c r="AAH79" s="54"/>
      <c r="AAI79" s="54"/>
      <c r="AAJ79" s="54"/>
      <c r="AAK79" s="54"/>
      <c r="AAL79" s="54"/>
      <c r="AAM79" s="54"/>
      <c r="AAN79" s="54"/>
      <c r="AAO79" s="54"/>
      <c r="AAP79" s="54"/>
      <c r="AAQ79" s="54"/>
      <c r="AAR79" s="54"/>
      <c r="AAS79" s="54"/>
      <c r="AAT79" s="54"/>
      <c r="AAU79" s="54"/>
      <c r="AAV79" s="54"/>
      <c r="AAW79" s="54"/>
      <c r="AAX79" s="54"/>
      <c r="AAY79" s="54"/>
      <c r="AAZ79" s="54"/>
      <c r="ABA79" s="54"/>
      <c r="ABB79" s="54"/>
      <c r="ABC79" s="54"/>
      <c r="ABD79" s="54"/>
      <c r="ABE79" s="54"/>
      <c r="ABF79" s="54"/>
      <c r="ABG79" s="54"/>
      <c r="ABH79" s="54"/>
      <c r="ABI79" s="54"/>
      <c r="ABJ79" s="54"/>
      <c r="ABK79" s="54"/>
      <c r="ABL79" s="54"/>
      <c r="ABM79" s="54"/>
      <c r="ABN79" s="54"/>
      <c r="ABO79" s="54"/>
      <c r="ABP79" s="54"/>
      <c r="ABQ79" s="54"/>
      <c r="ABR79" s="54"/>
      <c r="ABS79" s="54"/>
      <c r="ABT79" s="54"/>
      <c r="ABU79" s="54"/>
      <c r="ABV79" s="54"/>
      <c r="ABW79" s="54"/>
      <c r="ABX79" s="54"/>
      <c r="ABY79" s="54"/>
      <c r="ABZ79" s="54"/>
      <c r="ACA79" s="54"/>
      <c r="ACB79" s="54"/>
      <c r="ACC79" s="54"/>
      <c r="ACD79" s="54"/>
      <c r="ACE79" s="54"/>
      <c r="ACF79" s="54"/>
      <c r="ACG79" s="54"/>
      <c r="ACH79" s="54"/>
      <c r="ACI79" s="54"/>
      <c r="ACJ79" s="54"/>
      <c r="ACK79" s="54"/>
      <c r="ACL79" s="54"/>
      <c r="ACM79" s="54"/>
      <c r="ACN79" s="54"/>
      <c r="ACO79" s="54"/>
      <c r="ACP79" s="54"/>
      <c r="ACQ79" s="54"/>
      <c r="ACR79" s="54"/>
      <c r="ACS79" s="54"/>
      <c r="ACT79" s="54"/>
      <c r="ACU79" s="54"/>
      <c r="ACV79" s="54"/>
      <c r="ACW79" s="54"/>
      <c r="ACX79" s="54"/>
      <c r="ACY79" s="54"/>
      <c r="ACZ79" s="54"/>
      <c r="ADA79" s="54"/>
      <c r="ADB79" s="54"/>
      <c r="ADC79" s="54"/>
      <c r="ADD79" s="54"/>
      <c r="ADE79" s="54"/>
      <c r="ADF79" s="54"/>
      <c r="ADG79" s="54"/>
      <c r="ADH79" s="54"/>
      <c r="ADI79" s="54"/>
      <c r="ADJ79" s="54"/>
      <c r="ADK79" s="54"/>
      <c r="ADL79" s="54"/>
      <c r="ADM79" s="54"/>
      <c r="ADN79" s="54"/>
      <c r="ADO79" s="54"/>
      <c r="ADP79" s="54"/>
      <c r="ADQ79" s="54"/>
      <c r="ADR79" s="54"/>
      <c r="ADS79" s="54"/>
      <c r="ADT79" s="54"/>
      <c r="ADU79" s="54"/>
      <c r="ADV79" s="54"/>
      <c r="ADW79" s="54"/>
      <c r="ADX79" s="54"/>
      <c r="ADY79" s="54"/>
      <c r="ADZ79" s="54"/>
      <c r="AEA79" s="54"/>
      <c r="AEB79" s="54"/>
      <c r="AEC79" s="54"/>
      <c r="AED79" s="54"/>
      <c r="AEE79" s="54"/>
      <c r="AEF79" s="54"/>
      <c r="AEG79" s="54"/>
      <c r="AEH79" s="54"/>
      <c r="AEI79" s="54"/>
      <c r="AEJ79" s="54"/>
      <c r="AEK79" s="54"/>
      <c r="AEL79" s="54"/>
      <c r="AEM79" s="54"/>
      <c r="AEN79" s="54"/>
      <c r="AEO79" s="54"/>
      <c r="AEP79" s="54"/>
      <c r="AEQ79" s="54"/>
      <c r="AER79" s="54"/>
      <c r="AES79" s="54"/>
      <c r="AET79" s="54"/>
      <c r="AEU79" s="54"/>
      <c r="AEV79" s="54"/>
      <c r="AEW79" s="54"/>
      <c r="AEX79" s="54"/>
      <c r="AEY79" s="54"/>
      <c r="AEZ79" s="54"/>
      <c r="AFA79" s="54"/>
      <c r="AFB79" s="54"/>
      <c r="AFC79" s="54"/>
      <c r="AFD79" s="54"/>
      <c r="AFE79" s="54"/>
      <c r="AFF79" s="54"/>
      <c r="AFG79" s="54"/>
      <c r="AFH79" s="54"/>
      <c r="AFI79" s="54"/>
      <c r="AFJ79" s="54"/>
      <c r="AFK79" s="54"/>
      <c r="AFL79" s="54"/>
      <c r="AFM79" s="54"/>
      <c r="AFN79" s="54"/>
      <c r="AFO79" s="54"/>
      <c r="AFP79" s="54"/>
      <c r="AFQ79" s="54"/>
      <c r="AFR79" s="54"/>
      <c r="AFS79" s="54"/>
      <c r="AFT79" s="54"/>
      <c r="AFU79" s="54"/>
      <c r="AFV79" s="54"/>
      <c r="AFW79" s="54"/>
      <c r="AFX79" s="54"/>
      <c r="AFY79" s="54"/>
      <c r="AFZ79" s="54"/>
      <c r="AGA79" s="54"/>
      <c r="AGB79" s="54"/>
      <c r="AGC79" s="54"/>
      <c r="AGD79" s="54"/>
      <c r="AGE79" s="54"/>
      <c r="AGF79" s="54"/>
      <c r="AGG79" s="54"/>
      <c r="AGH79" s="54"/>
      <c r="AGI79" s="54"/>
      <c r="AGJ79" s="54"/>
      <c r="AGK79" s="54"/>
      <c r="AGL79" s="54"/>
      <c r="AGM79" s="54"/>
      <c r="AGN79" s="54"/>
      <c r="AGO79" s="54"/>
      <c r="AGP79" s="54"/>
      <c r="AGQ79" s="54"/>
      <c r="AGR79" s="54"/>
      <c r="AGS79" s="54"/>
      <c r="AGT79" s="54"/>
      <c r="AGU79" s="54"/>
      <c r="AGV79" s="54"/>
      <c r="AGW79" s="54"/>
      <c r="AGX79" s="54"/>
      <c r="AGY79" s="54"/>
      <c r="AGZ79" s="54"/>
      <c r="AHA79" s="54"/>
      <c r="AHB79" s="54"/>
      <c r="AHC79" s="54"/>
      <c r="AHD79" s="54"/>
      <c r="AHE79" s="54"/>
      <c r="AHF79" s="54"/>
      <c r="AHG79" s="54"/>
      <c r="AHH79" s="54"/>
      <c r="AHI79" s="54"/>
      <c r="AHJ79" s="54"/>
      <c r="AHK79" s="54"/>
      <c r="AHL79" s="54"/>
      <c r="AHM79" s="54"/>
      <c r="AHN79" s="54"/>
      <c r="AHO79" s="54"/>
      <c r="AHP79" s="54"/>
      <c r="AHQ79" s="54"/>
      <c r="AHR79" s="54"/>
      <c r="AHS79" s="54"/>
      <c r="AHT79" s="54"/>
      <c r="AHU79" s="54"/>
      <c r="AHV79" s="54"/>
      <c r="AHW79" s="54"/>
      <c r="AHX79" s="54"/>
      <c r="AHY79" s="54"/>
      <c r="AHZ79" s="54"/>
      <c r="AIA79" s="54"/>
      <c r="AIB79" s="54"/>
      <c r="AIC79" s="54"/>
      <c r="AID79" s="54"/>
      <c r="AIE79" s="54"/>
      <c r="AIF79" s="54"/>
      <c r="AIG79" s="54"/>
      <c r="AIH79" s="54"/>
      <c r="AII79" s="54"/>
      <c r="AIJ79" s="54"/>
      <c r="AIK79" s="54"/>
      <c r="AIL79" s="54"/>
      <c r="AIM79" s="54"/>
      <c r="AIN79" s="54"/>
      <c r="AIO79" s="54"/>
      <c r="AIP79" s="54"/>
      <c r="AIQ79" s="54"/>
      <c r="AIR79" s="54"/>
      <c r="AIS79" s="54"/>
      <c r="AIT79" s="54"/>
      <c r="AIU79" s="54"/>
      <c r="AIV79" s="54"/>
      <c r="AIW79" s="54"/>
      <c r="AIX79" s="54"/>
      <c r="AIY79" s="54"/>
      <c r="AIZ79" s="54"/>
      <c r="AJA79" s="54"/>
      <c r="AJB79" s="54"/>
      <c r="AJC79" s="54"/>
      <c r="AJD79" s="54"/>
      <c r="AJE79" s="54"/>
      <c r="AJF79" s="54"/>
      <c r="AJG79" s="54"/>
      <c r="AJH79" s="54"/>
      <c r="AJI79" s="54"/>
      <c r="AJJ79" s="54"/>
      <c r="AJK79" s="54"/>
      <c r="AJL79" s="54"/>
      <c r="AJM79" s="54"/>
      <c r="AJN79" s="54"/>
      <c r="AJO79" s="54"/>
      <c r="AJP79" s="54"/>
      <c r="AJQ79" s="54"/>
      <c r="AJR79" s="54"/>
      <c r="AJS79" s="54"/>
      <c r="AJT79" s="54"/>
      <c r="AJU79" s="54"/>
      <c r="AJV79" s="54"/>
      <c r="AJW79" s="54"/>
      <c r="AJX79" s="54"/>
      <c r="AJY79" s="54"/>
      <c r="AJZ79" s="54"/>
      <c r="AKA79" s="54"/>
      <c r="AKB79" s="54"/>
      <c r="AKC79" s="54"/>
      <c r="AKD79" s="54"/>
      <c r="AKE79" s="54"/>
      <c r="AKF79" s="54"/>
      <c r="AKG79" s="54"/>
      <c r="AKH79" s="54"/>
      <c r="AKI79" s="54"/>
      <c r="AKJ79" s="54"/>
      <c r="AKK79" s="54"/>
      <c r="AKL79" s="54"/>
      <c r="AKM79" s="54"/>
      <c r="AKN79" s="54"/>
      <c r="AKO79" s="54"/>
      <c r="AKP79" s="54"/>
      <c r="AKQ79" s="54"/>
      <c r="AKR79" s="54"/>
      <c r="AKS79" s="54"/>
      <c r="AKT79" s="54"/>
      <c r="AKU79" s="54"/>
      <c r="AKV79" s="54"/>
      <c r="AKW79" s="54"/>
      <c r="AKX79" s="54"/>
      <c r="AKY79" s="54"/>
      <c r="AKZ79" s="54"/>
      <c r="ALA79" s="54"/>
      <c r="ALB79" s="54"/>
      <c r="ALC79" s="54"/>
      <c r="ALD79" s="54"/>
      <c r="ALE79" s="54"/>
      <c r="ALF79" s="54"/>
      <c r="ALG79" s="54"/>
      <c r="ALH79" s="54"/>
      <c r="ALI79" s="54"/>
      <c r="ALJ79" s="54"/>
      <c r="ALK79" s="54"/>
      <c r="ALL79" s="54"/>
      <c r="ALM79" s="54"/>
      <c r="ALN79" s="54"/>
      <c r="ALO79" s="54"/>
      <c r="ALP79" s="54"/>
      <c r="ALQ79" s="54"/>
      <c r="ALR79" s="54"/>
      <c r="ALS79" s="54"/>
      <c r="ALT79" s="54"/>
      <c r="ALU79" s="54"/>
      <c r="ALV79" s="54"/>
      <c r="ALW79" s="54"/>
      <c r="ALX79" s="54"/>
      <c r="ALY79" s="54"/>
      <c r="ALZ79" s="54"/>
      <c r="AMA79" s="54"/>
      <c r="AMB79" s="54"/>
      <c r="AMC79" s="54"/>
      <c r="AMD79" s="54"/>
      <c r="AME79" s="54"/>
      <c r="AMF79" s="54"/>
      <c r="AMG79" s="54"/>
      <c r="AMH79" s="54"/>
      <c r="AMI79" s="54"/>
      <c r="AMJ79" s="54"/>
      <c r="AMK79" s="54"/>
      <c r="AML79" s="54"/>
      <c r="AMM79" s="54"/>
      <c r="AMN79" s="54"/>
      <c r="AMO79" s="54"/>
      <c r="AMP79" s="54"/>
      <c r="AMQ79" s="54"/>
      <c r="AMR79" s="54"/>
      <c r="AMS79" s="54"/>
      <c r="AMT79" s="54"/>
      <c r="AMU79" s="54"/>
      <c r="AMV79" s="54"/>
      <c r="AMW79" s="54"/>
      <c r="AMX79" s="54"/>
      <c r="AMY79" s="54"/>
      <c r="AMZ79" s="54"/>
      <c r="ANA79" s="54"/>
      <c r="ANB79" s="54"/>
      <c r="ANC79" s="54"/>
      <c r="AND79" s="54"/>
      <c r="ANE79" s="54"/>
      <c r="ANF79" s="54"/>
      <c r="ANG79" s="54"/>
      <c r="ANH79" s="54"/>
      <c r="ANI79" s="54"/>
      <c r="ANJ79" s="54"/>
      <c r="ANK79" s="54"/>
      <c r="ANL79" s="54"/>
      <c r="ANM79" s="54"/>
      <c r="ANN79" s="54"/>
      <c r="ANO79" s="54"/>
      <c r="ANP79" s="54"/>
      <c r="ANQ79" s="54"/>
      <c r="ANR79" s="54"/>
      <c r="ANS79" s="54"/>
      <c r="ANT79" s="54"/>
      <c r="ANU79" s="54"/>
      <c r="ANV79" s="54"/>
      <c r="ANW79" s="54"/>
      <c r="ANX79" s="54"/>
      <c r="ANY79" s="54"/>
      <c r="ANZ79" s="54"/>
      <c r="AOA79" s="54"/>
      <c r="AOB79" s="54"/>
      <c r="AOC79" s="54"/>
      <c r="AOD79" s="54"/>
      <c r="AOE79" s="54"/>
      <c r="AOF79" s="54"/>
      <c r="AOG79" s="54"/>
      <c r="AOH79" s="54"/>
      <c r="AOI79" s="54"/>
      <c r="AOJ79" s="54"/>
      <c r="AOK79" s="54"/>
      <c r="AOL79" s="54"/>
      <c r="AOM79" s="54"/>
      <c r="AON79" s="54"/>
      <c r="AOO79" s="54"/>
      <c r="AOP79" s="54"/>
      <c r="AOQ79" s="54"/>
      <c r="AOR79" s="54"/>
      <c r="AOS79" s="54"/>
      <c r="AOT79" s="54"/>
      <c r="AOU79" s="54"/>
      <c r="AOV79" s="54"/>
      <c r="AOW79" s="54"/>
      <c r="AOX79" s="54"/>
      <c r="AOY79" s="54"/>
      <c r="AOZ79" s="54"/>
      <c r="APA79" s="54"/>
      <c r="APB79" s="54"/>
      <c r="APC79" s="54"/>
      <c r="APD79" s="54"/>
      <c r="APE79" s="54"/>
      <c r="APF79" s="54"/>
      <c r="APG79" s="54"/>
      <c r="APH79" s="54"/>
      <c r="API79" s="54"/>
      <c r="APJ79" s="54"/>
      <c r="APK79" s="54"/>
      <c r="APL79" s="54"/>
      <c r="APM79" s="54"/>
      <c r="APN79" s="54"/>
      <c r="APO79" s="54"/>
      <c r="APP79" s="54"/>
      <c r="APQ79" s="54"/>
      <c r="APR79" s="54"/>
      <c r="APS79" s="54"/>
      <c r="APT79" s="54"/>
      <c r="APU79" s="54"/>
      <c r="APV79" s="54"/>
      <c r="APW79" s="54"/>
      <c r="APX79" s="54"/>
      <c r="APY79" s="54"/>
    </row>
    <row r="80" spans="1:1117" x14ac:dyDescent="0.2">
      <c r="A80" s="52" t="s">
        <v>445</v>
      </c>
      <c r="B80" s="49">
        <v>1926.35</v>
      </c>
      <c r="C80" s="49"/>
      <c r="D80" s="49">
        <v>0</v>
      </c>
      <c r="E80" s="49">
        <v>440519.04</v>
      </c>
      <c r="F80" s="49">
        <v>64610.66</v>
      </c>
      <c r="G80" s="49">
        <v>9322.6299999999992</v>
      </c>
      <c r="H80" s="49"/>
      <c r="I80" s="49">
        <v>163275.13</v>
      </c>
      <c r="J80" s="49">
        <v>46337.47</v>
      </c>
      <c r="K80" s="49"/>
      <c r="L80" s="49">
        <v>336892.09</v>
      </c>
      <c r="M80" s="49"/>
      <c r="N80" s="49"/>
      <c r="O80" s="49">
        <v>0</v>
      </c>
      <c r="P80" s="49">
        <v>0</v>
      </c>
      <c r="Q80" s="49">
        <v>18922.59</v>
      </c>
      <c r="R80" s="49">
        <v>55466.68</v>
      </c>
      <c r="S80" s="49"/>
      <c r="T80" s="49">
        <v>1562.43</v>
      </c>
      <c r="U80" s="49">
        <v>24276.0546875</v>
      </c>
      <c r="V80" s="49">
        <v>970.9</v>
      </c>
      <c r="W80" s="49">
        <v>37422.129999999997</v>
      </c>
      <c r="X80" s="49">
        <v>160.25</v>
      </c>
      <c r="Y80" s="49">
        <f t="shared" si="14"/>
        <v>1201664.4046874996</v>
      </c>
      <c r="Z80" s="54"/>
      <c r="AA80" s="70"/>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c r="KN80" s="54"/>
      <c r="KO80" s="54"/>
      <c r="KP80" s="54"/>
      <c r="KQ80" s="54"/>
      <c r="KR80" s="54"/>
      <c r="KS80" s="54"/>
      <c r="KT80" s="54"/>
      <c r="KU80" s="54"/>
      <c r="KV80" s="54"/>
      <c r="KW80" s="54"/>
      <c r="KX80" s="54"/>
      <c r="KY80" s="54"/>
      <c r="KZ80" s="54"/>
      <c r="LA80" s="54"/>
      <c r="LB80" s="54"/>
      <c r="LC80" s="54"/>
      <c r="LD80" s="54"/>
      <c r="LE80" s="54"/>
      <c r="LF80" s="54"/>
      <c r="LG80" s="54"/>
      <c r="LH80" s="54"/>
      <c r="LI80" s="54"/>
      <c r="LJ80" s="54"/>
      <c r="LK80" s="54"/>
      <c r="LL80" s="54"/>
      <c r="LM80" s="54"/>
      <c r="LN80" s="54"/>
      <c r="LO80" s="54"/>
      <c r="LP80" s="54"/>
      <c r="LQ80" s="54"/>
      <c r="LR80" s="54"/>
      <c r="LS80" s="54"/>
      <c r="LT80" s="54"/>
      <c r="LU80" s="54"/>
      <c r="LV80" s="54"/>
      <c r="LW80" s="54"/>
      <c r="LX80" s="54"/>
      <c r="LY80" s="54"/>
      <c r="LZ80" s="54"/>
      <c r="MA80" s="54"/>
      <c r="MB80" s="54"/>
      <c r="MC80" s="54"/>
      <c r="MD80" s="54"/>
      <c r="ME80" s="54"/>
      <c r="MF80" s="54"/>
      <c r="MG80" s="54"/>
      <c r="MH80" s="54"/>
      <c r="MI80" s="54"/>
      <c r="MJ80" s="54"/>
      <c r="MK80" s="54"/>
      <c r="ML80" s="54"/>
      <c r="MM80" s="54"/>
      <c r="MN80" s="54"/>
      <c r="MO80" s="54"/>
      <c r="MP80" s="54"/>
      <c r="MQ80" s="54"/>
      <c r="MR80" s="54"/>
      <c r="MS80" s="54"/>
      <c r="MT80" s="54"/>
      <c r="MU80" s="54"/>
      <c r="MV80" s="54"/>
      <c r="MW80" s="54"/>
      <c r="MX80" s="54"/>
      <c r="MY80" s="54"/>
      <c r="MZ80" s="54"/>
      <c r="NA80" s="54"/>
      <c r="NB80" s="54"/>
      <c r="NC80" s="54"/>
      <c r="ND80" s="54"/>
      <c r="NE80" s="54"/>
      <c r="NF80" s="54"/>
      <c r="NG80" s="54"/>
      <c r="NH80" s="54"/>
      <c r="NI80" s="54"/>
      <c r="NJ80" s="54"/>
      <c r="NK80" s="54"/>
      <c r="NL80" s="54"/>
      <c r="NM80" s="54"/>
      <c r="NN80" s="54"/>
      <c r="NO80" s="54"/>
      <c r="NP80" s="54"/>
      <c r="NQ80" s="54"/>
      <c r="NR80" s="54"/>
      <c r="NS80" s="54"/>
      <c r="NT80" s="54"/>
      <c r="NU80" s="54"/>
      <c r="NV80" s="54"/>
      <c r="NW80" s="54"/>
      <c r="NX80" s="54"/>
      <c r="NY80" s="54"/>
      <c r="NZ80" s="54"/>
      <c r="OA80" s="54"/>
      <c r="OB80" s="54"/>
      <c r="OC80" s="54"/>
      <c r="OD80" s="54"/>
      <c r="OE80" s="54"/>
      <c r="OF80" s="54"/>
      <c r="OG80" s="54"/>
      <c r="OH80" s="54"/>
      <c r="OI80" s="54"/>
      <c r="OJ80" s="54"/>
      <c r="OK80" s="54"/>
      <c r="OL80" s="54"/>
      <c r="OM80" s="54"/>
      <c r="ON80" s="54"/>
      <c r="OO80" s="54"/>
      <c r="OP80" s="54"/>
      <c r="OQ80" s="54"/>
      <c r="OR80" s="54"/>
      <c r="OS80" s="54"/>
      <c r="OT80" s="54"/>
      <c r="OU80" s="54"/>
      <c r="OV80" s="54"/>
      <c r="OW80" s="54"/>
      <c r="OX80" s="54"/>
      <c r="OY80" s="54"/>
      <c r="OZ80" s="54"/>
      <c r="PA80" s="54"/>
      <c r="PB80" s="54"/>
      <c r="PC80" s="54"/>
      <c r="PD80" s="54"/>
      <c r="PE80" s="54"/>
      <c r="PF80" s="54"/>
      <c r="PG80" s="54"/>
      <c r="PH80" s="54"/>
      <c r="PI80" s="54"/>
      <c r="PJ80" s="54"/>
      <c r="PK80" s="54"/>
      <c r="PL80" s="54"/>
      <c r="PM80" s="54"/>
      <c r="PN80" s="54"/>
      <c r="PO80" s="54"/>
      <c r="PP80" s="54"/>
      <c r="PQ80" s="54"/>
      <c r="PR80" s="54"/>
      <c r="PS80" s="54"/>
      <c r="PT80" s="54"/>
      <c r="PU80" s="54"/>
      <c r="PV80" s="54"/>
      <c r="PW80" s="54"/>
      <c r="PX80" s="54"/>
      <c r="PY80" s="54"/>
      <c r="PZ80" s="54"/>
      <c r="QA80" s="54"/>
      <c r="QB80" s="54"/>
      <c r="QC80" s="54"/>
      <c r="QD80" s="54"/>
      <c r="QE80" s="54"/>
      <c r="QF80" s="54"/>
      <c r="QG80" s="54"/>
      <c r="QH80" s="54"/>
      <c r="QI80" s="54"/>
      <c r="QJ80" s="54"/>
      <c r="QK80" s="54"/>
      <c r="QL80" s="54"/>
      <c r="QM80" s="54"/>
      <c r="QN80" s="54"/>
      <c r="QO80" s="54"/>
      <c r="QP80" s="54"/>
      <c r="QQ80" s="54"/>
      <c r="QR80" s="54"/>
      <c r="QS80" s="54"/>
      <c r="QT80" s="54"/>
      <c r="QU80" s="54"/>
      <c r="QV80" s="54"/>
      <c r="QW80" s="54"/>
      <c r="QX80" s="54"/>
      <c r="QY80" s="54"/>
      <c r="QZ80" s="54"/>
      <c r="RA80" s="54"/>
      <c r="RB80" s="54"/>
      <c r="RC80" s="54"/>
      <c r="RD80" s="54"/>
      <c r="RE80" s="54"/>
      <c r="RF80" s="54"/>
      <c r="RG80" s="54"/>
      <c r="RH80" s="54"/>
      <c r="RI80" s="54"/>
      <c r="RJ80" s="54"/>
      <c r="RK80" s="54"/>
      <c r="RL80" s="54"/>
      <c r="RM80" s="54"/>
      <c r="RN80" s="54"/>
      <c r="RO80" s="54"/>
      <c r="RP80" s="54"/>
      <c r="RQ80" s="54"/>
      <c r="RR80" s="54"/>
      <c r="RS80" s="54"/>
      <c r="RT80" s="54"/>
      <c r="RU80" s="54"/>
      <c r="RV80" s="54"/>
      <c r="RW80" s="54"/>
      <c r="RX80" s="54"/>
      <c r="RY80" s="54"/>
      <c r="RZ80" s="54"/>
      <c r="SA80" s="54"/>
      <c r="SB80" s="54"/>
      <c r="SC80" s="54"/>
      <c r="SD80" s="54"/>
      <c r="SE80" s="54"/>
      <c r="SF80" s="54"/>
      <c r="SG80" s="54"/>
      <c r="SH80" s="54"/>
      <c r="SI80" s="54"/>
      <c r="SJ80" s="54"/>
      <c r="SK80" s="54"/>
      <c r="SL80" s="54"/>
      <c r="SM80" s="54"/>
      <c r="SN80" s="54"/>
      <c r="SO80" s="54"/>
      <c r="SP80" s="54"/>
      <c r="SQ80" s="54"/>
      <c r="SR80" s="54"/>
      <c r="SS80" s="54"/>
      <c r="ST80" s="54"/>
      <c r="SU80" s="54"/>
      <c r="SV80" s="54"/>
      <c r="SW80" s="54"/>
      <c r="SX80" s="54"/>
      <c r="SY80" s="54"/>
      <c r="SZ80" s="54"/>
      <c r="TA80" s="54"/>
      <c r="TB80" s="54"/>
      <c r="TC80" s="54"/>
      <c r="TD80" s="54"/>
      <c r="TE80" s="54"/>
      <c r="TF80" s="54"/>
      <c r="TG80" s="54"/>
      <c r="TH80" s="54"/>
      <c r="TI80" s="54"/>
      <c r="TJ80" s="54"/>
      <c r="TK80" s="54"/>
      <c r="TL80" s="54"/>
      <c r="TM80" s="54"/>
      <c r="TN80" s="54"/>
      <c r="TO80" s="54"/>
      <c r="TP80" s="54"/>
      <c r="TQ80" s="54"/>
      <c r="TR80" s="54"/>
      <c r="TS80" s="54"/>
      <c r="TT80" s="54"/>
      <c r="TU80" s="54"/>
      <c r="TV80" s="54"/>
      <c r="TW80" s="54"/>
      <c r="TX80" s="54"/>
      <c r="TY80" s="54"/>
      <c r="TZ80" s="54"/>
      <c r="UA80" s="54"/>
      <c r="UB80" s="54"/>
      <c r="UC80" s="54"/>
      <c r="UD80" s="54"/>
      <c r="UE80" s="54"/>
      <c r="UF80" s="54"/>
      <c r="UG80" s="54"/>
      <c r="UH80" s="54"/>
      <c r="UI80" s="54"/>
      <c r="UJ80" s="54"/>
      <c r="UK80" s="54"/>
      <c r="UL80" s="54"/>
      <c r="UM80" s="54"/>
      <c r="UN80" s="54"/>
      <c r="UO80" s="54"/>
      <c r="UP80" s="54"/>
      <c r="UQ80" s="54"/>
      <c r="UR80" s="54"/>
      <c r="US80" s="54"/>
      <c r="UT80" s="54"/>
      <c r="UU80" s="54"/>
      <c r="UV80" s="54"/>
      <c r="UW80" s="54"/>
      <c r="UX80" s="54"/>
      <c r="UY80" s="54"/>
      <c r="UZ80" s="54"/>
      <c r="VA80" s="54"/>
      <c r="VB80" s="54"/>
      <c r="VC80" s="54"/>
      <c r="VD80" s="54"/>
      <c r="VE80" s="54"/>
      <c r="VF80" s="54"/>
      <c r="VG80" s="54"/>
      <c r="VH80" s="54"/>
      <c r="VI80" s="54"/>
      <c r="VJ80" s="54"/>
      <c r="VK80" s="54"/>
      <c r="VL80" s="54"/>
      <c r="VM80" s="54"/>
      <c r="VN80" s="54"/>
      <c r="VO80" s="54"/>
      <c r="VP80" s="54"/>
      <c r="VQ80" s="54"/>
      <c r="VR80" s="54"/>
      <c r="VS80" s="54"/>
      <c r="VT80" s="54"/>
      <c r="VU80" s="54"/>
      <c r="VV80" s="54"/>
      <c r="VW80" s="54"/>
      <c r="VX80" s="54"/>
      <c r="VY80" s="54"/>
      <c r="VZ80" s="54"/>
      <c r="WA80" s="54"/>
      <c r="WB80" s="54"/>
      <c r="WC80" s="54"/>
      <c r="WD80" s="54"/>
      <c r="WE80" s="54"/>
      <c r="WF80" s="54"/>
      <c r="WG80" s="54"/>
      <c r="WH80" s="54"/>
      <c r="WI80" s="54"/>
      <c r="WJ80" s="54"/>
      <c r="WK80" s="54"/>
      <c r="WL80" s="54"/>
      <c r="WM80" s="54"/>
      <c r="WN80" s="54"/>
      <c r="WO80" s="54"/>
      <c r="WP80" s="54"/>
      <c r="WQ80" s="54"/>
      <c r="WR80" s="54"/>
      <c r="WS80" s="54"/>
      <c r="WT80" s="54"/>
      <c r="WU80" s="54"/>
      <c r="WV80" s="54"/>
      <c r="WW80" s="54"/>
      <c r="WX80" s="54"/>
      <c r="WY80" s="54"/>
      <c r="WZ80" s="54"/>
      <c r="XA80" s="54"/>
      <c r="XB80" s="54"/>
      <c r="XC80" s="54"/>
      <c r="XD80" s="54"/>
      <c r="XE80" s="54"/>
      <c r="XF80" s="54"/>
      <c r="XG80" s="54"/>
      <c r="XH80" s="54"/>
      <c r="XI80" s="54"/>
      <c r="XJ80" s="54"/>
      <c r="XK80" s="54"/>
      <c r="XL80" s="54"/>
      <c r="XM80" s="54"/>
      <c r="XN80" s="54"/>
      <c r="XO80" s="54"/>
      <c r="XP80" s="54"/>
      <c r="XQ80" s="54"/>
      <c r="XR80" s="54"/>
      <c r="XS80" s="54"/>
      <c r="XT80" s="54"/>
      <c r="XU80" s="54"/>
      <c r="XV80" s="54"/>
      <c r="XW80" s="54"/>
      <c r="XX80" s="54"/>
      <c r="XY80" s="54"/>
      <c r="XZ80" s="54"/>
      <c r="YA80" s="54"/>
      <c r="YB80" s="54"/>
      <c r="YC80" s="54"/>
      <c r="YD80" s="54"/>
      <c r="YE80" s="54"/>
      <c r="YF80" s="54"/>
      <c r="YG80" s="54"/>
      <c r="YH80" s="54"/>
      <c r="YI80" s="54"/>
      <c r="YJ80" s="54"/>
      <c r="YK80" s="54"/>
      <c r="YL80" s="54"/>
      <c r="YM80" s="54"/>
      <c r="YN80" s="54"/>
      <c r="YO80" s="54"/>
      <c r="YP80" s="54"/>
      <c r="YQ80" s="54"/>
      <c r="YR80" s="54"/>
      <c r="YS80" s="54"/>
      <c r="YT80" s="54"/>
      <c r="YU80" s="54"/>
      <c r="YV80" s="54"/>
      <c r="YW80" s="54"/>
      <c r="YX80" s="54"/>
      <c r="YY80" s="54"/>
      <c r="YZ80" s="54"/>
      <c r="ZA80" s="54"/>
      <c r="ZB80" s="54"/>
      <c r="ZC80" s="54"/>
      <c r="ZD80" s="54"/>
      <c r="ZE80" s="54"/>
      <c r="ZF80" s="54"/>
      <c r="ZG80" s="54"/>
      <c r="ZH80" s="54"/>
      <c r="ZI80" s="54"/>
      <c r="ZJ80" s="54"/>
      <c r="ZK80" s="54"/>
      <c r="ZL80" s="54"/>
      <c r="ZM80" s="54"/>
      <c r="ZN80" s="54"/>
      <c r="ZO80" s="54"/>
      <c r="ZP80" s="54"/>
      <c r="ZQ80" s="54"/>
      <c r="ZR80" s="54"/>
      <c r="ZS80" s="54"/>
      <c r="ZT80" s="54"/>
      <c r="ZU80" s="54"/>
      <c r="ZV80" s="54"/>
      <c r="ZW80" s="54"/>
      <c r="ZX80" s="54"/>
      <c r="ZY80" s="54"/>
      <c r="ZZ80" s="54"/>
      <c r="AAA80" s="54"/>
      <c r="AAB80" s="54"/>
      <c r="AAC80" s="54"/>
      <c r="AAD80" s="54"/>
      <c r="AAE80" s="54"/>
      <c r="AAF80" s="54"/>
      <c r="AAG80" s="54"/>
      <c r="AAH80" s="54"/>
      <c r="AAI80" s="54"/>
      <c r="AAJ80" s="54"/>
      <c r="AAK80" s="54"/>
      <c r="AAL80" s="54"/>
      <c r="AAM80" s="54"/>
      <c r="AAN80" s="54"/>
      <c r="AAO80" s="54"/>
      <c r="AAP80" s="54"/>
      <c r="AAQ80" s="54"/>
      <c r="AAR80" s="54"/>
      <c r="AAS80" s="54"/>
      <c r="AAT80" s="54"/>
      <c r="AAU80" s="54"/>
      <c r="AAV80" s="54"/>
      <c r="AAW80" s="54"/>
      <c r="AAX80" s="54"/>
      <c r="AAY80" s="54"/>
      <c r="AAZ80" s="54"/>
      <c r="ABA80" s="54"/>
      <c r="ABB80" s="54"/>
      <c r="ABC80" s="54"/>
      <c r="ABD80" s="54"/>
      <c r="ABE80" s="54"/>
      <c r="ABF80" s="54"/>
      <c r="ABG80" s="54"/>
      <c r="ABH80" s="54"/>
      <c r="ABI80" s="54"/>
      <c r="ABJ80" s="54"/>
      <c r="ABK80" s="54"/>
      <c r="ABL80" s="54"/>
      <c r="ABM80" s="54"/>
      <c r="ABN80" s="54"/>
      <c r="ABO80" s="54"/>
      <c r="ABP80" s="54"/>
      <c r="ABQ80" s="54"/>
      <c r="ABR80" s="54"/>
      <c r="ABS80" s="54"/>
      <c r="ABT80" s="54"/>
      <c r="ABU80" s="54"/>
      <c r="ABV80" s="54"/>
      <c r="ABW80" s="54"/>
      <c r="ABX80" s="54"/>
      <c r="ABY80" s="54"/>
      <c r="ABZ80" s="54"/>
      <c r="ACA80" s="54"/>
      <c r="ACB80" s="54"/>
      <c r="ACC80" s="54"/>
      <c r="ACD80" s="54"/>
      <c r="ACE80" s="54"/>
      <c r="ACF80" s="54"/>
      <c r="ACG80" s="54"/>
      <c r="ACH80" s="54"/>
      <c r="ACI80" s="54"/>
      <c r="ACJ80" s="54"/>
      <c r="ACK80" s="54"/>
      <c r="ACL80" s="54"/>
      <c r="ACM80" s="54"/>
      <c r="ACN80" s="54"/>
      <c r="ACO80" s="54"/>
      <c r="ACP80" s="54"/>
      <c r="ACQ80" s="54"/>
      <c r="ACR80" s="54"/>
      <c r="ACS80" s="54"/>
      <c r="ACT80" s="54"/>
      <c r="ACU80" s="54"/>
      <c r="ACV80" s="54"/>
      <c r="ACW80" s="54"/>
      <c r="ACX80" s="54"/>
      <c r="ACY80" s="54"/>
      <c r="ACZ80" s="54"/>
      <c r="ADA80" s="54"/>
      <c r="ADB80" s="54"/>
      <c r="ADC80" s="54"/>
      <c r="ADD80" s="54"/>
      <c r="ADE80" s="54"/>
      <c r="ADF80" s="54"/>
      <c r="ADG80" s="54"/>
      <c r="ADH80" s="54"/>
      <c r="ADI80" s="54"/>
      <c r="ADJ80" s="54"/>
      <c r="ADK80" s="54"/>
      <c r="ADL80" s="54"/>
      <c r="ADM80" s="54"/>
      <c r="ADN80" s="54"/>
      <c r="ADO80" s="54"/>
      <c r="ADP80" s="54"/>
      <c r="ADQ80" s="54"/>
      <c r="ADR80" s="54"/>
      <c r="ADS80" s="54"/>
      <c r="ADT80" s="54"/>
      <c r="ADU80" s="54"/>
      <c r="ADV80" s="54"/>
      <c r="ADW80" s="54"/>
      <c r="ADX80" s="54"/>
      <c r="ADY80" s="54"/>
      <c r="ADZ80" s="54"/>
      <c r="AEA80" s="54"/>
      <c r="AEB80" s="54"/>
      <c r="AEC80" s="54"/>
      <c r="AED80" s="54"/>
      <c r="AEE80" s="54"/>
      <c r="AEF80" s="54"/>
      <c r="AEG80" s="54"/>
      <c r="AEH80" s="54"/>
      <c r="AEI80" s="54"/>
      <c r="AEJ80" s="54"/>
      <c r="AEK80" s="54"/>
      <c r="AEL80" s="54"/>
      <c r="AEM80" s="54"/>
      <c r="AEN80" s="54"/>
      <c r="AEO80" s="54"/>
      <c r="AEP80" s="54"/>
      <c r="AEQ80" s="54"/>
      <c r="AER80" s="54"/>
      <c r="AES80" s="54"/>
      <c r="AET80" s="54"/>
      <c r="AEU80" s="54"/>
      <c r="AEV80" s="54"/>
      <c r="AEW80" s="54"/>
      <c r="AEX80" s="54"/>
      <c r="AEY80" s="54"/>
      <c r="AEZ80" s="54"/>
      <c r="AFA80" s="54"/>
      <c r="AFB80" s="54"/>
      <c r="AFC80" s="54"/>
      <c r="AFD80" s="54"/>
      <c r="AFE80" s="54"/>
      <c r="AFF80" s="54"/>
      <c r="AFG80" s="54"/>
      <c r="AFH80" s="54"/>
      <c r="AFI80" s="54"/>
      <c r="AFJ80" s="54"/>
      <c r="AFK80" s="54"/>
      <c r="AFL80" s="54"/>
      <c r="AFM80" s="54"/>
      <c r="AFN80" s="54"/>
      <c r="AFO80" s="54"/>
      <c r="AFP80" s="54"/>
      <c r="AFQ80" s="54"/>
      <c r="AFR80" s="54"/>
      <c r="AFS80" s="54"/>
      <c r="AFT80" s="54"/>
      <c r="AFU80" s="54"/>
      <c r="AFV80" s="54"/>
      <c r="AFW80" s="54"/>
      <c r="AFX80" s="54"/>
      <c r="AFY80" s="54"/>
      <c r="AFZ80" s="54"/>
      <c r="AGA80" s="54"/>
      <c r="AGB80" s="54"/>
      <c r="AGC80" s="54"/>
      <c r="AGD80" s="54"/>
      <c r="AGE80" s="54"/>
      <c r="AGF80" s="54"/>
      <c r="AGG80" s="54"/>
      <c r="AGH80" s="54"/>
      <c r="AGI80" s="54"/>
      <c r="AGJ80" s="54"/>
      <c r="AGK80" s="54"/>
      <c r="AGL80" s="54"/>
      <c r="AGM80" s="54"/>
      <c r="AGN80" s="54"/>
      <c r="AGO80" s="54"/>
      <c r="AGP80" s="54"/>
      <c r="AGQ80" s="54"/>
      <c r="AGR80" s="54"/>
      <c r="AGS80" s="54"/>
      <c r="AGT80" s="54"/>
      <c r="AGU80" s="54"/>
      <c r="AGV80" s="54"/>
      <c r="AGW80" s="54"/>
      <c r="AGX80" s="54"/>
      <c r="AGY80" s="54"/>
      <c r="AGZ80" s="54"/>
      <c r="AHA80" s="54"/>
      <c r="AHB80" s="54"/>
      <c r="AHC80" s="54"/>
      <c r="AHD80" s="54"/>
      <c r="AHE80" s="54"/>
      <c r="AHF80" s="54"/>
      <c r="AHG80" s="54"/>
      <c r="AHH80" s="54"/>
      <c r="AHI80" s="54"/>
      <c r="AHJ80" s="54"/>
      <c r="AHK80" s="54"/>
      <c r="AHL80" s="54"/>
      <c r="AHM80" s="54"/>
      <c r="AHN80" s="54"/>
      <c r="AHO80" s="54"/>
      <c r="AHP80" s="54"/>
      <c r="AHQ80" s="54"/>
      <c r="AHR80" s="54"/>
      <c r="AHS80" s="54"/>
      <c r="AHT80" s="54"/>
      <c r="AHU80" s="54"/>
      <c r="AHV80" s="54"/>
      <c r="AHW80" s="54"/>
      <c r="AHX80" s="54"/>
      <c r="AHY80" s="54"/>
      <c r="AHZ80" s="54"/>
      <c r="AIA80" s="54"/>
      <c r="AIB80" s="54"/>
      <c r="AIC80" s="54"/>
      <c r="AID80" s="54"/>
      <c r="AIE80" s="54"/>
      <c r="AIF80" s="54"/>
      <c r="AIG80" s="54"/>
      <c r="AIH80" s="54"/>
      <c r="AII80" s="54"/>
      <c r="AIJ80" s="54"/>
      <c r="AIK80" s="54"/>
      <c r="AIL80" s="54"/>
      <c r="AIM80" s="54"/>
      <c r="AIN80" s="54"/>
      <c r="AIO80" s="54"/>
      <c r="AIP80" s="54"/>
      <c r="AIQ80" s="54"/>
      <c r="AIR80" s="54"/>
      <c r="AIS80" s="54"/>
      <c r="AIT80" s="54"/>
      <c r="AIU80" s="54"/>
      <c r="AIV80" s="54"/>
      <c r="AIW80" s="54"/>
      <c r="AIX80" s="54"/>
      <c r="AIY80" s="54"/>
      <c r="AIZ80" s="54"/>
      <c r="AJA80" s="54"/>
      <c r="AJB80" s="54"/>
      <c r="AJC80" s="54"/>
      <c r="AJD80" s="54"/>
      <c r="AJE80" s="54"/>
      <c r="AJF80" s="54"/>
      <c r="AJG80" s="54"/>
      <c r="AJH80" s="54"/>
      <c r="AJI80" s="54"/>
      <c r="AJJ80" s="54"/>
      <c r="AJK80" s="54"/>
      <c r="AJL80" s="54"/>
      <c r="AJM80" s="54"/>
      <c r="AJN80" s="54"/>
      <c r="AJO80" s="54"/>
      <c r="AJP80" s="54"/>
      <c r="AJQ80" s="54"/>
      <c r="AJR80" s="54"/>
      <c r="AJS80" s="54"/>
      <c r="AJT80" s="54"/>
      <c r="AJU80" s="54"/>
      <c r="AJV80" s="54"/>
      <c r="AJW80" s="54"/>
      <c r="AJX80" s="54"/>
      <c r="AJY80" s="54"/>
      <c r="AJZ80" s="54"/>
      <c r="AKA80" s="54"/>
      <c r="AKB80" s="54"/>
      <c r="AKC80" s="54"/>
      <c r="AKD80" s="54"/>
      <c r="AKE80" s="54"/>
      <c r="AKF80" s="54"/>
      <c r="AKG80" s="54"/>
      <c r="AKH80" s="54"/>
      <c r="AKI80" s="54"/>
      <c r="AKJ80" s="54"/>
      <c r="AKK80" s="54"/>
      <c r="AKL80" s="54"/>
      <c r="AKM80" s="54"/>
      <c r="AKN80" s="54"/>
      <c r="AKO80" s="54"/>
      <c r="AKP80" s="54"/>
      <c r="AKQ80" s="54"/>
      <c r="AKR80" s="54"/>
      <c r="AKS80" s="54"/>
      <c r="AKT80" s="54"/>
      <c r="AKU80" s="54"/>
      <c r="AKV80" s="54"/>
      <c r="AKW80" s="54"/>
      <c r="AKX80" s="54"/>
      <c r="AKY80" s="54"/>
      <c r="AKZ80" s="54"/>
      <c r="ALA80" s="54"/>
      <c r="ALB80" s="54"/>
      <c r="ALC80" s="54"/>
      <c r="ALD80" s="54"/>
      <c r="ALE80" s="54"/>
      <c r="ALF80" s="54"/>
      <c r="ALG80" s="54"/>
      <c r="ALH80" s="54"/>
      <c r="ALI80" s="54"/>
      <c r="ALJ80" s="54"/>
      <c r="ALK80" s="54"/>
      <c r="ALL80" s="54"/>
      <c r="ALM80" s="54"/>
      <c r="ALN80" s="54"/>
      <c r="ALO80" s="54"/>
      <c r="ALP80" s="54"/>
      <c r="ALQ80" s="54"/>
      <c r="ALR80" s="54"/>
      <c r="ALS80" s="54"/>
      <c r="ALT80" s="54"/>
      <c r="ALU80" s="54"/>
      <c r="ALV80" s="54"/>
      <c r="ALW80" s="54"/>
      <c r="ALX80" s="54"/>
      <c r="ALY80" s="54"/>
      <c r="ALZ80" s="54"/>
      <c r="AMA80" s="54"/>
      <c r="AMB80" s="54"/>
      <c r="AMC80" s="54"/>
      <c r="AMD80" s="54"/>
      <c r="AME80" s="54"/>
      <c r="AMF80" s="54"/>
      <c r="AMG80" s="54"/>
      <c r="AMH80" s="54"/>
      <c r="AMI80" s="54"/>
      <c r="AMJ80" s="54"/>
      <c r="AMK80" s="54"/>
      <c r="AML80" s="54"/>
      <c r="AMM80" s="54"/>
      <c r="AMN80" s="54"/>
      <c r="AMO80" s="54"/>
      <c r="AMP80" s="54"/>
      <c r="AMQ80" s="54"/>
      <c r="AMR80" s="54"/>
      <c r="AMS80" s="54"/>
      <c r="AMT80" s="54"/>
      <c r="AMU80" s="54"/>
      <c r="AMV80" s="54"/>
      <c r="AMW80" s="54"/>
      <c r="AMX80" s="54"/>
      <c r="AMY80" s="54"/>
      <c r="AMZ80" s="54"/>
      <c r="ANA80" s="54"/>
      <c r="ANB80" s="54"/>
      <c r="ANC80" s="54"/>
      <c r="AND80" s="54"/>
      <c r="ANE80" s="54"/>
      <c r="ANF80" s="54"/>
      <c r="ANG80" s="54"/>
      <c r="ANH80" s="54"/>
      <c r="ANI80" s="54"/>
      <c r="ANJ80" s="54"/>
      <c r="ANK80" s="54"/>
      <c r="ANL80" s="54"/>
      <c r="ANM80" s="54"/>
      <c r="ANN80" s="54"/>
      <c r="ANO80" s="54"/>
      <c r="ANP80" s="54"/>
      <c r="ANQ80" s="54"/>
      <c r="ANR80" s="54"/>
      <c r="ANS80" s="54"/>
      <c r="ANT80" s="54"/>
      <c r="ANU80" s="54"/>
      <c r="ANV80" s="54"/>
      <c r="ANW80" s="54"/>
      <c r="ANX80" s="54"/>
      <c r="ANY80" s="54"/>
      <c r="ANZ80" s="54"/>
      <c r="AOA80" s="54"/>
      <c r="AOB80" s="54"/>
      <c r="AOC80" s="54"/>
      <c r="AOD80" s="54"/>
      <c r="AOE80" s="54"/>
      <c r="AOF80" s="54"/>
      <c r="AOG80" s="54"/>
      <c r="AOH80" s="54"/>
      <c r="AOI80" s="54"/>
      <c r="AOJ80" s="54"/>
      <c r="AOK80" s="54"/>
      <c r="AOL80" s="54"/>
      <c r="AOM80" s="54"/>
      <c r="AON80" s="54"/>
      <c r="AOO80" s="54"/>
      <c r="AOP80" s="54"/>
      <c r="AOQ80" s="54"/>
      <c r="AOR80" s="54"/>
      <c r="AOS80" s="54"/>
      <c r="AOT80" s="54"/>
      <c r="AOU80" s="54"/>
      <c r="AOV80" s="54"/>
      <c r="AOW80" s="54"/>
      <c r="AOX80" s="54"/>
      <c r="AOY80" s="54"/>
      <c r="AOZ80" s="54"/>
      <c r="APA80" s="54"/>
      <c r="APB80" s="54"/>
      <c r="APC80" s="54"/>
      <c r="APD80" s="54"/>
      <c r="APE80" s="54"/>
      <c r="APF80" s="54"/>
      <c r="APG80" s="54"/>
      <c r="APH80" s="54"/>
      <c r="API80" s="54"/>
      <c r="APJ80" s="54"/>
      <c r="APK80" s="54"/>
      <c r="APL80" s="54"/>
      <c r="APM80" s="54"/>
      <c r="APN80" s="54"/>
      <c r="APO80" s="54"/>
      <c r="APP80" s="54"/>
      <c r="APQ80" s="54"/>
      <c r="APR80" s="54"/>
      <c r="APS80" s="54"/>
      <c r="APT80" s="54"/>
      <c r="APU80" s="54"/>
      <c r="APV80" s="54"/>
      <c r="APW80" s="54"/>
      <c r="APX80" s="54"/>
      <c r="APY80" s="54"/>
    </row>
    <row r="81" spans="1:1117" x14ac:dyDescent="0.2">
      <c r="A81" s="52" t="s">
        <v>446</v>
      </c>
      <c r="B81" s="49">
        <v>2209.9699999999998</v>
      </c>
      <c r="C81" s="49"/>
      <c r="D81" s="49">
        <v>10070.84</v>
      </c>
      <c r="E81" s="49">
        <v>128370.94</v>
      </c>
      <c r="F81" s="49">
        <v>58831.3</v>
      </c>
      <c r="G81" s="49">
        <v>8201.1299999999992</v>
      </c>
      <c r="H81" s="49"/>
      <c r="I81" s="49">
        <v>166504.39000000001</v>
      </c>
      <c r="J81" s="49">
        <v>64140.800000000003</v>
      </c>
      <c r="K81" s="49"/>
      <c r="L81" s="49">
        <v>441752.05</v>
      </c>
      <c r="M81" s="49"/>
      <c r="N81" s="49"/>
      <c r="O81" s="49">
        <v>0</v>
      </c>
      <c r="P81" s="49">
        <v>0</v>
      </c>
      <c r="Q81" s="49">
        <v>577753.49</v>
      </c>
      <c r="R81" s="49">
        <v>68255.14</v>
      </c>
      <c r="S81" s="49"/>
      <c r="T81" s="49">
        <v>2950.92</v>
      </c>
      <c r="U81" s="49">
        <v>36875.556640625</v>
      </c>
      <c r="V81" s="49">
        <v>1202.8399999999999</v>
      </c>
      <c r="W81" s="49">
        <v>14396.58</v>
      </c>
      <c r="X81" s="49">
        <v>83.67</v>
      </c>
      <c r="Y81" s="49">
        <f t="shared" si="14"/>
        <v>1581599.6166406248</v>
      </c>
      <c r="Z81" s="54"/>
      <c r="AA81" s="70"/>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R81" s="54"/>
      <c r="MS81" s="54"/>
      <c r="MT81" s="54"/>
      <c r="MU81" s="54"/>
      <c r="MV81" s="54"/>
      <c r="MW81" s="54"/>
      <c r="MX81" s="54"/>
      <c r="MY81" s="54"/>
      <c r="MZ81" s="54"/>
      <c r="NA81" s="54"/>
      <c r="NB81" s="54"/>
      <c r="NC81" s="54"/>
      <c r="ND81" s="54"/>
      <c r="NE81" s="54"/>
      <c r="NF81" s="54"/>
      <c r="NG81" s="54"/>
      <c r="NH81" s="54"/>
      <c r="NI81" s="54"/>
      <c r="NJ81" s="54"/>
      <c r="NK81" s="54"/>
      <c r="NL81" s="54"/>
      <c r="NM81" s="54"/>
      <c r="NN81" s="54"/>
      <c r="NO81" s="54"/>
      <c r="NP81" s="54"/>
      <c r="NQ81" s="54"/>
      <c r="NR81" s="54"/>
      <c r="NS81" s="54"/>
      <c r="NT81" s="54"/>
      <c r="NU81" s="54"/>
      <c r="NV81" s="54"/>
      <c r="NW81" s="54"/>
      <c r="NX81" s="54"/>
      <c r="NY81" s="54"/>
      <c r="NZ81" s="54"/>
      <c r="OA81" s="54"/>
      <c r="OB81" s="54"/>
      <c r="OC81" s="54"/>
      <c r="OD81" s="54"/>
      <c r="OE81" s="54"/>
      <c r="OF81" s="54"/>
      <c r="OG81" s="54"/>
      <c r="OH81" s="54"/>
      <c r="OI81" s="54"/>
      <c r="OJ81" s="54"/>
      <c r="OK81" s="54"/>
      <c r="OL81" s="54"/>
      <c r="OM81" s="54"/>
      <c r="ON81" s="54"/>
      <c r="OO81" s="54"/>
      <c r="OP81" s="54"/>
      <c r="OQ81" s="54"/>
      <c r="OR81" s="54"/>
      <c r="OS81" s="54"/>
      <c r="OT81" s="54"/>
      <c r="OU81" s="54"/>
      <c r="OV81" s="54"/>
      <c r="OW81" s="54"/>
      <c r="OX81" s="54"/>
      <c r="OY81" s="54"/>
      <c r="OZ81" s="54"/>
      <c r="PA81" s="54"/>
      <c r="PB81" s="54"/>
      <c r="PC81" s="54"/>
      <c r="PD81" s="54"/>
      <c r="PE81" s="54"/>
      <c r="PF81" s="54"/>
      <c r="PG81" s="54"/>
      <c r="PH81" s="54"/>
      <c r="PI81" s="54"/>
      <c r="PJ81" s="54"/>
      <c r="PK81" s="54"/>
      <c r="PL81" s="54"/>
      <c r="PM81" s="54"/>
      <c r="PN81" s="54"/>
      <c r="PO81" s="54"/>
      <c r="PP81" s="54"/>
      <c r="PQ81" s="54"/>
      <c r="PR81" s="54"/>
      <c r="PS81" s="54"/>
      <c r="PT81" s="54"/>
      <c r="PU81" s="54"/>
      <c r="PV81" s="54"/>
      <c r="PW81" s="54"/>
      <c r="PX81" s="54"/>
      <c r="PY81" s="54"/>
      <c r="PZ81" s="54"/>
      <c r="QA81" s="54"/>
      <c r="QB81" s="54"/>
      <c r="QC81" s="54"/>
      <c r="QD81" s="54"/>
      <c r="QE81" s="54"/>
      <c r="QF81" s="54"/>
      <c r="QG81" s="54"/>
      <c r="QH81" s="54"/>
      <c r="QI81" s="54"/>
      <c r="QJ81" s="54"/>
      <c r="QK81" s="54"/>
      <c r="QL81" s="54"/>
      <c r="QM81" s="54"/>
      <c r="QN81" s="54"/>
      <c r="QO81" s="54"/>
      <c r="QP81" s="54"/>
      <c r="QQ81" s="54"/>
      <c r="QR81" s="54"/>
      <c r="QS81" s="54"/>
      <c r="QT81" s="54"/>
      <c r="QU81" s="54"/>
      <c r="QV81" s="54"/>
      <c r="QW81" s="54"/>
      <c r="QX81" s="54"/>
      <c r="QY81" s="54"/>
      <c r="QZ81" s="54"/>
      <c r="RA81" s="54"/>
      <c r="RB81" s="54"/>
      <c r="RC81" s="54"/>
      <c r="RD81" s="54"/>
      <c r="RE81" s="54"/>
      <c r="RF81" s="54"/>
      <c r="RG81" s="54"/>
      <c r="RH81" s="54"/>
      <c r="RI81" s="54"/>
      <c r="RJ81" s="54"/>
      <c r="RK81" s="54"/>
      <c r="RL81" s="54"/>
      <c r="RM81" s="54"/>
      <c r="RN81" s="54"/>
      <c r="RO81" s="54"/>
      <c r="RP81" s="54"/>
      <c r="RQ81" s="54"/>
      <c r="RR81" s="54"/>
      <c r="RS81" s="54"/>
      <c r="RT81" s="54"/>
      <c r="RU81" s="54"/>
      <c r="RV81" s="54"/>
      <c r="RW81" s="54"/>
      <c r="RX81" s="54"/>
      <c r="RY81" s="54"/>
      <c r="RZ81" s="54"/>
      <c r="SA81" s="54"/>
      <c r="SB81" s="54"/>
      <c r="SC81" s="54"/>
      <c r="SD81" s="54"/>
      <c r="SE81" s="54"/>
      <c r="SF81" s="54"/>
      <c r="SG81" s="54"/>
      <c r="SH81" s="54"/>
      <c r="SI81" s="54"/>
      <c r="SJ81" s="54"/>
      <c r="SK81" s="54"/>
      <c r="SL81" s="54"/>
      <c r="SM81" s="54"/>
      <c r="SN81" s="54"/>
      <c r="SO81" s="54"/>
      <c r="SP81" s="54"/>
      <c r="SQ81" s="54"/>
      <c r="SR81" s="54"/>
      <c r="SS81" s="54"/>
      <c r="ST81" s="54"/>
      <c r="SU81" s="54"/>
      <c r="SV81" s="54"/>
      <c r="SW81" s="54"/>
      <c r="SX81" s="54"/>
      <c r="SY81" s="54"/>
      <c r="SZ81" s="54"/>
      <c r="TA81" s="54"/>
      <c r="TB81" s="54"/>
      <c r="TC81" s="54"/>
      <c r="TD81" s="54"/>
      <c r="TE81" s="54"/>
      <c r="TF81" s="54"/>
      <c r="TG81" s="54"/>
      <c r="TH81" s="54"/>
      <c r="TI81" s="54"/>
      <c r="TJ81" s="54"/>
      <c r="TK81" s="54"/>
      <c r="TL81" s="54"/>
      <c r="TM81" s="54"/>
      <c r="TN81" s="54"/>
      <c r="TO81" s="54"/>
      <c r="TP81" s="54"/>
      <c r="TQ81" s="54"/>
      <c r="TR81" s="54"/>
      <c r="TS81" s="54"/>
      <c r="TT81" s="54"/>
      <c r="TU81" s="54"/>
      <c r="TV81" s="54"/>
      <c r="TW81" s="54"/>
      <c r="TX81" s="54"/>
      <c r="TY81" s="54"/>
      <c r="TZ81" s="54"/>
      <c r="UA81" s="54"/>
      <c r="UB81" s="54"/>
      <c r="UC81" s="54"/>
      <c r="UD81" s="54"/>
      <c r="UE81" s="54"/>
      <c r="UF81" s="54"/>
      <c r="UG81" s="54"/>
      <c r="UH81" s="54"/>
      <c r="UI81" s="54"/>
      <c r="UJ81" s="54"/>
      <c r="UK81" s="54"/>
      <c r="UL81" s="54"/>
      <c r="UM81" s="54"/>
      <c r="UN81" s="54"/>
      <c r="UO81" s="54"/>
      <c r="UP81" s="54"/>
      <c r="UQ81" s="54"/>
      <c r="UR81" s="54"/>
      <c r="US81" s="54"/>
      <c r="UT81" s="54"/>
      <c r="UU81" s="54"/>
      <c r="UV81" s="54"/>
      <c r="UW81" s="54"/>
      <c r="UX81" s="54"/>
      <c r="UY81" s="54"/>
      <c r="UZ81" s="54"/>
      <c r="VA81" s="54"/>
      <c r="VB81" s="54"/>
      <c r="VC81" s="54"/>
      <c r="VD81" s="54"/>
      <c r="VE81" s="54"/>
      <c r="VF81" s="54"/>
      <c r="VG81" s="54"/>
      <c r="VH81" s="54"/>
      <c r="VI81" s="54"/>
      <c r="VJ81" s="54"/>
      <c r="VK81" s="54"/>
      <c r="VL81" s="54"/>
      <c r="VM81" s="54"/>
      <c r="VN81" s="54"/>
      <c r="VO81" s="54"/>
      <c r="VP81" s="54"/>
      <c r="VQ81" s="54"/>
      <c r="VR81" s="54"/>
      <c r="VS81" s="54"/>
      <c r="VT81" s="54"/>
      <c r="VU81" s="54"/>
      <c r="VV81" s="54"/>
      <c r="VW81" s="54"/>
      <c r="VX81" s="54"/>
      <c r="VY81" s="54"/>
      <c r="VZ81" s="54"/>
      <c r="WA81" s="54"/>
      <c r="WB81" s="54"/>
      <c r="WC81" s="54"/>
      <c r="WD81" s="54"/>
      <c r="WE81" s="54"/>
      <c r="WF81" s="54"/>
      <c r="WG81" s="54"/>
      <c r="WH81" s="54"/>
      <c r="WI81" s="54"/>
      <c r="WJ81" s="54"/>
      <c r="WK81" s="54"/>
      <c r="WL81" s="54"/>
      <c r="WM81" s="54"/>
      <c r="WN81" s="54"/>
      <c r="WO81" s="54"/>
      <c r="WP81" s="54"/>
      <c r="WQ81" s="54"/>
      <c r="WR81" s="54"/>
      <c r="WS81" s="54"/>
      <c r="WT81" s="54"/>
      <c r="WU81" s="54"/>
      <c r="WV81" s="54"/>
      <c r="WW81" s="54"/>
      <c r="WX81" s="54"/>
      <c r="WY81" s="54"/>
      <c r="WZ81" s="54"/>
      <c r="XA81" s="54"/>
      <c r="XB81" s="54"/>
      <c r="XC81" s="54"/>
      <c r="XD81" s="54"/>
      <c r="XE81" s="54"/>
      <c r="XF81" s="54"/>
      <c r="XG81" s="54"/>
      <c r="XH81" s="54"/>
      <c r="XI81" s="54"/>
      <c r="XJ81" s="54"/>
      <c r="XK81" s="54"/>
      <c r="XL81" s="54"/>
      <c r="XM81" s="54"/>
      <c r="XN81" s="54"/>
      <c r="XO81" s="54"/>
      <c r="XP81" s="54"/>
      <c r="XQ81" s="54"/>
      <c r="XR81" s="54"/>
      <c r="XS81" s="54"/>
      <c r="XT81" s="54"/>
      <c r="XU81" s="54"/>
      <c r="XV81" s="54"/>
      <c r="XW81" s="54"/>
      <c r="XX81" s="54"/>
      <c r="XY81" s="54"/>
      <c r="XZ81" s="54"/>
      <c r="YA81" s="54"/>
      <c r="YB81" s="54"/>
      <c r="YC81" s="54"/>
      <c r="YD81" s="54"/>
      <c r="YE81" s="54"/>
      <c r="YF81" s="54"/>
      <c r="YG81" s="54"/>
      <c r="YH81" s="54"/>
      <c r="YI81" s="54"/>
      <c r="YJ81" s="54"/>
      <c r="YK81" s="54"/>
      <c r="YL81" s="54"/>
      <c r="YM81" s="54"/>
      <c r="YN81" s="54"/>
      <c r="YO81" s="54"/>
      <c r="YP81" s="54"/>
      <c r="YQ81" s="54"/>
      <c r="YR81" s="54"/>
      <c r="YS81" s="54"/>
      <c r="YT81" s="54"/>
      <c r="YU81" s="54"/>
      <c r="YV81" s="54"/>
      <c r="YW81" s="54"/>
      <c r="YX81" s="54"/>
      <c r="YY81" s="54"/>
      <c r="YZ81" s="54"/>
      <c r="ZA81" s="54"/>
      <c r="ZB81" s="54"/>
      <c r="ZC81" s="54"/>
      <c r="ZD81" s="54"/>
      <c r="ZE81" s="54"/>
      <c r="ZF81" s="54"/>
      <c r="ZG81" s="54"/>
      <c r="ZH81" s="54"/>
      <c r="ZI81" s="54"/>
      <c r="ZJ81" s="54"/>
      <c r="ZK81" s="54"/>
      <c r="ZL81" s="54"/>
      <c r="ZM81" s="54"/>
      <c r="ZN81" s="54"/>
      <c r="ZO81" s="54"/>
      <c r="ZP81" s="54"/>
      <c r="ZQ81" s="54"/>
      <c r="ZR81" s="54"/>
      <c r="ZS81" s="54"/>
      <c r="ZT81" s="54"/>
      <c r="ZU81" s="54"/>
      <c r="ZV81" s="54"/>
      <c r="ZW81" s="54"/>
      <c r="ZX81" s="54"/>
      <c r="ZY81" s="54"/>
      <c r="ZZ81" s="54"/>
      <c r="AAA81" s="54"/>
      <c r="AAB81" s="54"/>
      <c r="AAC81" s="54"/>
      <c r="AAD81" s="54"/>
      <c r="AAE81" s="54"/>
      <c r="AAF81" s="54"/>
      <c r="AAG81" s="54"/>
      <c r="AAH81" s="54"/>
      <c r="AAI81" s="54"/>
      <c r="AAJ81" s="54"/>
      <c r="AAK81" s="54"/>
      <c r="AAL81" s="54"/>
      <c r="AAM81" s="54"/>
      <c r="AAN81" s="54"/>
      <c r="AAO81" s="54"/>
      <c r="AAP81" s="54"/>
      <c r="AAQ81" s="54"/>
      <c r="AAR81" s="54"/>
      <c r="AAS81" s="54"/>
      <c r="AAT81" s="54"/>
      <c r="AAU81" s="54"/>
      <c r="AAV81" s="54"/>
      <c r="AAW81" s="54"/>
      <c r="AAX81" s="54"/>
      <c r="AAY81" s="54"/>
      <c r="AAZ81" s="54"/>
      <c r="ABA81" s="54"/>
      <c r="ABB81" s="54"/>
      <c r="ABC81" s="54"/>
      <c r="ABD81" s="54"/>
      <c r="ABE81" s="54"/>
      <c r="ABF81" s="54"/>
      <c r="ABG81" s="54"/>
      <c r="ABH81" s="54"/>
      <c r="ABI81" s="54"/>
      <c r="ABJ81" s="54"/>
      <c r="ABK81" s="54"/>
      <c r="ABL81" s="54"/>
      <c r="ABM81" s="54"/>
      <c r="ABN81" s="54"/>
      <c r="ABO81" s="54"/>
      <c r="ABP81" s="54"/>
      <c r="ABQ81" s="54"/>
      <c r="ABR81" s="54"/>
      <c r="ABS81" s="54"/>
      <c r="ABT81" s="54"/>
      <c r="ABU81" s="54"/>
      <c r="ABV81" s="54"/>
      <c r="ABW81" s="54"/>
      <c r="ABX81" s="54"/>
      <c r="ABY81" s="54"/>
      <c r="ABZ81" s="54"/>
      <c r="ACA81" s="54"/>
      <c r="ACB81" s="54"/>
      <c r="ACC81" s="54"/>
      <c r="ACD81" s="54"/>
      <c r="ACE81" s="54"/>
      <c r="ACF81" s="54"/>
      <c r="ACG81" s="54"/>
      <c r="ACH81" s="54"/>
      <c r="ACI81" s="54"/>
      <c r="ACJ81" s="54"/>
      <c r="ACK81" s="54"/>
      <c r="ACL81" s="54"/>
      <c r="ACM81" s="54"/>
      <c r="ACN81" s="54"/>
      <c r="ACO81" s="54"/>
      <c r="ACP81" s="54"/>
      <c r="ACQ81" s="54"/>
      <c r="ACR81" s="54"/>
      <c r="ACS81" s="54"/>
      <c r="ACT81" s="54"/>
      <c r="ACU81" s="54"/>
      <c r="ACV81" s="54"/>
      <c r="ACW81" s="54"/>
      <c r="ACX81" s="54"/>
      <c r="ACY81" s="54"/>
      <c r="ACZ81" s="54"/>
      <c r="ADA81" s="54"/>
      <c r="ADB81" s="54"/>
      <c r="ADC81" s="54"/>
      <c r="ADD81" s="54"/>
      <c r="ADE81" s="54"/>
      <c r="ADF81" s="54"/>
      <c r="ADG81" s="54"/>
      <c r="ADH81" s="54"/>
      <c r="ADI81" s="54"/>
      <c r="ADJ81" s="54"/>
      <c r="ADK81" s="54"/>
      <c r="ADL81" s="54"/>
      <c r="ADM81" s="54"/>
      <c r="ADN81" s="54"/>
      <c r="ADO81" s="54"/>
      <c r="ADP81" s="54"/>
      <c r="ADQ81" s="54"/>
      <c r="ADR81" s="54"/>
      <c r="ADS81" s="54"/>
      <c r="ADT81" s="54"/>
      <c r="ADU81" s="54"/>
      <c r="ADV81" s="54"/>
      <c r="ADW81" s="54"/>
      <c r="ADX81" s="54"/>
      <c r="ADY81" s="54"/>
      <c r="ADZ81" s="54"/>
      <c r="AEA81" s="54"/>
      <c r="AEB81" s="54"/>
      <c r="AEC81" s="54"/>
      <c r="AED81" s="54"/>
      <c r="AEE81" s="54"/>
      <c r="AEF81" s="54"/>
      <c r="AEG81" s="54"/>
      <c r="AEH81" s="54"/>
      <c r="AEI81" s="54"/>
      <c r="AEJ81" s="54"/>
      <c r="AEK81" s="54"/>
      <c r="AEL81" s="54"/>
      <c r="AEM81" s="54"/>
      <c r="AEN81" s="54"/>
      <c r="AEO81" s="54"/>
      <c r="AEP81" s="54"/>
      <c r="AEQ81" s="54"/>
      <c r="AER81" s="54"/>
      <c r="AES81" s="54"/>
      <c r="AET81" s="54"/>
      <c r="AEU81" s="54"/>
      <c r="AEV81" s="54"/>
      <c r="AEW81" s="54"/>
      <c r="AEX81" s="54"/>
      <c r="AEY81" s="54"/>
      <c r="AEZ81" s="54"/>
      <c r="AFA81" s="54"/>
      <c r="AFB81" s="54"/>
      <c r="AFC81" s="54"/>
      <c r="AFD81" s="54"/>
      <c r="AFE81" s="54"/>
      <c r="AFF81" s="54"/>
      <c r="AFG81" s="54"/>
      <c r="AFH81" s="54"/>
      <c r="AFI81" s="54"/>
      <c r="AFJ81" s="54"/>
      <c r="AFK81" s="54"/>
      <c r="AFL81" s="54"/>
      <c r="AFM81" s="54"/>
      <c r="AFN81" s="54"/>
      <c r="AFO81" s="54"/>
      <c r="AFP81" s="54"/>
      <c r="AFQ81" s="54"/>
      <c r="AFR81" s="54"/>
      <c r="AFS81" s="54"/>
      <c r="AFT81" s="54"/>
      <c r="AFU81" s="54"/>
      <c r="AFV81" s="54"/>
      <c r="AFW81" s="54"/>
      <c r="AFX81" s="54"/>
      <c r="AFY81" s="54"/>
      <c r="AFZ81" s="54"/>
      <c r="AGA81" s="54"/>
      <c r="AGB81" s="54"/>
      <c r="AGC81" s="54"/>
      <c r="AGD81" s="54"/>
      <c r="AGE81" s="54"/>
      <c r="AGF81" s="54"/>
      <c r="AGG81" s="54"/>
      <c r="AGH81" s="54"/>
      <c r="AGI81" s="54"/>
      <c r="AGJ81" s="54"/>
      <c r="AGK81" s="54"/>
      <c r="AGL81" s="54"/>
      <c r="AGM81" s="54"/>
      <c r="AGN81" s="54"/>
      <c r="AGO81" s="54"/>
      <c r="AGP81" s="54"/>
      <c r="AGQ81" s="54"/>
      <c r="AGR81" s="54"/>
      <c r="AGS81" s="54"/>
      <c r="AGT81" s="54"/>
      <c r="AGU81" s="54"/>
      <c r="AGV81" s="54"/>
      <c r="AGW81" s="54"/>
      <c r="AGX81" s="54"/>
      <c r="AGY81" s="54"/>
      <c r="AGZ81" s="54"/>
      <c r="AHA81" s="54"/>
      <c r="AHB81" s="54"/>
      <c r="AHC81" s="54"/>
      <c r="AHD81" s="54"/>
      <c r="AHE81" s="54"/>
      <c r="AHF81" s="54"/>
      <c r="AHG81" s="54"/>
      <c r="AHH81" s="54"/>
      <c r="AHI81" s="54"/>
      <c r="AHJ81" s="54"/>
      <c r="AHK81" s="54"/>
      <c r="AHL81" s="54"/>
      <c r="AHM81" s="54"/>
      <c r="AHN81" s="54"/>
      <c r="AHO81" s="54"/>
      <c r="AHP81" s="54"/>
      <c r="AHQ81" s="54"/>
      <c r="AHR81" s="54"/>
      <c r="AHS81" s="54"/>
      <c r="AHT81" s="54"/>
      <c r="AHU81" s="54"/>
      <c r="AHV81" s="54"/>
      <c r="AHW81" s="54"/>
      <c r="AHX81" s="54"/>
      <c r="AHY81" s="54"/>
      <c r="AHZ81" s="54"/>
      <c r="AIA81" s="54"/>
      <c r="AIB81" s="54"/>
      <c r="AIC81" s="54"/>
      <c r="AID81" s="54"/>
      <c r="AIE81" s="54"/>
      <c r="AIF81" s="54"/>
      <c r="AIG81" s="54"/>
      <c r="AIH81" s="54"/>
      <c r="AII81" s="54"/>
      <c r="AIJ81" s="54"/>
      <c r="AIK81" s="54"/>
      <c r="AIL81" s="54"/>
      <c r="AIM81" s="54"/>
      <c r="AIN81" s="54"/>
      <c r="AIO81" s="54"/>
      <c r="AIP81" s="54"/>
      <c r="AIQ81" s="54"/>
      <c r="AIR81" s="54"/>
      <c r="AIS81" s="54"/>
      <c r="AIT81" s="54"/>
      <c r="AIU81" s="54"/>
      <c r="AIV81" s="54"/>
      <c r="AIW81" s="54"/>
      <c r="AIX81" s="54"/>
      <c r="AIY81" s="54"/>
      <c r="AIZ81" s="54"/>
      <c r="AJA81" s="54"/>
      <c r="AJB81" s="54"/>
      <c r="AJC81" s="54"/>
      <c r="AJD81" s="54"/>
      <c r="AJE81" s="54"/>
      <c r="AJF81" s="54"/>
      <c r="AJG81" s="54"/>
      <c r="AJH81" s="54"/>
      <c r="AJI81" s="54"/>
      <c r="AJJ81" s="54"/>
      <c r="AJK81" s="54"/>
      <c r="AJL81" s="54"/>
      <c r="AJM81" s="54"/>
      <c r="AJN81" s="54"/>
      <c r="AJO81" s="54"/>
      <c r="AJP81" s="54"/>
      <c r="AJQ81" s="54"/>
      <c r="AJR81" s="54"/>
      <c r="AJS81" s="54"/>
      <c r="AJT81" s="54"/>
      <c r="AJU81" s="54"/>
      <c r="AJV81" s="54"/>
      <c r="AJW81" s="54"/>
      <c r="AJX81" s="54"/>
      <c r="AJY81" s="54"/>
      <c r="AJZ81" s="54"/>
      <c r="AKA81" s="54"/>
      <c r="AKB81" s="54"/>
      <c r="AKC81" s="54"/>
      <c r="AKD81" s="54"/>
      <c r="AKE81" s="54"/>
      <c r="AKF81" s="54"/>
      <c r="AKG81" s="54"/>
      <c r="AKH81" s="54"/>
      <c r="AKI81" s="54"/>
      <c r="AKJ81" s="54"/>
      <c r="AKK81" s="54"/>
      <c r="AKL81" s="54"/>
      <c r="AKM81" s="54"/>
      <c r="AKN81" s="54"/>
      <c r="AKO81" s="54"/>
      <c r="AKP81" s="54"/>
      <c r="AKQ81" s="54"/>
      <c r="AKR81" s="54"/>
      <c r="AKS81" s="54"/>
      <c r="AKT81" s="54"/>
      <c r="AKU81" s="54"/>
      <c r="AKV81" s="54"/>
      <c r="AKW81" s="54"/>
      <c r="AKX81" s="54"/>
      <c r="AKY81" s="54"/>
      <c r="AKZ81" s="54"/>
      <c r="ALA81" s="54"/>
      <c r="ALB81" s="54"/>
      <c r="ALC81" s="54"/>
      <c r="ALD81" s="54"/>
      <c r="ALE81" s="54"/>
      <c r="ALF81" s="54"/>
      <c r="ALG81" s="54"/>
      <c r="ALH81" s="54"/>
      <c r="ALI81" s="54"/>
      <c r="ALJ81" s="54"/>
      <c r="ALK81" s="54"/>
      <c r="ALL81" s="54"/>
      <c r="ALM81" s="54"/>
      <c r="ALN81" s="54"/>
      <c r="ALO81" s="54"/>
      <c r="ALP81" s="54"/>
      <c r="ALQ81" s="54"/>
      <c r="ALR81" s="54"/>
      <c r="ALS81" s="54"/>
      <c r="ALT81" s="54"/>
      <c r="ALU81" s="54"/>
      <c r="ALV81" s="54"/>
      <c r="ALW81" s="54"/>
      <c r="ALX81" s="54"/>
      <c r="ALY81" s="54"/>
      <c r="ALZ81" s="54"/>
      <c r="AMA81" s="54"/>
      <c r="AMB81" s="54"/>
      <c r="AMC81" s="54"/>
      <c r="AMD81" s="54"/>
      <c r="AME81" s="54"/>
      <c r="AMF81" s="54"/>
      <c r="AMG81" s="54"/>
      <c r="AMH81" s="54"/>
      <c r="AMI81" s="54"/>
      <c r="AMJ81" s="54"/>
      <c r="AMK81" s="54"/>
      <c r="AML81" s="54"/>
      <c r="AMM81" s="54"/>
      <c r="AMN81" s="54"/>
      <c r="AMO81" s="54"/>
      <c r="AMP81" s="54"/>
      <c r="AMQ81" s="54"/>
      <c r="AMR81" s="54"/>
      <c r="AMS81" s="54"/>
      <c r="AMT81" s="54"/>
      <c r="AMU81" s="54"/>
      <c r="AMV81" s="54"/>
      <c r="AMW81" s="54"/>
      <c r="AMX81" s="54"/>
      <c r="AMY81" s="54"/>
      <c r="AMZ81" s="54"/>
      <c r="ANA81" s="54"/>
      <c r="ANB81" s="54"/>
      <c r="ANC81" s="54"/>
      <c r="AND81" s="54"/>
      <c r="ANE81" s="54"/>
      <c r="ANF81" s="54"/>
      <c r="ANG81" s="54"/>
      <c r="ANH81" s="54"/>
      <c r="ANI81" s="54"/>
      <c r="ANJ81" s="54"/>
      <c r="ANK81" s="54"/>
      <c r="ANL81" s="54"/>
      <c r="ANM81" s="54"/>
      <c r="ANN81" s="54"/>
      <c r="ANO81" s="54"/>
      <c r="ANP81" s="54"/>
      <c r="ANQ81" s="54"/>
      <c r="ANR81" s="54"/>
      <c r="ANS81" s="54"/>
      <c r="ANT81" s="54"/>
      <c r="ANU81" s="54"/>
      <c r="ANV81" s="54"/>
      <c r="ANW81" s="54"/>
      <c r="ANX81" s="54"/>
      <c r="ANY81" s="54"/>
      <c r="ANZ81" s="54"/>
      <c r="AOA81" s="54"/>
      <c r="AOB81" s="54"/>
      <c r="AOC81" s="54"/>
      <c r="AOD81" s="54"/>
      <c r="AOE81" s="54"/>
      <c r="AOF81" s="54"/>
      <c r="AOG81" s="54"/>
      <c r="AOH81" s="54"/>
      <c r="AOI81" s="54"/>
      <c r="AOJ81" s="54"/>
      <c r="AOK81" s="54"/>
      <c r="AOL81" s="54"/>
      <c r="AOM81" s="54"/>
      <c r="AON81" s="54"/>
      <c r="AOO81" s="54"/>
      <c r="AOP81" s="54"/>
      <c r="AOQ81" s="54"/>
      <c r="AOR81" s="54"/>
      <c r="AOS81" s="54"/>
      <c r="AOT81" s="54"/>
      <c r="AOU81" s="54"/>
      <c r="AOV81" s="54"/>
      <c r="AOW81" s="54"/>
      <c r="AOX81" s="54"/>
      <c r="AOY81" s="54"/>
      <c r="AOZ81" s="54"/>
      <c r="APA81" s="54"/>
      <c r="APB81" s="54"/>
      <c r="APC81" s="54"/>
      <c r="APD81" s="54"/>
      <c r="APE81" s="54"/>
      <c r="APF81" s="54"/>
      <c r="APG81" s="54"/>
      <c r="APH81" s="54"/>
      <c r="API81" s="54"/>
      <c r="APJ81" s="54"/>
      <c r="APK81" s="54"/>
      <c r="APL81" s="54"/>
      <c r="APM81" s="54"/>
      <c r="APN81" s="54"/>
      <c r="APO81" s="54"/>
      <c r="APP81" s="54"/>
      <c r="APQ81" s="54"/>
      <c r="APR81" s="54"/>
      <c r="APS81" s="54"/>
      <c r="APT81" s="54"/>
      <c r="APU81" s="54"/>
      <c r="APV81" s="54"/>
      <c r="APW81" s="54"/>
      <c r="APX81" s="54"/>
      <c r="APY81" s="54"/>
    </row>
    <row r="82" spans="1:1117" s="12" customFormat="1" x14ac:dyDescent="0.2">
      <c r="A82" s="52" t="s">
        <v>447</v>
      </c>
      <c r="B82" s="49">
        <v>16898.87</v>
      </c>
      <c r="C82" s="49"/>
      <c r="D82" s="49">
        <v>285242.28999999998</v>
      </c>
      <c r="E82" s="49">
        <v>10030.66</v>
      </c>
      <c r="F82" s="49">
        <v>14792.75</v>
      </c>
      <c r="G82" s="49">
        <v>12367.11</v>
      </c>
      <c r="H82" s="49"/>
      <c r="I82" s="49">
        <v>103515.98</v>
      </c>
      <c r="J82" s="49">
        <v>67632.78</v>
      </c>
      <c r="K82" s="49"/>
      <c r="L82" s="49">
        <v>458873.97</v>
      </c>
      <c r="M82" s="49"/>
      <c r="N82" s="49"/>
      <c r="O82" s="49">
        <v>0</v>
      </c>
      <c r="P82" s="49">
        <v>0</v>
      </c>
      <c r="Q82" s="49">
        <v>833477.8</v>
      </c>
      <c r="R82" s="49">
        <v>78733.53</v>
      </c>
      <c r="S82" s="49"/>
      <c r="T82" s="49">
        <v>4535</v>
      </c>
      <c r="U82" s="49">
        <v>61036.396484375007</v>
      </c>
      <c r="V82" s="49">
        <v>753.94</v>
      </c>
      <c r="W82" s="49">
        <v>63665.45</v>
      </c>
      <c r="X82" s="49">
        <v>65.959999999999994</v>
      </c>
      <c r="Y82" s="49">
        <f t="shared" si="14"/>
        <v>2011622.4864843749</v>
      </c>
      <c r="Z82" s="54"/>
      <c r="AA82" s="70"/>
      <c r="AB82" s="54"/>
      <c r="AC82" s="54"/>
      <c r="AD82" s="54"/>
      <c r="AE82" s="54"/>
      <c r="AF82" s="54"/>
      <c r="AG82" s="54"/>
      <c r="AH82" s="54"/>
      <c r="AI82" s="54"/>
      <c r="AJ82" s="54"/>
      <c r="AK82" s="54"/>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c r="GO82" s="109"/>
      <c r="GP82" s="109"/>
      <c r="GQ82" s="109"/>
      <c r="GR82" s="109"/>
      <c r="GS82" s="109"/>
      <c r="GT82" s="109"/>
      <c r="GU82" s="109"/>
      <c r="GV82" s="109"/>
      <c r="GW82" s="109"/>
      <c r="GX82" s="109"/>
      <c r="GY82" s="109"/>
      <c r="GZ82" s="109"/>
      <c r="HA82" s="109"/>
      <c r="HB82" s="109"/>
      <c r="HC82" s="109"/>
      <c r="HD82" s="109"/>
      <c r="HE82" s="109"/>
      <c r="HF82" s="109"/>
      <c r="HG82" s="109"/>
      <c r="HH82" s="109"/>
      <c r="HI82" s="109"/>
      <c r="HJ82" s="109"/>
      <c r="HK82" s="109"/>
      <c r="HL82" s="109"/>
      <c r="HM82" s="109"/>
      <c r="HN82" s="109"/>
      <c r="HO82" s="109"/>
      <c r="HP82" s="109"/>
      <c r="HQ82" s="109"/>
      <c r="HR82" s="109"/>
      <c r="HS82" s="109"/>
      <c r="HT82" s="109"/>
      <c r="HU82" s="109"/>
      <c r="HV82" s="109"/>
      <c r="HW82" s="109"/>
      <c r="HX82" s="109"/>
      <c r="HY82" s="109"/>
      <c r="HZ82" s="109"/>
      <c r="IA82" s="109"/>
      <c r="IB82" s="109"/>
      <c r="IC82" s="109"/>
      <c r="ID82" s="109"/>
      <c r="IE82" s="109"/>
      <c r="IF82" s="109"/>
      <c r="IG82" s="109"/>
      <c r="IH82" s="109"/>
      <c r="II82" s="109"/>
      <c r="IJ82" s="109"/>
      <c r="IK82" s="109"/>
      <c r="IL82" s="109"/>
      <c r="IM82" s="109"/>
      <c r="IN82" s="109"/>
      <c r="IO82" s="109"/>
      <c r="IP82" s="109"/>
      <c r="IQ82" s="109"/>
      <c r="IR82" s="109"/>
      <c r="IS82" s="109"/>
      <c r="IT82" s="109"/>
      <c r="IU82" s="109"/>
      <c r="IV82" s="109"/>
      <c r="IW82" s="109"/>
      <c r="IX82" s="109"/>
      <c r="IY82" s="109"/>
      <c r="IZ82" s="109"/>
      <c r="JA82" s="109"/>
      <c r="JB82" s="109"/>
      <c r="JC82" s="109"/>
      <c r="JD82" s="109"/>
      <c r="JE82" s="109"/>
      <c r="JF82" s="109"/>
      <c r="JG82" s="109"/>
      <c r="JH82" s="109"/>
      <c r="JI82" s="109"/>
      <c r="JJ82" s="109"/>
      <c r="JK82" s="109"/>
      <c r="JL82" s="109"/>
      <c r="JM82" s="109"/>
      <c r="JN82" s="109"/>
      <c r="JO82" s="109"/>
      <c r="JP82" s="109"/>
      <c r="JQ82" s="109"/>
      <c r="JR82" s="109"/>
      <c r="JS82" s="109"/>
      <c r="JT82" s="109"/>
      <c r="JU82" s="109"/>
      <c r="JV82" s="109"/>
      <c r="JW82" s="109"/>
      <c r="JX82" s="109"/>
      <c r="JY82" s="109"/>
      <c r="JZ82" s="109"/>
      <c r="KA82" s="109"/>
      <c r="KB82" s="109"/>
      <c r="KC82" s="109"/>
      <c r="KD82" s="109"/>
      <c r="KE82" s="109"/>
      <c r="KF82" s="109"/>
      <c r="KG82" s="109"/>
      <c r="KH82" s="109"/>
      <c r="KI82" s="109"/>
      <c r="KJ82" s="109"/>
      <c r="KK82" s="109"/>
      <c r="KL82" s="109"/>
      <c r="KM82" s="109"/>
      <c r="KN82" s="109"/>
      <c r="KO82" s="109"/>
      <c r="KP82" s="109"/>
      <c r="KQ82" s="109"/>
      <c r="KR82" s="109"/>
      <c r="KS82" s="109"/>
      <c r="KT82" s="109"/>
      <c r="KU82" s="109"/>
      <c r="KV82" s="109"/>
      <c r="KW82" s="109"/>
      <c r="KX82" s="109"/>
      <c r="KY82" s="109"/>
      <c r="KZ82" s="109"/>
      <c r="LA82" s="109"/>
      <c r="LB82" s="109"/>
      <c r="LC82" s="109"/>
      <c r="LD82" s="109"/>
      <c r="LE82" s="109"/>
      <c r="LF82" s="109"/>
      <c r="LG82" s="109"/>
      <c r="LH82" s="109"/>
      <c r="LI82" s="109"/>
      <c r="LJ82" s="109"/>
      <c r="LK82" s="109"/>
      <c r="LL82" s="109"/>
      <c r="LM82" s="109"/>
      <c r="LN82" s="109"/>
      <c r="LO82" s="109"/>
      <c r="LP82" s="109"/>
      <c r="LQ82" s="109"/>
      <c r="LR82" s="109"/>
      <c r="LS82" s="109"/>
      <c r="LT82" s="109"/>
      <c r="LU82" s="109"/>
      <c r="LV82" s="109"/>
      <c r="LW82" s="109"/>
      <c r="LX82" s="109"/>
      <c r="LY82" s="109"/>
      <c r="LZ82" s="109"/>
      <c r="MA82" s="109"/>
      <c r="MB82" s="109"/>
      <c r="MC82" s="109"/>
      <c r="MD82" s="109"/>
      <c r="ME82" s="109"/>
      <c r="MF82" s="109"/>
      <c r="MG82" s="109"/>
      <c r="MH82" s="109"/>
      <c r="MI82" s="109"/>
      <c r="MJ82" s="109"/>
      <c r="MK82" s="109"/>
      <c r="ML82" s="109"/>
      <c r="MM82" s="109"/>
      <c r="MN82" s="109"/>
      <c r="MO82" s="109"/>
      <c r="MP82" s="109"/>
      <c r="MQ82" s="109"/>
      <c r="MR82" s="109"/>
      <c r="MS82" s="109"/>
      <c r="MT82" s="109"/>
      <c r="MU82" s="109"/>
      <c r="MV82" s="109"/>
      <c r="MW82" s="109"/>
      <c r="MX82" s="109"/>
      <c r="MY82" s="109"/>
      <c r="MZ82" s="109"/>
      <c r="NA82" s="109"/>
      <c r="NB82" s="109"/>
      <c r="NC82" s="109"/>
      <c r="ND82" s="109"/>
      <c r="NE82" s="109"/>
      <c r="NF82" s="109"/>
      <c r="NG82" s="109"/>
      <c r="NH82" s="109"/>
      <c r="NI82" s="109"/>
      <c r="NJ82" s="109"/>
      <c r="NK82" s="109"/>
      <c r="NL82" s="109"/>
      <c r="NM82" s="109"/>
      <c r="NN82" s="109"/>
      <c r="NO82" s="109"/>
      <c r="NP82" s="109"/>
      <c r="NQ82" s="109"/>
      <c r="NR82" s="109"/>
      <c r="NS82" s="109"/>
      <c r="NT82" s="109"/>
      <c r="NU82" s="109"/>
      <c r="NV82" s="109"/>
      <c r="NW82" s="109"/>
      <c r="NX82" s="109"/>
      <c r="NY82" s="109"/>
      <c r="NZ82" s="109"/>
      <c r="OA82" s="109"/>
      <c r="OB82" s="109"/>
      <c r="OC82" s="109"/>
      <c r="OD82" s="109"/>
      <c r="OE82" s="109"/>
      <c r="OF82" s="109"/>
      <c r="OG82" s="109"/>
      <c r="OH82" s="109"/>
      <c r="OI82" s="109"/>
      <c r="OJ82" s="109"/>
      <c r="OK82" s="109"/>
      <c r="OL82" s="109"/>
      <c r="OM82" s="109"/>
      <c r="ON82" s="109"/>
      <c r="OO82" s="109"/>
      <c r="OP82" s="109"/>
      <c r="OQ82" s="109"/>
      <c r="OR82" s="109"/>
      <c r="OS82" s="109"/>
      <c r="OT82" s="109"/>
      <c r="OU82" s="109"/>
      <c r="OV82" s="109"/>
      <c r="OW82" s="109"/>
      <c r="OX82" s="109"/>
      <c r="OY82" s="109"/>
      <c r="OZ82" s="109"/>
      <c r="PA82" s="109"/>
      <c r="PB82" s="109"/>
      <c r="PC82" s="109"/>
      <c r="PD82" s="109"/>
      <c r="PE82" s="109"/>
      <c r="PF82" s="109"/>
      <c r="PG82" s="109"/>
      <c r="PH82" s="109"/>
      <c r="PI82" s="109"/>
      <c r="PJ82" s="109"/>
      <c r="PK82" s="109"/>
      <c r="PL82" s="109"/>
      <c r="PM82" s="109"/>
      <c r="PN82" s="109"/>
      <c r="PO82" s="109"/>
      <c r="PP82" s="109"/>
      <c r="PQ82" s="109"/>
      <c r="PR82" s="109"/>
      <c r="PS82" s="109"/>
      <c r="PT82" s="109"/>
      <c r="PU82" s="109"/>
      <c r="PV82" s="109"/>
      <c r="PW82" s="109"/>
      <c r="PX82" s="109"/>
      <c r="PY82" s="109"/>
      <c r="PZ82" s="109"/>
      <c r="QA82" s="109"/>
      <c r="QB82" s="109"/>
      <c r="QC82" s="109"/>
      <c r="QD82" s="109"/>
      <c r="QE82" s="109"/>
      <c r="QF82" s="109"/>
      <c r="QG82" s="109"/>
      <c r="QH82" s="109"/>
      <c r="QI82" s="109"/>
      <c r="QJ82" s="109"/>
      <c r="QK82" s="109"/>
      <c r="QL82" s="109"/>
      <c r="QM82" s="109"/>
      <c r="QN82" s="109"/>
      <c r="QO82" s="109"/>
      <c r="QP82" s="109"/>
      <c r="QQ82" s="109"/>
      <c r="QR82" s="109"/>
      <c r="QS82" s="109"/>
      <c r="QT82" s="109"/>
      <c r="QU82" s="109"/>
      <c r="QV82" s="109"/>
      <c r="QW82" s="109"/>
      <c r="QX82" s="109"/>
      <c r="QY82" s="109"/>
      <c r="QZ82" s="109"/>
      <c r="RA82" s="109"/>
      <c r="RB82" s="109"/>
      <c r="RC82" s="109"/>
      <c r="RD82" s="109"/>
      <c r="RE82" s="109"/>
      <c r="RF82" s="109"/>
      <c r="RG82" s="109"/>
      <c r="RH82" s="109"/>
      <c r="RI82" s="109"/>
      <c r="RJ82" s="109"/>
      <c r="RK82" s="109"/>
      <c r="RL82" s="109"/>
      <c r="RM82" s="109"/>
      <c r="RN82" s="109"/>
      <c r="RO82" s="109"/>
      <c r="RP82" s="109"/>
      <c r="RQ82" s="109"/>
      <c r="RR82" s="109"/>
      <c r="RS82" s="109"/>
      <c r="RT82" s="109"/>
      <c r="RU82" s="109"/>
      <c r="RV82" s="109"/>
      <c r="RW82" s="109"/>
      <c r="RX82" s="109"/>
      <c r="RY82" s="109"/>
      <c r="RZ82" s="109"/>
      <c r="SA82" s="109"/>
      <c r="SB82" s="109"/>
      <c r="SC82" s="109"/>
      <c r="SD82" s="109"/>
      <c r="SE82" s="109"/>
      <c r="SF82" s="109"/>
      <c r="SG82" s="109"/>
      <c r="SH82" s="109"/>
      <c r="SI82" s="109"/>
      <c r="SJ82" s="109"/>
      <c r="SK82" s="109"/>
      <c r="SL82" s="109"/>
      <c r="SM82" s="109"/>
      <c r="SN82" s="109"/>
      <c r="SO82" s="109"/>
      <c r="SP82" s="109"/>
      <c r="SQ82" s="109"/>
      <c r="SR82" s="109"/>
      <c r="SS82" s="109"/>
      <c r="ST82" s="109"/>
      <c r="SU82" s="109"/>
      <c r="SV82" s="109"/>
      <c r="SW82" s="109"/>
      <c r="SX82" s="109"/>
      <c r="SY82" s="109"/>
      <c r="SZ82" s="109"/>
      <c r="TA82" s="109"/>
      <c r="TB82" s="109"/>
      <c r="TC82" s="109"/>
      <c r="TD82" s="109"/>
      <c r="TE82" s="109"/>
      <c r="TF82" s="109"/>
      <c r="TG82" s="109"/>
      <c r="TH82" s="109"/>
      <c r="TI82" s="109"/>
      <c r="TJ82" s="109"/>
      <c r="TK82" s="109"/>
      <c r="TL82" s="109"/>
      <c r="TM82" s="109"/>
      <c r="TN82" s="109"/>
      <c r="TO82" s="109"/>
      <c r="TP82" s="109"/>
      <c r="TQ82" s="109"/>
      <c r="TR82" s="109"/>
      <c r="TS82" s="109"/>
      <c r="TT82" s="109"/>
      <c r="TU82" s="109"/>
      <c r="TV82" s="109"/>
      <c r="TW82" s="109"/>
      <c r="TX82" s="109"/>
      <c r="TY82" s="109"/>
      <c r="TZ82" s="109"/>
      <c r="UA82" s="109"/>
      <c r="UB82" s="109"/>
      <c r="UC82" s="109"/>
      <c r="UD82" s="109"/>
      <c r="UE82" s="109"/>
      <c r="UF82" s="109"/>
      <c r="UG82" s="109"/>
      <c r="UH82" s="109"/>
      <c r="UI82" s="109"/>
      <c r="UJ82" s="109"/>
      <c r="UK82" s="109"/>
      <c r="UL82" s="109"/>
      <c r="UM82" s="109"/>
      <c r="UN82" s="109"/>
      <c r="UO82" s="109"/>
      <c r="UP82" s="109"/>
      <c r="UQ82" s="109"/>
      <c r="UR82" s="109"/>
      <c r="US82" s="109"/>
      <c r="UT82" s="109"/>
      <c r="UU82" s="109"/>
      <c r="UV82" s="109"/>
      <c r="UW82" s="109"/>
      <c r="UX82" s="109"/>
      <c r="UY82" s="109"/>
      <c r="UZ82" s="109"/>
      <c r="VA82" s="109"/>
      <c r="VB82" s="109"/>
      <c r="VC82" s="109"/>
      <c r="VD82" s="109"/>
      <c r="VE82" s="109"/>
      <c r="VF82" s="109"/>
      <c r="VG82" s="109"/>
      <c r="VH82" s="109"/>
      <c r="VI82" s="109"/>
      <c r="VJ82" s="109"/>
      <c r="VK82" s="109"/>
      <c r="VL82" s="109"/>
      <c r="VM82" s="109"/>
      <c r="VN82" s="109"/>
      <c r="VO82" s="109"/>
      <c r="VP82" s="109"/>
      <c r="VQ82" s="109"/>
      <c r="VR82" s="109"/>
      <c r="VS82" s="109"/>
      <c r="VT82" s="109"/>
      <c r="VU82" s="109"/>
      <c r="VV82" s="109"/>
      <c r="VW82" s="109"/>
      <c r="VX82" s="109"/>
      <c r="VY82" s="109"/>
      <c r="VZ82" s="109"/>
      <c r="WA82" s="109"/>
      <c r="WB82" s="109"/>
      <c r="WC82" s="109"/>
      <c r="WD82" s="109"/>
      <c r="WE82" s="109"/>
      <c r="WF82" s="109"/>
      <c r="WG82" s="109"/>
      <c r="WH82" s="109"/>
      <c r="WI82" s="109"/>
      <c r="WJ82" s="109"/>
      <c r="WK82" s="109"/>
      <c r="WL82" s="109"/>
      <c r="WM82" s="109"/>
      <c r="WN82" s="109"/>
      <c r="WO82" s="109"/>
      <c r="WP82" s="109"/>
      <c r="WQ82" s="109"/>
      <c r="WR82" s="109"/>
      <c r="WS82" s="109"/>
      <c r="WT82" s="109"/>
      <c r="WU82" s="109"/>
      <c r="WV82" s="109"/>
      <c r="WW82" s="109"/>
      <c r="WX82" s="109"/>
      <c r="WY82" s="109"/>
      <c r="WZ82" s="109"/>
      <c r="XA82" s="109"/>
      <c r="XB82" s="109"/>
      <c r="XC82" s="109"/>
      <c r="XD82" s="109"/>
      <c r="XE82" s="109"/>
      <c r="XF82" s="109"/>
      <c r="XG82" s="109"/>
      <c r="XH82" s="109"/>
      <c r="XI82" s="109"/>
      <c r="XJ82" s="109"/>
      <c r="XK82" s="109"/>
      <c r="XL82" s="109"/>
      <c r="XM82" s="109"/>
      <c r="XN82" s="109"/>
      <c r="XO82" s="109"/>
      <c r="XP82" s="109"/>
      <c r="XQ82" s="109"/>
      <c r="XR82" s="109"/>
      <c r="XS82" s="109"/>
      <c r="XT82" s="109"/>
      <c r="XU82" s="109"/>
      <c r="XV82" s="109"/>
      <c r="XW82" s="109"/>
      <c r="XX82" s="109"/>
      <c r="XY82" s="109"/>
      <c r="XZ82" s="109"/>
      <c r="YA82" s="109"/>
      <c r="YB82" s="109"/>
      <c r="YC82" s="109"/>
      <c r="YD82" s="109"/>
      <c r="YE82" s="109"/>
      <c r="YF82" s="109"/>
      <c r="YG82" s="109"/>
      <c r="YH82" s="109"/>
      <c r="YI82" s="109"/>
      <c r="YJ82" s="109"/>
      <c r="YK82" s="109"/>
      <c r="YL82" s="109"/>
      <c r="YM82" s="109"/>
      <c r="YN82" s="109"/>
      <c r="YO82" s="109"/>
      <c r="YP82" s="109"/>
      <c r="YQ82" s="109"/>
      <c r="YR82" s="109"/>
      <c r="YS82" s="109"/>
      <c r="YT82" s="109"/>
      <c r="YU82" s="109"/>
      <c r="YV82" s="109"/>
      <c r="YW82" s="109"/>
      <c r="YX82" s="109"/>
      <c r="YY82" s="109"/>
      <c r="YZ82" s="109"/>
      <c r="ZA82" s="109"/>
      <c r="ZB82" s="109"/>
      <c r="ZC82" s="109"/>
      <c r="ZD82" s="109"/>
      <c r="ZE82" s="109"/>
      <c r="ZF82" s="109"/>
      <c r="ZG82" s="109"/>
      <c r="ZH82" s="109"/>
      <c r="ZI82" s="109"/>
      <c r="ZJ82" s="109"/>
      <c r="ZK82" s="109"/>
      <c r="ZL82" s="109"/>
      <c r="ZM82" s="109"/>
      <c r="ZN82" s="109"/>
      <c r="ZO82" s="109"/>
      <c r="ZP82" s="109"/>
      <c r="ZQ82" s="109"/>
      <c r="ZR82" s="109"/>
      <c r="ZS82" s="109"/>
      <c r="ZT82" s="109"/>
      <c r="ZU82" s="109"/>
      <c r="ZV82" s="109"/>
      <c r="ZW82" s="109"/>
      <c r="ZX82" s="109"/>
      <c r="ZY82" s="109"/>
      <c r="ZZ82" s="109"/>
      <c r="AAA82" s="109"/>
      <c r="AAB82" s="109"/>
      <c r="AAC82" s="109"/>
      <c r="AAD82" s="109"/>
      <c r="AAE82" s="109"/>
      <c r="AAF82" s="109"/>
      <c r="AAG82" s="109"/>
      <c r="AAH82" s="109"/>
      <c r="AAI82" s="109"/>
      <c r="AAJ82" s="109"/>
      <c r="AAK82" s="109"/>
      <c r="AAL82" s="109"/>
      <c r="AAM82" s="109"/>
      <c r="AAN82" s="109"/>
      <c r="AAO82" s="109"/>
      <c r="AAP82" s="109"/>
      <c r="AAQ82" s="109"/>
      <c r="AAR82" s="109"/>
      <c r="AAS82" s="109"/>
      <c r="AAT82" s="109"/>
      <c r="AAU82" s="109"/>
      <c r="AAV82" s="109"/>
      <c r="AAW82" s="109"/>
      <c r="AAX82" s="109"/>
      <c r="AAY82" s="109"/>
      <c r="AAZ82" s="109"/>
      <c r="ABA82" s="109"/>
      <c r="ABB82" s="109"/>
      <c r="ABC82" s="109"/>
      <c r="ABD82" s="109"/>
      <c r="ABE82" s="109"/>
      <c r="ABF82" s="109"/>
      <c r="ABG82" s="109"/>
      <c r="ABH82" s="109"/>
      <c r="ABI82" s="109"/>
      <c r="ABJ82" s="109"/>
      <c r="ABK82" s="109"/>
      <c r="ABL82" s="109"/>
      <c r="ABM82" s="109"/>
      <c r="ABN82" s="109"/>
      <c r="ABO82" s="109"/>
      <c r="ABP82" s="109"/>
      <c r="ABQ82" s="109"/>
      <c r="ABR82" s="109"/>
      <c r="ABS82" s="109"/>
      <c r="ABT82" s="109"/>
      <c r="ABU82" s="109"/>
      <c r="ABV82" s="109"/>
      <c r="ABW82" s="109"/>
      <c r="ABX82" s="109"/>
      <c r="ABY82" s="109"/>
      <c r="ABZ82" s="109"/>
      <c r="ACA82" s="109"/>
      <c r="ACB82" s="109"/>
      <c r="ACC82" s="109"/>
      <c r="ACD82" s="109"/>
      <c r="ACE82" s="109"/>
      <c r="ACF82" s="109"/>
      <c r="ACG82" s="109"/>
      <c r="ACH82" s="109"/>
      <c r="ACI82" s="109"/>
      <c r="ACJ82" s="109"/>
      <c r="ACK82" s="109"/>
      <c r="ACL82" s="109"/>
      <c r="ACM82" s="109"/>
      <c r="ACN82" s="109"/>
      <c r="ACO82" s="109"/>
      <c r="ACP82" s="109"/>
      <c r="ACQ82" s="109"/>
      <c r="ACR82" s="109"/>
      <c r="ACS82" s="109"/>
      <c r="ACT82" s="109"/>
      <c r="ACU82" s="109"/>
      <c r="ACV82" s="109"/>
      <c r="ACW82" s="109"/>
      <c r="ACX82" s="109"/>
      <c r="ACY82" s="109"/>
      <c r="ACZ82" s="109"/>
      <c r="ADA82" s="109"/>
      <c r="ADB82" s="109"/>
      <c r="ADC82" s="109"/>
      <c r="ADD82" s="109"/>
      <c r="ADE82" s="109"/>
      <c r="ADF82" s="109"/>
      <c r="ADG82" s="109"/>
      <c r="ADH82" s="109"/>
      <c r="ADI82" s="109"/>
      <c r="ADJ82" s="109"/>
      <c r="ADK82" s="109"/>
      <c r="ADL82" s="109"/>
      <c r="ADM82" s="109"/>
      <c r="ADN82" s="109"/>
      <c r="ADO82" s="109"/>
      <c r="ADP82" s="109"/>
      <c r="ADQ82" s="109"/>
      <c r="ADR82" s="109"/>
      <c r="ADS82" s="109"/>
      <c r="ADT82" s="109"/>
      <c r="ADU82" s="109"/>
      <c r="ADV82" s="109"/>
      <c r="ADW82" s="109"/>
      <c r="ADX82" s="109"/>
      <c r="ADY82" s="109"/>
      <c r="ADZ82" s="109"/>
      <c r="AEA82" s="109"/>
      <c r="AEB82" s="109"/>
      <c r="AEC82" s="109"/>
      <c r="AED82" s="109"/>
      <c r="AEE82" s="109"/>
      <c r="AEF82" s="109"/>
      <c r="AEG82" s="109"/>
      <c r="AEH82" s="109"/>
      <c r="AEI82" s="109"/>
      <c r="AEJ82" s="109"/>
      <c r="AEK82" s="109"/>
      <c r="AEL82" s="109"/>
      <c r="AEM82" s="109"/>
      <c r="AEN82" s="109"/>
      <c r="AEO82" s="109"/>
      <c r="AEP82" s="109"/>
      <c r="AEQ82" s="109"/>
      <c r="AER82" s="109"/>
      <c r="AES82" s="109"/>
      <c r="AET82" s="109"/>
      <c r="AEU82" s="109"/>
      <c r="AEV82" s="109"/>
      <c r="AEW82" s="109"/>
      <c r="AEX82" s="109"/>
      <c r="AEY82" s="109"/>
      <c r="AEZ82" s="109"/>
      <c r="AFA82" s="109"/>
      <c r="AFB82" s="109"/>
      <c r="AFC82" s="109"/>
      <c r="AFD82" s="109"/>
      <c r="AFE82" s="109"/>
      <c r="AFF82" s="109"/>
      <c r="AFG82" s="109"/>
      <c r="AFH82" s="109"/>
      <c r="AFI82" s="109"/>
      <c r="AFJ82" s="109"/>
      <c r="AFK82" s="109"/>
      <c r="AFL82" s="109"/>
      <c r="AFM82" s="109"/>
      <c r="AFN82" s="109"/>
      <c r="AFO82" s="109"/>
      <c r="AFP82" s="109"/>
      <c r="AFQ82" s="109"/>
      <c r="AFR82" s="109"/>
      <c r="AFS82" s="109"/>
      <c r="AFT82" s="109"/>
      <c r="AFU82" s="109"/>
      <c r="AFV82" s="109"/>
      <c r="AFW82" s="109"/>
      <c r="AFX82" s="109"/>
      <c r="AFY82" s="109"/>
      <c r="AFZ82" s="109"/>
      <c r="AGA82" s="109"/>
      <c r="AGB82" s="109"/>
      <c r="AGC82" s="109"/>
      <c r="AGD82" s="109"/>
      <c r="AGE82" s="109"/>
      <c r="AGF82" s="109"/>
      <c r="AGG82" s="109"/>
      <c r="AGH82" s="109"/>
      <c r="AGI82" s="109"/>
      <c r="AGJ82" s="109"/>
      <c r="AGK82" s="109"/>
      <c r="AGL82" s="109"/>
      <c r="AGM82" s="109"/>
      <c r="AGN82" s="109"/>
      <c r="AGO82" s="109"/>
      <c r="AGP82" s="109"/>
      <c r="AGQ82" s="109"/>
      <c r="AGR82" s="109"/>
      <c r="AGS82" s="109"/>
      <c r="AGT82" s="109"/>
      <c r="AGU82" s="109"/>
      <c r="AGV82" s="109"/>
      <c r="AGW82" s="109"/>
      <c r="AGX82" s="109"/>
      <c r="AGY82" s="109"/>
      <c r="AGZ82" s="109"/>
      <c r="AHA82" s="109"/>
      <c r="AHB82" s="109"/>
      <c r="AHC82" s="109"/>
      <c r="AHD82" s="109"/>
      <c r="AHE82" s="109"/>
      <c r="AHF82" s="109"/>
      <c r="AHG82" s="109"/>
      <c r="AHH82" s="109"/>
      <c r="AHI82" s="109"/>
      <c r="AHJ82" s="109"/>
      <c r="AHK82" s="109"/>
      <c r="AHL82" s="109"/>
      <c r="AHM82" s="109"/>
      <c r="AHN82" s="109"/>
      <c r="AHO82" s="109"/>
      <c r="AHP82" s="109"/>
      <c r="AHQ82" s="109"/>
      <c r="AHR82" s="109"/>
      <c r="AHS82" s="109"/>
      <c r="AHT82" s="109"/>
      <c r="AHU82" s="109"/>
      <c r="AHV82" s="109"/>
      <c r="AHW82" s="109"/>
      <c r="AHX82" s="109"/>
      <c r="AHY82" s="109"/>
      <c r="AHZ82" s="109"/>
      <c r="AIA82" s="109"/>
      <c r="AIB82" s="109"/>
      <c r="AIC82" s="109"/>
      <c r="AID82" s="109"/>
      <c r="AIE82" s="109"/>
      <c r="AIF82" s="109"/>
      <c r="AIG82" s="109"/>
      <c r="AIH82" s="109"/>
      <c r="AII82" s="109"/>
      <c r="AIJ82" s="109"/>
      <c r="AIK82" s="109"/>
      <c r="AIL82" s="109"/>
      <c r="AIM82" s="109"/>
      <c r="AIN82" s="109"/>
      <c r="AIO82" s="109"/>
      <c r="AIP82" s="109"/>
      <c r="AIQ82" s="109"/>
      <c r="AIR82" s="109"/>
      <c r="AIS82" s="109"/>
      <c r="AIT82" s="109"/>
      <c r="AIU82" s="109"/>
      <c r="AIV82" s="109"/>
      <c r="AIW82" s="109"/>
      <c r="AIX82" s="109"/>
      <c r="AIY82" s="109"/>
      <c r="AIZ82" s="109"/>
      <c r="AJA82" s="109"/>
      <c r="AJB82" s="109"/>
      <c r="AJC82" s="109"/>
      <c r="AJD82" s="109"/>
      <c r="AJE82" s="109"/>
      <c r="AJF82" s="109"/>
      <c r="AJG82" s="109"/>
      <c r="AJH82" s="109"/>
      <c r="AJI82" s="109"/>
      <c r="AJJ82" s="109"/>
      <c r="AJK82" s="109"/>
      <c r="AJL82" s="109"/>
      <c r="AJM82" s="109"/>
      <c r="AJN82" s="109"/>
      <c r="AJO82" s="109"/>
      <c r="AJP82" s="109"/>
      <c r="AJQ82" s="109"/>
      <c r="AJR82" s="109"/>
      <c r="AJS82" s="109"/>
      <c r="AJT82" s="109"/>
      <c r="AJU82" s="109"/>
      <c r="AJV82" s="109"/>
      <c r="AJW82" s="109"/>
      <c r="AJX82" s="109"/>
      <c r="AJY82" s="109"/>
      <c r="AJZ82" s="109"/>
      <c r="AKA82" s="109"/>
      <c r="AKB82" s="109"/>
      <c r="AKC82" s="109"/>
      <c r="AKD82" s="109"/>
      <c r="AKE82" s="109"/>
      <c r="AKF82" s="109"/>
      <c r="AKG82" s="109"/>
      <c r="AKH82" s="109"/>
      <c r="AKI82" s="109"/>
      <c r="AKJ82" s="109"/>
      <c r="AKK82" s="109"/>
      <c r="AKL82" s="109"/>
      <c r="AKM82" s="109"/>
      <c r="AKN82" s="109"/>
      <c r="AKO82" s="109"/>
      <c r="AKP82" s="109"/>
      <c r="AKQ82" s="109"/>
      <c r="AKR82" s="109"/>
      <c r="AKS82" s="109"/>
      <c r="AKT82" s="109"/>
      <c r="AKU82" s="109"/>
      <c r="AKV82" s="109"/>
      <c r="AKW82" s="109"/>
      <c r="AKX82" s="109"/>
      <c r="AKY82" s="109"/>
      <c r="AKZ82" s="109"/>
      <c r="ALA82" s="109"/>
      <c r="ALB82" s="109"/>
      <c r="ALC82" s="109"/>
      <c r="ALD82" s="109"/>
      <c r="ALE82" s="109"/>
      <c r="ALF82" s="109"/>
      <c r="ALG82" s="109"/>
      <c r="ALH82" s="109"/>
      <c r="ALI82" s="109"/>
      <c r="ALJ82" s="109"/>
      <c r="ALK82" s="109"/>
      <c r="ALL82" s="109"/>
      <c r="ALM82" s="109"/>
      <c r="ALN82" s="109"/>
      <c r="ALO82" s="109"/>
      <c r="ALP82" s="109"/>
      <c r="ALQ82" s="109"/>
      <c r="ALR82" s="109"/>
      <c r="ALS82" s="109"/>
      <c r="ALT82" s="109"/>
      <c r="ALU82" s="109"/>
      <c r="ALV82" s="109"/>
      <c r="ALW82" s="109"/>
      <c r="ALX82" s="109"/>
      <c r="ALY82" s="109"/>
      <c r="ALZ82" s="109"/>
      <c r="AMA82" s="109"/>
      <c r="AMB82" s="109"/>
      <c r="AMC82" s="109"/>
      <c r="AMD82" s="109"/>
      <c r="AME82" s="109"/>
      <c r="AMF82" s="109"/>
      <c r="AMG82" s="109"/>
      <c r="AMH82" s="109"/>
      <c r="AMI82" s="109"/>
      <c r="AMJ82" s="109"/>
      <c r="AMK82" s="109"/>
      <c r="AML82" s="109"/>
      <c r="AMM82" s="109"/>
      <c r="AMN82" s="109"/>
      <c r="AMO82" s="109"/>
      <c r="AMP82" s="109"/>
      <c r="AMQ82" s="109"/>
      <c r="AMR82" s="109"/>
      <c r="AMS82" s="109"/>
      <c r="AMT82" s="109"/>
      <c r="AMU82" s="109"/>
      <c r="AMV82" s="109"/>
      <c r="AMW82" s="109"/>
      <c r="AMX82" s="109"/>
      <c r="AMY82" s="109"/>
      <c r="AMZ82" s="109"/>
      <c r="ANA82" s="109"/>
      <c r="ANB82" s="109"/>
      <c r="ANC82" s="109"/>
      <c r="AND82" s="109"/>
      <c r="ANE82" s="109"/>
      <c r="ANF82" s="109"/>
      <c r="ANG82" s="109"/>
      <c r="ANH82" s="109"/>
      <c r="ANI82" s="109"/>
      <c r="ANJ82" s="109"/>
      <c r="ANK82" s="109"/>
      <c r="ANL82" s="109"/>
      <c r="ANM82" s="109"/>
      <c r="ANN82" s="109"/>
      <c r="ANO82" s="109"/>
      <c r="ANP82" s="109"/>
      <c r="ANQ82" s="109"/>
      <c r="ANR82" s="109"/>
      <c r="ANS82" s="109"/>
      <c r="ANT82" s="109"/>
      <c r="ANU82" s="109"/>
      <c r="ANV82" s="109"/>
      <c r="ANW82" s="109"/>
      <c r="ANX82" s="109"/>
      <c r="ANY82" s="109"/>
      <c r="ANZ82" s="109"/>
      <c r="AOA82" s="109"/>
      <c r="AOB82" s="109"/>
      <c r="AOC82" s="109"/>
      <c r="AOD82" s="109"/>
      <c r="AOE82" s="109"/>
      <c r="AOF82" s="109"/>
      <c r="AOG82" s="109"/>
      <c r="AOH82" s="109"/>
      <c r="AOI82" s="109"/>
      <c r="AOJ82" s="109"/>
      <c r="AOK82" s="109"/>
      <c r="AOL82" s="109"/>
      <c r="AOM82" s="109"/>
      <c r="AON82" s="109"/>
      <c r="AOO82" s="109"/>
      <c r="AOP82" s="109"/>
      <c r="AOQ82" s="109"/>
      <c r="AOR82" s="109"/>
      <c r="AOS82" s="109"/>
      <c r="AOT82" s="109"/>
      <c r="AOU82" s="109"/>
      <c r="AOV82" s="109"/>
      <c r="AOW82" s="109"/>
      <c r="AOX82" s="109"/>
      <c r="AOY82" s="109"/>
      <c r="AOZ82" s="109"/>
      <c r="APA82" s="109"/>
      <c r="APB82" s="109"/>
      <c r="APC82" s="109"/>
      <c r="APD82" s="109"/>
      <c r="APE82" s="109"/>
      <c r="APF82" s="109"/>
      <c r="APG82" s="109"/>
      <c r="APH82" s="109"/>
      <c r="API82" s="109"/>
      <c r="APJ82" s="109"/>
      <c r="APK82" s="109"/>
      <c r="APL82" s="109"/>
      <c r="APM82" s="109"/>
      <c r="APN82" s="109"/>
      <c r="APO82" s="109"/>
      <c r="APP82" s="109"/>
      <c r="APQ82" s="109"/>
      <c r="APR82" s="109"/>
      <c r="APS82" s="109"/>
      <c r="APT82" s="109"/>
      <c r="APU82" s="109"/>
      <c r="APV82" s="109"/>
      <c r="APW82" s="109"/>
      <c r="APX82" s="109"/>
      <c r="APY82" s="109"/>
    </row>
    <row r="83" spans="1:1117" x14ac:dyDescent="0.2">
      <c r="A83" s="303" t="s">
        <v>448</v>
      </c>
      <c r="B83" s="49">
        <v>42989.77</v>
      </c>
      <c r="C83" s="49">
        <v>9421.9062580885056</v>
      </c>
      <c r="D83" s="49">
        <v>499015.44078253541</v>
      </c>
      <c r="E83" s="49">
        <v>0</v>
      </c>
      <c r="F83" s="49">
        <v>0</v>
      </c>
      <c r="G83" s="49">
        <v>8834.6617666799502</v>
      </c>
      <c r="H83" s="49"/>
      <c r="I83" s="49">
        <v>88017.605987849514</v>
      </c>
      <c r="J83" s="49">
        <v>104409.7853146808</v>
      </c>
      <c r="K83" s="49"/>
      <c r="L83" s="49">
        <v>551575.30902038363</v>
      </c>
      <c r="M83" s="49"/>
      <c r="N83" s="49"/>
      <c r="O83" s="49">
        <v>294.49387910962093</v>
      </c>
      <c r="P83" s="49">
        <v>0</v>
      </c>
      <c r="Q83" s="49">
        <v>887549.95605001308</v>
      </c>
      <c r="R83" s="49">
        <v>117409.10984277978</v>
      </c>
      <c r="S83" s="49"/>
      <c r="T83" s="49">
        <v>5467.301866283633</v>
      </c>
      <c r="U83" s="49">
        <v>75730.31</v>
      </c>
      <c r="V83" s="49">
        <v>2927.6699196174704</v>
      </c>
      <c r="W83" s="49">
        <v>93544.986292993577</v>
      </c>
      <c r="X83" s="49">
        <v>323.89450921863283</v>
      </c>
      <c r="Y83" s="49">
        <f t="shared" si="14"/>
        <v>2487512.2014902337</v>
      </c>
      <c r="Z83" s="109"/>
      <c r="AA83" s="109"/>
      <c r="AB83" s="109"/>
      <c r="AC83" s="109"/>
      <c r="AD83" s="109"/>
      <c r="AE83" s="109"/>
      <c r="AF83" s="109"/>
      <c r="AG83" s="109"/>
      <c r="AH83" s="109"/>
      <c r="AI83" s="109"/>
      <c r="AJ83" s="109"/>
      <c r="AK83" s="109"/>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c r="MN83" s="54"/>
      <c r="MO83" s="54"/>
      <c r="MP83" s="54"/>
      <c r="MQ83" s="54"/>
      <c r="MR83" s="54"/>
      <c r="MS83" s="54"/>
      <c r="MT83" s="54"/>
      <c r="MU83" s="54"/>
      <c r="MV83" s="54"/>
      <c r="MW83" s="54"/>
      <c r="MX83" s="54"/>
      <c r="MY83" s="54"/>
      <c r="MZ83" s="54"/>
      <c r="NA83" s="54"/>
      <c r="NB83" s="54"/>
      <c r="NC83" s="54"/>
      <c r="ND83" s="54"/>
      <c r="NE83" s="54"/>
      <c r="NF83" s="54"/>
      <c r="NG83" s="54"/>
      <c r="NH83" s="54"/>
      <c r="NI83" s="54"/>
      <c r="NJ83" s="54"/>
      <c r="NK83" s="54"/>
      <c r="NL83" s="54"/>
      <c r="NM83" s="54"/>
      <c r="NN83" s="54"/>
      <c r="NO83" s="54"/>
      <c r="NP83" s="54"/>
      <c r="NQ83" s="54"/>
      <c r="NR83" s="54"/>
      <c r="NS83" s="54"/>
      <c r="NT83" s="54"/>
      <c r="NU83" s="54"/>
      <c r="NV83" s="54"/>
      <c r="NW83" s="54"/>
      <c r="NX83" s="54"/>
      <c r="NY83" s="54"/>
      <c r="NZ83" s="54"/>
      <c r="OA83" s="54"/>
      <c r="OB83" s="54"/>
      <c r="OC83" s="54"/>
      <c r="OD83" s="54"/>
      <c r="OE83" s="54"/>
      <c r="OF83" s="54"/>
      <c r="OG83" s="54"/>
      <c r="OH83" s="54"/>
      <c r="OI83" s="54"/>
      <c r="OJ83" s="54"/>
      <c r="OK83" s="54"/>
      <c r="OL83" s="54"/>
      <c r="OM83" s="54"/>
      <c r="ON83" s="54"/>
      <c r="OO83" s="54"/>
      <c r="OP83" s="54"/>
      <c r="OQ83" s="54"/>
      <c r="OR83" s="54"/>
      <c r="OS83" s="54"/>
      <c r="OT83" s="54"/>
      <c r="OU83" s="54"/>
      <c r="OV83" s="54"/>
      <c r="OW83" s="54"/>
      <c r="OX83" s="54"/>
      <c r="OY83" s="54"/>
      <c r="OZ83" s="54"/>
      <c r="PA83" s="54"/>
      <c r="PB83" s="54"/>
      <c r="PC83" s="54"/>
      <c r="PD83" s="54"/>
      <c r="PE83" s="54"/>
      <c r="PF83" s="54"/>
      <c r="PG83" s="54"/>
      <c r="PH83" s="54"/>
      <c r="PI83" s="54"/>
      <c r="PJ83" s="54"/>
      <c r="PK83" s="54"/>
      <c r="PL83" s="54"/>
      <c r="PM83" s="54"/>
      <c r="PN83" s="54"/>
      <c r="PO83" s="54"/>
      <c r="PP83" s="54"/>
      <c r="PQ83" s="54"/>
      <c r="PR83" s="54"/>
      <c r="PS83" s="54"/>
      <c r="PT83" s="54"/>
      <c r="PU83" s="54"/>
      <c r="PV83" s="54"/>
      <c r="PW83" s="54"/>
      <c r="PX83" s="54"/>
      <c r="PY83" s="54"/>
      <c r="PZ83" s="54"/>
      <c r="QA83" s="54"/>
      <c r="QB83" s="54"/>
      <c r="QC83" s="54"/>
      <c r="QD83" s="54"/>
      <c r="QE83" s="54"/>
      <c r="QF83" s="54"/>
      <c r="QG83" s="54"/>
      <c r="QH83" s="54"/>
      <c r="QI83" s="54"/>
      <c r="QJ83" s="54"/>
      <c r="QK83" s="54"/>
      <c r="QL83" s="54"/>
      <c r="QM83" s="54"/>
      <c r="QN83" s="54"/>
      <c r="QO83" s="54"/>
      <c r="QP83" s="54"/>
      <c r="QQ83" s="54"/>
      <c r="QR83" s="54"/>
      <c r="QS83" s="54"/>
      <c r="QT83" s="54"/>
      <c r="QU83" s="54"/>
      <c r="QV83" s="54"/>
      <c r="QW83" s="54"/>
      <c r="QX83" s="54"/>
      <c r="QY83" s="54"/>
      <c r="QZ83" s="54"/>
      <c r="RA83" s="54"/>
      <c r="RB83" s="54"/>
      <c r="RC83" s="54"/>
      <c r="RD83" s="54"/>
      <c r="RE83" s="54"/>
      <c r="RF83" s="54"/>
      <c r="RG83" s="54"/>
      <c r="RH83" s="54"/>
      <c r="RI83" s="54"/>
      <c r="RJ83" s="54"/>
      <c r="RK83" s="54"/>
      <c r="RL83" s="54"/>
      <c r="RM83" s="54"/>
      <c r="RN83" s="54"/>
      <c r="RO83" s="54"/>
      <c r="RP83" s="54"/>
      <c r="RQ83" s="54"/>
      <c r="RR83" s="54"/>
      <c r="RS83" s="54"/>
      <c r="RT83" s="54"/>
      <c r="RU83" s="54"/>
      <c r="RV83" s="54"/>
      <c r="RW83" s="54"/>
      <c r="RX83" s="54"/>
      <c r="RY83" s="54"/>
      <c r="RZ83" s="54"/>
      <c r="SA83" s="54"/>
      <c r="SB83" s="54"/>
      <c r="SC83" s="54"/>
      <c r="SD83" s="54"/>
      <c r="SE83" s="54"/>
      <c r="SF83" s="54"/>
      <c r="SG83" s="54"/>
      <c r="SH83" s="54"/>
      <c r="SI83" s="54"/>
      <c r="SJ83" s="54"/>
      <c r="SK83" s="54"/>
      <c r="SL83" s="54"/>
      <c r="SM83" s="54"/>
      <c r="SN83" s="54"/>
      <c r="SO83" s="54"/>
      <c r="SP83" s="54"/>
      <c r="SQ83" s="54"/>
      <c r="SR83" s="54"/>
      <c r="SS83" s="54"/>
      <c r="ST83" s="54"/>
      <c r="SU83" s="54"/>
      <c r="SV83" s="54"/>
      <c r="SW83" s="54"/>
      <c r="SX83" s="54"/>
      <c r="SY83" s="54"/>
      <c r="SZ83" s="54"/>
      <c r="TA83" s="54"/>
      <c r="TB83" s="54"/>
      <c r="TC83" s="54"/>
      <c r="TD83" s="54"/>
      <c r="TE83" s="54"/>
      <c r="TF83" s="54"/>
      <c r="TG83" s="54"/>
      <c r="TH83" s="54"/>
      <c r="TI83" s="54"/>
      <c r="TJ83" s="54"/>
      <c r="TK83" s="54"/>
      <c r="TL83" s="54"/>
      <c r="TM83" s="54"/>
      <c r="TN83" s="54"/>
      <c r="TO83" s="54"/>
      <c r="TP83" s="54"/>
      <c r="TQ83" s="54"/>
      <c r="TR83" s="54"/>
      <c r="TS83" s="54"/>
      <c r="TT83" s="54"/>
      <c r="TU83" s="54"/>
      <c r="TV83" s="54"/>
      <c r="TW83" s="54"/>
      <c r="TX83" s="54"/>
      <c r="TY83" s="54"/>
      <c r="TZ83" s="54"/>
      <c r="UA83" s="54"/>
      <c r="UB83" s="54"/>
      <c r="UC83" s="54"/>
      <c r="UD83" s="54"/>
      <c r="UE83" s="54"/>
      <c r="UF83" s="54"/>
      <c r="UG83" s="54"/>
      <c r="UH83" s="54"/>
      <c r="UI83" s="54"/>
      <c r="UJ83" s="54"/>
      <c r="UK83" s="54"/>
      <c r="UL83" s="54"/>
      <c r="UM83" s="54"/>
      <c r="UN83" s="54"/>
      <c r="UO83" s="54"/>
      <c r="UP83" s="54"/>
      <c r="UQ83" s="54"/>
      <c r="UR83" s="54"/>
      <c r="US83" s="54"/>
      <c r="UT83" s="54"/>
      <c r="UU83" s="54"/>
      <c r="UV83" s="54"/>
      <c r="UW83" s="54"/>
      <c r="UX83" s="54"/>
      <c r="UY83" s="54"/>
      <c r="UZ83" s="54"/>
      <c r="VA83" s="54"/>
      <c r="VB83" s="54"/>
      <c r="VC83" s="54"/>
      <c r="VD83" s="54"/>
      <c r="VE83" s="54"/>
      <c r="VF83" s="54"/>
      <c r="VG83" s="54"/>
      <c r="VH83" s="54"/>
      <c r="VI83" s="54"/>
      <c r="VJ83" s="54"/>
      <c r="VK83" s="54"/>
      <c r="VL83" s="54"/>
      <c r="VM83" s="54"/>
      <c r="VN83" s="54"/>
      <c r="VO83" s="54"/>
      <c r="VP83" s="54"/>
      <c r="VQ83" s="54"/>
      <c r="VR83" s="54"/>
      <c r="VS83" s="54"/>
      <c r="VT83" s="54"/>
      <c r="VU83" s="54"/>
      <c r="VV83" s="54"/>
      <c r="VW83" s="54"/>
      <c r="VX83" s="54"/>
      <c r="VY83" s="54"/>
      <c r="VZ83" s="54"/>
      <c r="WA83" s="54"/>
      <c r="WB83" s="54"/>
      <c r="WC83" s="54"/>
      <c r="WD83" s="54"/>
      <c r="WE83" s="54"/>
      <c r="WF83" s="54"/>
      <c r="WG83" s="54"/>
      <c r="WH83" s="54"/>
      <c r="WI83" s="54"/>
      <c r="WJ83" s="54"/>
      <c r="WK83" s="54"/>
      <c r="WL83" s="54"/>
      <c r="WM83" s="54"/>
      <c r="WN83" s="54"/>
      <c r="WO83" s="54"/>
      <c r="WP83" s="54"/>
      <c r="WQ83" s="54"/>
      <c r="WR83" s="54"/>
      <c r="WS83" s="54"/>
      <c r="WT83" s="54"/>
      <c r="WU83" s="54"/>
      <c r="WV83" s="54"/>
      <c r="WW83" s="54"/>
      <c r="WX83" s="54"/>
      <c r="WY83" s="54"/>
      <c r="WZ83" s="54"/>
      <c r="XA83" s="54"/>
      <c r="XB83" s="54"/>
      <c r="XC83" s="54"/>
      <c r="XD83" s="54"/>
      <c r="XE83" s="54"/>
      <c r="XF83" s="54"/>
      <c r="XG83" s="54"/>
      <c r="XH83" s="54"/>
      <c r="XI83" s="54"/>
      <c r="XJ83" s="54"/>
      <c r="XK83" s="54"/>
      <c r="XL83" s="54"/>
      <c r="XM83" s="54"/>
      <c r="XN83" s="54"/>
      <c r="XO83" s="54"/>
      <c r="XP83" s="54"/>
      <c r="XQ83" s="54"/>
      <c r="XR83" s="54"/>
      <c r="XS83" s="54"/>
      <c r="XT83" s="54"/>
      <c r="XU83" s="54"/>
      <c r="XV83" s="54"/>
      <c r="XW83" s="54"/>
      <c r="XX83" s="54"/>
      <c r="XY83" s="54"/>
      <c r="XZ83" s="54"/>
      <c r="YA83" s="54"/>
      <c r="YB83" s="54"/>
      <c r="YC83" s="54"/>
      <c r="YD83" s="54"/>
      <c r="YE83" s="54"/>
      <c r="YF83" s="54"/>
      <c r="YG83" s="54"/>
      <c r="YH83" s="54"/>
      <c r="YI83" s="54"/>
      <c r="YJ83" s="54"/>
      <c r="YK83" s="54"/>
      <c r="YL83" s="54"/>
      <c r="YM83" s="54"/>
      <c r="YN83" s="54"/>
      <c r="YO83" s="54"/>
      <c r="YP83" s="54"/>
      <c r="YQ83" s="54"/>
      <c r="YR83" s="54"/>
      <c r="YS83" s="54"/>
      <c r="YT83" s="54"/>
      <c r="YU83" s="54"/>
      <c r="YV83" s="54"/>
      <c r="YW83" s="54"/>
      <c r="YX83" s="54"/>
      <c r="YY83" s="54"/>
      <c r="YZ83" s="54"/>
      <c r="ZA83" s="54"/>
      <c r="ZB83" s="54"/>
      <c r="ZC83" s="54"/>
      <c r="ZD83" s="54"/>
      <c r="ZE83" s="54"/>
      <c r="ZF83" s="54"/>
      <c r="ZG83" s="54"/>
      <c r="ZH83" s="54"/>
      <c r="ZI83" s="54"/>
      <c r="ZJ83" s="54"/>
      <c r="ZK83" s="54"/>
      <c r="ZL83" s="54"/>
      <c r="ZM83" s="54"/>
      <c r="ZN83" s="54"/>
      <c r="ZO83" s="54"/>
      <c r="ZP83" s="54"/>
      <c r="ZQ83" s="54"/>
      <c r="ZR83" s="54"/>
      <c r="ZS83" s="54"/>
      <c r="ZT83" s="54"/>
      <c r="ZU83" s="54"/>
      <c r="ZV83" s="54"/>
      <c r="ZW83" s="54"/>
      <c r="ZX83" s="54"/>
      <c r="ZY83" s="54"/>
      <c r="ZZ83" s="54"/>
      <c r="AAA83" s="54"/>
      <c r="AAB83" s="54"/>
      <c r="AAC83" s="54"/>
      <c r="AAD83" s="54"/>
      <c r="AAE83" s="54"/>
      <c r="AAF83" s="54"/>
      <c r="AAG83" s="54"/>
      <c r="AAH83" s="54"/>
      <c r="AAI83" s="54"/>
      <c r="AAJ83" s="54"/>
      <c r="AAK83" s="54"/>
      <c r="AAL83" s="54"/>
      <c r="AAM83" s="54"/>
      <c r="AAN83" s="54"/>
      <c r="AAO83" s="54"/>
      <c r="AAP83" s="54"/>
      <c r="AAQ83" s="54"/>
      <c r="AAR83" s="54"/>
      <c r="AAS83" s="54"/>
      <c r="AAT83" s="54"/>
      <c r="AAU83" s="54"/>
      <c r="AAV83" s="54"/>
      <c r="AAW83" s="54"/>
      <c r="AAX83" s="54"/>
      <c r="AAY83" s="54"/>
      <c r="AAZ83" s="54"/>
      <c r="ABA83" s="54"/>
      <c r="ABB83" s="54"/>
      <c r="ABC83" s="54"/>
      <c r="ABD83" s="54"/>
      <c r="ABE83" s="54"/>
      <c r="ABF83" s="54"/>
      <c r="ABG83" s="54"/>
      <c r="ABH83" s="54"/>
      <c r="ABI83" s="54"/>
      <c r="ABJ83" s="54"/>
      <c r="ABK83" s="54"/>
      <c r="ABL83" s="54"/>
      <c r="ABM83" s="54"/>
      <c r="ABN83" s="54"/>
      <c r="ABO83" s="54"/>
      <c r="ABP83" s="54"/>
      <c r="ABQ83" s="54"/>
      <c r="ABR83" s="54"/>
      <c r="ABS83" s="54"/>
      <c r="ABT83" s="54"/>
      <c r="ABU83" s="54"/>
      <c r="ABV83" s="54"/>
      <c r="ABW83" s="54"/>
      <c r="ABX83" s="54"/>
      <c r="ABY83" s="54"/>
      <c r="ABZ83" s="54"/>
      <c r="ACA83" s="54"/>
      <c r="ACB83" s="54"/>
      <c r="ACC83" s="54"/>
      <c r="ACD83" s="54"/>
      <c r="ACE83" s="54"/>
      <c r="ACF83" s="54"/>
      <c r="ACG83" s="54"/>
      <c r="ACH83" s="54"/>
      <c r="ACI83" s="54"/>
      <c r="ACJ83" s="54"/>
      <c r="ACK83" s="54"/>
      <c r="ACL83" s="54"/>
      <c r="ACM83" s="54"/>
      <c r="ACN83" s="54"/>
      <c r="ACO83" s="54"/>
      <c r="ACP83" s="54"/>
      <c r="ACQ83" s="54"/>
      <c r="ACR83" s="54"/>
      <c r="ACS83" s="54"/>
      <c r="ACT83" s="54"/>
      <c r="ACU83" s="54"/>
      <c r="ACV83" s="54"/>
      <c r="ACW83" s="54"/>
      <c r="ACX83" s="54"/>
      <c r="ACY83" s="54"/>
      <c r="ACZ83" s="54"/>
      <c r="ADA83" s="54"/>
      <c r="ADB83" s="54"/>
      <c r="ADC83" s="54"/>
      <c r="ADD83" s="54"/>
      <c r="ADE83" s="54"/>
      <c r="ADF83" s="54"/>
      <c r="ADG83" s="54"/>
      <c r="ADH83" s="54"/>
      <c r="ADI83" s="54"/>
      <c r="ADJ83" s="54"/>
      <c r="ADK83" s="54"/>
      <c r="ADL83" s="54"/>
      <c r="ADM83" s="54"/>
      <c r="ADN83" s="54"/>
      <c r="ADO83" s="54"/>
      <c r="ADP83" s="54"/>
      <c r="ADQ83" s="54"/>
      <c r="ADR83" s="54"/>
      <c r="ADS83" s="54"/>
      <c r="ADT83" s="54"/>
      <c r="ADU83" s="54"/>
      <c r="ADV83" s="54"/>
      <c r="ADW83" s="54"/>
      <c r="ADX83" s="54"/>
      <c r="ADY83" s="54"/>
      <c r="ADZ83" s="54"/>
      <c r="AEA83" s="54"/>
      <c r="AEB83" s="54"/>
      <c r="AEC83" s="54"/>
      <c r="AED83" s="54"/>
      <c r="AEE83" s="54"/>
      <c r="AEF83" s="54"/>
      <c r="AEG83" s="54"/>
      <c r="AEH83" s="54"/>
      <c r="AEI83" s="54"/>
      <c r="AEJ83" s="54"/>
      <c r="AEK83" s="54"/>
      <c r="AEL83" s="54"/>
      <c r="AEM83" s="54"/>
      <c r="AEN83" s="54"/>
      <c r="AEO83" s="54"/>
      <c r="AEP83" s="54"/>
      <c r="AEQ83" s="54"/>
      <c r="AER83" s="54"/>
      <c r="AES83" s="54"/>
      <c r="AET83" s="54"/>
      <c r="AEU83" s="54"/>
      <c r="AEV83" s="54"/>
      <c r="AEW83" s="54"/>
      <c r="AEX83" s="54"/>
      <c r="AEY83" s="54"/>
      <c r="AEZ83" s="54"/>
      <c r="AFA83" s="54"/>
      <c r="AFB83" s="54"/>
      <c r="AFC83" s="54"/>
      <c r="AFD83" s="54"/>
      <c r="AFE83" s="54"/>
      <c r="AFF83" s="54"/>
      <c r="AFG83" s="54"/>
      <c r="AFH83" s="54"/>
      <c r="AFI83" s="54"/>
      <c r="AFJ83" s="54"/>
      <c r="AFK83" s="54"/>
      <c r="AFL83" s="54"/>
      <c r="AFM83" s="54"/>
      <c r="AFN83" s="54"/>
      <c r="AFO83" s="54"/>
      <c r="AFP83" s="54"/>
      <c r="AFQ83" s="54"/>
      <c r="AFR83" s="54"/>
      <c r="AFS83" s="54"/>
      <c r="AFT83" s="54"/>
      <c r="AFU83" s="54"/>
      <c r="AFV83" s="54"/>
      <c r="AFW83" s="54"/>
      <c r="AFX83" s="54"/>
      <c r="AFY83" s="54"/>
      <c r="AFZ83" s="54"/>
      <c r="AGA83" s="54"/>
      <c r="AGB83" s="54"/>
      <c r="AGC83" s="54"/>
      <c r="AGD83" s="54"/>
      <c r="AGE83" s="54"/>
      <c r="AGF83" s="54"/>
      <c r="AGG83" s="54"/>
      <c r="AGH83" s="54"/>
      <c r="AGI83" s="54"/>
      <c r="AGJ83" s="54"/>
      <c r="AGK83" s="54"/>
      <c r="AGL83" s="54"/>
      <c r="AGM83" s="54"/>
      <c r="AGN83" s="54"/>
      <c r="AGO83" s="54"/>
      <c r="AGP83" s="54"/>
      <c r="AGQ83" s="54"/>
      <c r="AGR83" s="54"/>
      <c r="AGS83" s="54"/>
      <c r="AGT83" s="54"/>
      <c r="AGU83" s="54"/>
      <c r="AGV83" s="54"/>
      <c r="AGW83" s="54"/>
      <c r="AGX83" s="54"/>
      <c r="AGY83" s="54"/>
      <c r="AGZ83" s="54"/>
      <c r="AHA83" s="54"/>
      <c r="AHB83" s="54"/>
      <c r="AHC83" s="54"/>
      <c r="AHD83" s="54"/>
      <c r="AHE83" s="54"/>
      <c r="AHF83" s="54"/>
      <c r="AHG83" s="54"/>
      <c r="AHH83" s="54"/>
      <c r="AHI83" s="54"/>
      <c r="AHJ83" s="54"/>
      <c r="AHK83" s="54"/>
      <c r="AHL83" s="54"/>
      <c r="AHM83" s="54"/>
      <c r="AHN83" s="54"/>
      <c r="AHO83" s="54"/>
      <c r="AHP83" s="54"/>
      <c r="AHQ83" s="54"/>
      <c r="AHR83" s="54"/>
      <c r="AHS83" s="54"/>
      <c r="AHT83" s="54"/>
      <c r="AHU83" s="54"/>
      <c r="AHV83" s="54"/>
      <c r="AHW83" s="54"/>
      <c r="AHX83" s="54"/>
      <c r="AHY83" s="54"/>
      <c r="AHZ83" s="54"/>
      <c r="AIA83" s="54"/>
      <c r="AIB83" s="54"/>
      <c r="AIC83" s="54"/>
      <c r="AID83" s="54"/>
      <c r="AIE83" s="54"/>
      <c r="AIF83" s="54"/>
      <c r="AIG83" s="54"/>
      <c r="AIH83" s="54"/>
      <c r="AII83" s="54"/>
      <c r="AIJ83" s="54"/>
      <c r="AIK83" s="54"/>
      <c r="AIL83" s="54"/>
      <c r="AIM83" s="54"/>
      <c r="AIN83" s="54"/>
      <c r="AIO83" s="54"/>
      <c r="AIP83" s="54"/>
      <c r="AIQ83" s="54"/>
      <c r="AIR83" s="54"/>
      <c r="AIS83" s="54"/>
      <c r="AIT83" s="54"/>
      <c r="AIU83" s="54"/>
      <c r="AIV83" s="54"/>
      <c r="AIW83" s="54"/>
      <c r="AIX83" s="54"/>
      <c r="AIY83" s="54"/>
      <c r="AIZ83" s="54"/>
      <c r="AJA83" s="54"/>
      <c r="AJB83" s="54"/>
      <c r="AJC83" s="54"/>
      <c r="AJD83" s="54"/>
      <c r="AJE83" s="54"/>
      <c r="AJF83" s="54"/>
      <c r="AJG83" s="54"/>
      <c r="AJH83" s="54"/>
      <c r="AJI83" s="54"/>
      <c r="AJJ83" s="54"/>
      <c r="AJK83" s="54"/>
      <c r="AJL83" s="54"/>
      <c r="AJM83" s="54"/>
      <c r="AJN83" s="54"/>
      <c r="AJO83" s="54"/>
      <c r="AJP83" s="54"/>
      <c r="AJQ83" s="54"/>
      <c r="AJR83" s="54"/>
      <c r="AJS83" s="54"/>
      <c r="AJT83" s="54"/>
      <c r="AJU83" s="54"/>
      <c r="AJV83" s="54"/>
      <c r="AJW83" s="54"/>
      <c r="AJX83" s="54"/>
      <c r="AJY83" s="54"/>
      <c r="AJZ83" s="54"/>
      <c r="AKA83" s="54"/>
      <c r="AKB83" s="54"/>
      <c r="AKC83" s="54"/>
      <c r="AKD83" s="54"/>
      <c r="AKE83" s="54"/>
      <c r="AKF83" s="54"/>
      <c r="AKG83" s="54"/>
      <c r="AKH83" s="54"/>
      <c r="AKI83" s="54"/>
      <c r="AKJ83" s="54"/>
      <c r="AKK83" s="54"/>
      <c r="AKL83" s="54"/>
      <c r="AKM83" s="54"/>
      <c r="AKN83" s="54"/>
      <c r="AKO83" s="54"/>
      <c r="AKP83" s="54"/>
      <c r="AKQ83" s="54"/>
      <c r="AKR83" s="54"/>
      <c r="AKS83" s="54"/>
      <c r="AKT83" s="54"/>
      <c r="AKU83" s="54"/>
      <c r="AKV83" s="54"/>
      <c r="AKW83" s="54"/>
      <c r="AKX83" s="54"/>
      <c r="AKY83" s="54"/>
      <c r="AKZ83" s="54"/>
      <c r="ALA83" s="54"/>
      <c r="ALB83" s="54"/>
      <c r="ALC83" s="54"/>
      <c r="ALD83" s="54"/>
      <c r="ALE83" s="54"/>
      <c r="ALF83" s="54"/>
      <c r="ALG83" s="54"/>
      <c r="ALH83" s="54"/>
      <c r="ALI83" s="54"/>
      <c r="ALJ83" s="54"/>
      <c r="ALK83" s="54"/>
      <c r="ALL83" s="54"/>
      <c r="ALM83" s="54"/>
      <c r="ALN83" s="54"/>
      <c r="ALO83" s="54"/>
      <c r="ALP83" s="54"/>
      <c r="ALQ83" s="54"/>
      <c r="ALR83" s="54"/>
      <c r="ALS83" s="54"/>
      <c r="ALT83" s="54"/>
      <c r="ALU83" s="54"/>
      <c r="ALV83" s="54"/>
      <c r="ALW83" s="54"/>
      <c r="ALX83" s="54"/>
      <c r="ALY83" s="54"/>
      <c r="ALZ83" s="54"/>
      <c r="AMA83" s="54"/>
      <c r="AMB83" s="54"/>
      <c r="AMC83" s="54"/>
      <c r="AMD83" s="54"/>
      <c r="AME83" s="54"/>
      <c r="AMF83" s="54"/>
      <c r="AMG83" s="54"/>
      <c r="AMH83" s="54"/>
      <c r="AMI83" s="54"/>
      <c r="AMJ83" s="54"/>
      <c r="AMK83" s="54"/>
      <c r="AML83" s="54"/>
      <c r="AMM83" s="54"/>
      <c r="AMN83" s="54"/>
      <c r="AMO83" s="54"/>
      <c r="AMP83" s="54"/>
      <c r="AMQ83" s="54"/>
      <c r="AMR83" s="54"/>
      <c r="AMS83" s="54"/>
      <c r="AMT83" s="54"/>
      <c r="AMU83" s="54"/>
      <c r="AMV83" s="54"/>
      <c r="AMW83" s="54"/>
      <c r="AMX83" s="54"/>
      <c r="AMY83" s="54"/>
      <c r="AMZ83" s="54"/>
      <c r="ANA83" s="54"/>
      <c r="ANB83" s="54"/>
      <c r="ANC83" s="54"/>
      <c r="AND83" s="54"/>
      <c r="ANE83" s="54"/>
      <c r="ANF83" s="54"/>
      <c r="ANG83" s="54"/>
      <c r="ANH83" s="54"/>
      <c r="ANI83" s="54"/>
      <c r="ANJ83" s="54"/>
      <c r="ANK83" s="54"/>
      <c r="ANL83" s="54"/>
      <c r="ANM83" s="54"/>
      <c r="ANN83" s="54"/>
      <c r="ANO83" s="54"/>
      <c r="ANP83" s="54"/>
      <c r="ANQ83" s="54"/>
      <c r="ANR83" s="54"/>
      <c r="ANS83" s="54"/>
      <c r="ANT83" s="54"/>
      <c r="ANU83" s="54"/>
      <c r="ANV83" s="54"/>
      <c r="ANW83" s="54"/>
      <c r="ANX83" s="54"/>
      <c r="ANY83" s="54"/>
      <c r="ANZ83" s="54"/>
      <c r="AOA83" s="54"/>
      <c r="AOB83" s="54"/>
      <c r="AOC83" s="54"/>
      <c r="AOD83" s="54"/>
      <c r="AOE83" s="54"/>
      <c r="AOF83" s="54"/>
      <c r="AOG83" s="54"/>
      <c r="AOH83" s="54"/>
      <c r="AOI83" s="54"/>
      <c r="AOJ83" s="54"/>
      <c r="AOK83" s="54"/>
      <c r="AOL83" s="54"/>
      <c r="AOM83" s="54"/>
      <c r="AON83" s="54"/>
      <c r="AOO83" s="54"/>
      <c r="AOP83" s="54"/>
      <c r="AOQ83" s="54"/>
      <c r="AOR83" s="54"/>
      <c r="AOS83" s="54"/>
      <c r="AOT83" s="54"/>
      <c r="AOU83" s="54"/>
      <c r="AOV83" s="54"/>
      <c r="AOW83" s="54"/>
      <c r="AOX83" s="54"/>
      <c r="AOY83" s="54"/>
      <c r="AOZ83" s="54"/>
      <c r="APA83" s="54"/>
      <c r="APB83" s="54"/>
      <c r="APC83" s="54"/>
      <c r="APD83" s="54"/>
      <c r="APE83" s="54"/>
      <c r="APF83" s="54"/>
      <c r="APG83" s="54"/>
      <c r="APH83" s="54"/>
      <c r="API83" s="54"/>
      <c r="APJ83" s="54"/>
      <c r="APK83" s="54"/>
      <c r="APL83" s="54"/>
      <c r="APM83" s="54"/>
      <c r="APN83" s="54"/>
      <c r="APO83" s="54"/>
      <c r="APP83" s="54"/>
      <c r="APQ83" s="54"/>
      <c r="APR83" s="54"/>
      <c r="APS83" s="54"/>
      <c r="APT83" s="54"/>
      <c r="APU83" s="54"/>
      <c r="APV83" s="54"/>
      <c r="APW83" s="54"/>
      <c r="APX83" s="54"/>
      <c r="APY83" s="54"/>
    </row>
    <row r="84" spans="1:1117" x14ac:dyDescent="0.2">
      <c r="A84" s="303" t="s">
        <v>449</v>
      </c>
      <c r="B84" s="49">
        <v>2727.3999999999996</v>
      </c>
      <c r="C84" s="49">
        <v>17850.21</v>
      </c>
      <c r="D84" s="49">
        <v>715443.44</v>
      </c>
      <c r="E84" s="49"/>
      <c r="F84" s="49"/>
      <c r="G84" s="49">
        <v>12707.89</v>
      </c>
      <c r="H84" s="49"/>
      <c r="I84" s="49">
        <v>145096.23000000001</v>
      </c>
      <c r="J84" s="49">
        <v>93198.5</v>
      </c>
      <c r="K84" s="49"/>
      <c r="L84" s="49">
        <v>974075.54999999981</v>
      </c>
      <c r="M84" s="49"/>
      <c r="N84" s="49"/>
      <c r="O84" s="49">
        <v>1494.64</v>
      </c>
      <c r="P84" s="49"/>
      <c r="Q84" s="49">
        <v>1318277.6599999999</v>
      </c>
      <c r="R84" s="49">
        <v>142732.82999999999</v>
      </c>
      <c r="S84" s="49">
        <v>57.8</v>
      </c>
      <c r="T84" s="49">
        <v>743.55</v>
      </c>
      <c r="U84" s="49">
        <v>178018.71</v>
      </c>
      <c r="V84" s="49">
        <v>5111.87</v>
      </c>
      <c r="W84" s="49">
        <v>107439.34999999998</v>
      </c>
      <c r="X84" s="49">
        <v>1463.7700000000002</v>
      </c>
      <c r="Y84" s="49">
        <f t="shared" si="14"/>
        <v>3716439.3999999994</v>
      </c>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c r="KN84" s="54"/>
      <c r="KO84" s="54"/>
      <c r="KP84" s="54"/>
      <c r="KQ84" s="54"/>
      <c r="KR84" s="54"/>
      <c r="KS84" s="54"/>
      <c r="KT84" s="54"/>
      <c r="KU84" s="54"/>
      <c r="KV84" s="54"/>
      <c r="KW84" s="54"/>
      <c r="KX84" s="54"/>
      <c r="KY84" s="54"/>
      <c r="KZ84" s="54"/>
      <c r="LA84" s="54"/>
      <c r="LB84" s="54"/>
      <c r="LC84" s="54"/>
      <c r="LD84" s="54"/>
      <c r="LE84" s="54"/>
      <c r="LF84" s="54"/>
      <c r="LG84" s="54"/>
      <c r="LH84" s="54"/>
      <c r="LI84" s="54"/>
      <c r="LJ84" s="54"/>
      <c r="LK84" s="54"/>
      <c r="LL84" s="54"/>
      <c r="LM84" s="54"/>
      <c r="LN84" s="54"/>
      <c r="LO84" s="54"/>
      <c r="LP84" s="54"/>
      <c r="LQ84" s="54"/>
      <c r="LR84" s="54"/>
      <c r="LS84" s="54"/>
      <c r="LT84" s="54"/>
      <c r="LU84" s="54"/>
      <c r="LV84" s="54"/>
      <c r="LW84" s="54"/>
      <c r="LX84" s="54"/>
      <c r="LY84" s="54"/>
      <c r="LZ84" s="54"/>
      <c r="MA84" s="54"/>
      <c r="MB84" s="54"/>
      <c r="MC84" s="54"/>
      <c r="MD84" s="54"/>
      <c r="ME84" s="54"/>
      <c r="MF84" s="54"/>
      <c r="MG84" s="54"/>
      <c r="MH84" s="54"/>
      <c r="MI84" s="54"/>
      <c r="MJ84" s="54"/>
      <c r="MK84" s="54"/>
      <c r="ML84" s="54"/>
      <c r="MM84" s="54"/>
      <c r="MN84" s="54"/>
      <c r="MO84" s="54"/>
      <c r="MP84" s="54"/>
      <c r="MQ84" s="54"/>
      <c r="MR84" s="54"/>
      <c r="MS84" s="54"/>
      <c r="MT84" s="54"/>
      <c r="MU84" s="54"/>
      <c r="MV84" s="54"/>
      <c r="MW84" s="54"/>
      <c r="MX84" s="54"/>
      <c r="MY84" s="54"/>
      <c r="MZ84" s="54"/>
      <c r="NA84" s="54"/>
      <c r="NB84" s="54"/>
      <c r="NC84" s="54"/>
      <c r="ND84" s="54"/>
      <c r="NE84" s="54"/>
      <c r="NF84" s="54"/>
      <c r="NG84" s="54"/>
      <c r="NH84" s="54"/>
      <c r="NI84" s="54"/>
      <c r="NJ84" s="54"/>
      <c r="NK84" s="54"/>
      <c r="NL84" s="54"/>
      <c r="NM84" s="54"/>
      <c r="NN84" s="54"/>
      <c r="NO84" s="54"/>
      <c r="NP84" s="54"/>
      <c r="NQ84" s="54"/>
      <c r="NR84" s="54"/>
      <c r="NS84" s="54"/>
      <c r="NT84" s="54"/>
      <c r="NU84" s="54"/>
      <c r="NV84" s="54"/>
      <c r="NW84" s="54"/>
      <c r="NX84" s="54"/>
      <c r="NY84" s="54"/>
      <c r="NZ84" s="54"/>
      <c r="OA84" s="54"/>
      <c r="OB84" s="54"/>
      <c r="OC84" s="54"/>
      <c r="OD84" s="54"/>
      <c r="OE84" s="54"/>
      <c r="OF84" s="54"/>
      <c r="OG84" s="54"/>
      <c r="OH84" s="54"/>
      <c r="OI84" s="54"/>
      <c r="OJ84" s="54"/>
      <c r="OK84" s="54"/>
      <c r="OL84" s="54"/>
      <c r="OM84" s="54"/>
      <c r="ON84" s="54"/>
      <c r="OO84" s="54"/>
      <c r="OP84" s="54"/>
      <c r="OQ84" s="54"/>
      <c r="OR84" s="54"/>
      <c r="OS84" s="54"/>
      <c r="OT84" s="54"/>
      <c r="OU84" s="54"/>
      <c r="OV84" s="54"/>
      <c r="OW84" s="54"/>
      <c r="OX84" s="54"/>
      <c r="OY84" s="54"/>
      <c r="OZ84" s="54"/>
      <c r="PA84" s="54"/>
      <c r="PB84" s="54"/>
      <c r="PC84" s="54"/>
      <c r="PD84" s="54"/>
      <c r="PE84" s="54"/>
      <c r="PF84" s="54"/>
      <c r="PG84" s="54"/>
      <c r="PH84" s="54"/>
      <c r="PI84" s="54"/>
      <c r="PJ84" s="54"/>
      <c r="PK84" s="54"/>
      <c r="PL84" s="54"/>
      <c r="PM84" s="54"/>
      <c r="PN84" s="54"/>
      <c r="PO84" s="54"/>
      <c r="PP84" s="54"/>
      <c r="PQ84" s="54"/>
      <c r="PR84" s="54"/>
      <c r="PS84" s="54"/>
      <c r="PT84" s="54"/>
      <c r="PU84" s="54"/>
      <c r="PV84" s="54"/>
      <c r="PW84" s="54"/>
      <c r="PX84" s="54"/>
      <c r="PY84" s="54"/>
      <c r="PZ84" s="54"/>
      <c r="QA84" s="54"/>
      <c r="QB84" s="54"/>
      <c r="QC84" s="54"/>
      <c r="QD84" s="54"/>
      <c r="QE84" s="54"/>
      <c r="QF84" s="54"/>
      <c r="QG84" s="54"/>
      <c r="QH84" s="54"/>
      <c r="QI84" s="54"/>
      <c r="QJ84" s="54"/>
      <c r="QK84" s="54"/>
      <c r="QL84" s="54"/>
      <c r="QM84" s="54"/>
      <c r="QN84" s="54"/>
      <c r="QO84" s="54"/>
      <c r="QP84" s="54"/>
      <c r="QQ84" s="54"/>
      <c r="QR84" s="54"/>
      <c r="QS84" s="54"/>
      <c r="QT84" s="54"/>
      <c r="QU84" s="54"/>
      <c r="QV84" s="54"/>
      <c r="QW84" s="54"/>
      <c r="QX84" s="54"/>
      <c r="QY84" s="54"/>
      <c r="QZ84" s="54"/>
      <c r="RA84" s="54"/>
      <c r="RB84" s="54"/>
      <c r="RC84" s="54"/>
      <c r="RD84" s="54"/>
      <c r="RE84" s="54"/>
      <c r="RF84" s="54"/>
      <c r="RG84" s="54"/>
      <c r="RH84" s="54"/>
      <c r="RI84" s="54"/>
      <c r="RJ84" s="54"/>
      <c r="RK84" s="54"/>
      <c r="RL84" s="54"/>
      <c r="RM84" s="54"/>
      <c r="RN84" s="54"/>
      <c r="RO84" s="54"/>
      <c r="RP84" s="54"/>
      <c r="RQ84" s="54"/>
      <c r="RR84" s="54"/>
      <c r="RS84" s="54"/>
      <c r="RT84" s="54"/>
      <c r="RU84" s="54"/>
      <c r="RV84" s="54"/>
      <c r="RW84" s="54"/>
      <c r="RX84" s="54"/>
      <c r="RY84" s="54"/>
      <c r="RZ84" s="54"/>
      <c r="SA84" s="54"/>
      <c r="SB84" s="54"/>
      <c r="SC84" s="54"/>
      <c r="SD84" s="54"/>
      <c r="SE84" s="54"/>
      <c r="SF84" s="54"/>
      <c r="SG84" s="54"/>
      <c r="SH84" s="54"/>
      <c r="SI84" s="54"/>
      <c r="SJ84" s="54"/>
      <c r="SK84" s="54"/>
      <c r="SL84" s="54"/>
      <c r="SM84" s="54"/>
      <c r="SN84" s="54"/>
      <c r="SO84" s="54"/>
      <c r="SP84" s="54"/>
      <c r="SQ84" s="54"/>
      <c r="SR84" s="54"/>
      <c r="SS84" s="54"/>
      <c r="ST84" s="54"/>
      <c r="SU84" s="54"/>
      <c r="SV84" s="54"/>
      <c r="SW84" s="54"/>
      <c r="SX84" s="54"/>
      <c r="SY84" s="54"/>
      <c r="SZ84" s="54"/>
      <c r="TA84" s="54"/>
      <c r="TB84" s="54"/>
      <c r="TC84" s="54"/>
      <c r="TD84" s="54"/>
      <c r="TE84" s="54"/>
      <c r="TF84" s="54"/>
      <c r="TG84" s="54"/>
      <c r="TH84" s="54"/>
      <c r="TI84" s="54"/>
      <c r="TJ84" s="54"/>
      <c r="TK84" s="54"/>
      <c r="TL84" s="54"/>
      <c r="TM84" s="54"/>
      <c r="TN84" s="54"/>
      <c r="TO84" s="54"/>
      <c r="TP84" s="54"/>
      <c r="TQ84" s="54"/>
      <c r="TR84" s="54"/>
      <c r="TS84" s="54"/>
      <c r="TT84" s="54"/>
      <c r="TU84" s="54"/>
      <c r="TV84" s="54"/>
      <c r="TW84" s="54"/>
      <c r="TX84" s="54"/>
      <c r="TY84" s="54"/>
      <c r="TZ84" s="54"/>
      <c r="UA84" s="54"/>
      <c r="UB84" s="54"/>
      <c r="UC84" s="54"/>
      <c r="UD84" s="54"/>
      <c r="UE84" s="54"/>
      <c r="UF84" s="54"/>
      <c r="UG84" s="54"/>
      <c r="UH84" s="54"/>
      <c r="UI84" s="54"/>
      <c r="UJ84" s="54"/>
      <c r="UK84" s="54"/>
      <c r="UL84" s="54"/>
      <c r="UM84" s="54"/>
      <c r="UN84" s="54"/>
      <c r="UO84" s="54"/>
      <c r="UP84" s="54"/>
      <c r="UQ84" s="54"/>
      <c r="UR84" s="54"/>
      <c r="US84" s="54"/>
      <c r="UT84" s="54"/>
      <c r="UU84" s="54"/>
      <c r="UV84" s="54"/>
      <c r="UW84" s="54"/>
      <c r="UX84" s="54"/>
      <c r="UY84" s="54"/>
      <c r="UZ84" s="54"/>
      <c r="VA84" s="54"/>
      <c r="VB84" s="54"/>
      <c r="VC84" s="54"/>
      <c r="VD84" s="54"/>
      <c r="VE84" s="54"/>
      <c r="VF84" s="54"/>
      <c r="VG84" s="54"/>
      <c r="VH84" s="54"/>
      <c r="VI84" s="54"/>
      <c r="VJ84" s="54"/>
      <c r="VK84" s="54"/>
      <c r="VL84" s="54"/>
      <c r="VM84" s="54"/>
      <c r="VN84" s="54"/>
      <c r="VO84" s="54"/>
      <c r="VP84" s="54"/>
      <c r="VQ84" s="54"/>
      <c r="VR84" s="54"/>
      <c r="VS84" s="54"/>
      <c r="VT84" s="54"/>
      <c r="VU84" s="54"/>
      <c r="VV84" s="54"/>
      <c r="VW84" s="54"/>
      <c r="VX84" s="54"/>
      <c r="VY84" s="54"/>
      <c r="VZ84" s="54"/>
      <c r="WA84" s="54"/>
      <c r="WB84" s="54"/>
      <c r="WC84" s="54"/>
      <c r="WD84" s="54"/>
      <c r="WE84" s="54"/>
      <c r="WF84" s="54"/>
      <c r="WG84" s="54"/>
      <c r="WH84" s="54"/>
      <c r="WI84" s="54"/>
      <c r="WJ84" s="54"/>
      <c r="WK84" s="54"/>
      <c r="WL84" s="54"/>
      <c r="WM84" s="54"/>
      <c r="WN84" s="54"/>
      <c r="WO84" s="54"/>
      <c r="WP84" s="54"/>
      <c r="WQ84" s="54"/>
      <c r="WR84" s="54"/>
      <c r="WS84" s="54"/>
      <c r="WT84" s="54"/>
      <c r="WU84" s="54"/>
      <c r="WV84" s="54"/>
      <c r="WW84" s="54"/>
      <c r="WX84" s="54"/>
      <c r="WY84" s="54"/>
      <c r="WZ84" s="54"/>
      <c r="XA84" s="54"/>
      <c r="XB84" s="54"/>
      <c r="XC84" s="54"/>
      <c r="XD84" s="54"/>
      <c r="XE84" s="54"/>
      <c r="XF84" s="54"/>
      <c r="XG84" s="54"/>
      <c r="XH84" s="54"/>
      <c r="XI84" s="54"/>
      <c r="XJ84" s="54"/>
      <c r="XK84" s="54"/>
      <c r="XL84" s="54"/>
      <c r="XM84" s="54"/>
      <c r="XN84" s="54"/>
      <c r="XO84" s="54"/>
      <c r="XP84" s="54"/>
      <c r="XQ84" s="54"/>
      <c r="XR84" s="54"/>
      <c r="XS84" s="54"/>
      <c r="XT84" s="54"/>
      <c r="XU84" s="54"/>
      <c r="XV84" s="54"/>
      <c r="XW84" s="54"/>
      <c r="XX84" s="54"/>
      <c r="XY84" s="54"/>
      <c r="XZ84" s="54"/>
      <c r="YA84" s="54"/>
      <c r="YB84" s="54"/>
      <c r="YC84" s="54"/>
      <c r="YD84" s="54"/>
      <c r="YE84" s="54"/>
      <c r="YF84" s="54"/>
      <c r="YG84" s="54"/>
      <c r="YH84" s="54"/>
      <c r="YI84" s="54"/>
      <c r="YJ84" s="54"/>
      <c r="YK84" s="54"/>
      <c r="YL84" s="54"/>
      <c r="YM84" s="54"/>
      <c r="YN84" s="54"/>
      <c r="YO84" s="54"/>
      <c r="YP84" s="54"/>
      <c r="YQ84" s="54"/>
      <c r="YR84" s="54"/>
      <c r="YS84" s="54"/>
      <c r="YT84" s="54"/>
      <c r="YU84" s="54"/>
      <c r="YV84" s="54"/>
      <c r="YW84" s="54"/>
      <c r="YX84" s="54"/>
      <c r="YY84" s="54"/>
      <c r="YZ84" s="54"/>
      <c r="ZA84" s="54"/>
      <c r="ZB84" s="54"/>
      <c r="ZC84" s="54"/>
      <c r="ZD84" s="54"/>
      <c r="ZE84" s="54"/>
      <c r="ZF84" s="54"/>
      <c r="ZG84" s="54"/>
      <c r="ZH84" s="54"/>
      <c r="ZI84" s="54"/>
      <c r="ZJ84" s="54"/>
      <c r="ZK84" s="54"/>
      <c r="ZL84" s="54"/>
      <c r="ZM84" s="54"/>
      <c r="ZN84" s="54"/>
      <c r="ZO84" s="54"/>
      <c r="ZP84" s="54"/>
      <c r="ZQ84" s="54"/>
      <c r="ZR84" s="54"/>
      <c r="ZS84" s="54"/>
      <c r="ZT84" s="54"/>
      <c r="ZU84" s="54"/>
      <c r="ZV84" s="54"/>
      <c r="ZW84" s="54"/>
      <c r="ZX84" s="54"/>
      <c r="ZY84" s="54"/>
      <c r="ZZ84" s="54"/>
      <c r="AAA84" s="54"/>
      <c r="AAB84" s="54"/>
      <c r="AAC84" s="54"/>
      <c r="AAD84" s="54"/>
      <c r="AAE84" s="54"/>
      <c r="AAF84" s="54"/>
      <c r="AAG84" s="54"/>
      <c r="AAH84" s="54"/>
      <c r="AAI84" s="54"/>
      <c r="AAJ84" s="54"/>
      <c r="AAK84" s="54"/>
      <c r="AAL84" s="54"/>
      <c r="AAM84" s="54"/>
      <c r="AAN84" s="54"/>
      <c r="AAO84" s="54"/>
      <c r="AAP84" s="54"/>
      <c r="AAQ84" s="54"/>
      <c r="AAR84" s="54"/>
      <c r="AAS84" s="54"/>
      <c r="AAT84" s="54"/>
      <c r="AAU84" s="54"/>
      <c r="AAV84" s="54"/>
      <c r="AAW84" s="54"/>
      <c r="AAX84" s="54"/>
      <c r="AAY84" s="54"/>
      <c r="AAZ84" s="54"/>
      <c r="ABA84" s="54"/>
      <c r="ABB84" s="54"/>
      <c r="ABC84" s="54"/>
      <c r="ABD84" s="54"/>
      <c r="ABE84" s="54"/>
      <c r="ABF84" s="54"/>
      <c r="ABG84" s="54"/>
      <c r="ABH84" s="54"/>
      <c r="ABI84" s="54"/>
      <c r="ABJ84" s="54"/>
      <c r="ABK84" s="54"/>
      <c r="ABL84" s="54"/>
      <c r="ABM84" s="54"/>
      <c r="ABN84" s="54"/>
      <c r="ABO84" s="54"/>
      <c r="ABP84" s="54"/>
      <c r="ABQ84" s="54"/>
      <c r="ABR84" s="54"/>
      <c r="ABS84" s="54"/>
      <c r="ABT84" s="54"/>
      <c r="ABU84" s="54"/>
      <c r="ABV84" s="54"/>
      <c r="ABW84" s="54"/>
      <c r="ABX84" s="54"/>
      <c r="ABY84" s="54"/>
      <c r="ABZ84" s="54"/>
      <c r="ACA84" s="54"/>
      <c r="ACB84" s="54"/>
      <c r="ACC84" s="54"/>
      <c r="ACD84" s="54"/>
      <c r="ACE84" s="54"/>
      <c r="ACF84" s="54"/>
      <c r="ACG84" s="54"/>
      <c r="ACH84" s="54"/>
      <c r="ACI84" s="54"/>
      <c r="ACJ84" s="54"/>
      <c r="ACK84" s="54"/>
      <c r="ACL84" s="54"/>
      <c r="ACM84" s="54"/>
      <c r="ACN84" s="54"/>
      <c r="ACO84" s="54"/>
      <c r="ACP84" s="54"/>
      <c r="ACQ84" s="54"/>
      <c r="ACR84" s="54"/>
      <c r="ACS84" s="54"/>
      <c r="ACT84" s="54"/>
      <c r="ACU84" s="54"/>
      <c r="ACV84" s="54"/>
      <c r="ACW84" s="54"/>
      <c r="ACX84" s="54"/>
      <c r="ACY84" s="54"/>
      <c r="ACZ84" s="54"/>
      <c r="ADA84" s="54"/>
      <c r="ADB84" s="54"/>
      <c r="ADC84" s="54"/>
      <c r="ADD84" s="54"/>
      <c r="ADE84" s="54"/>
      <c r="ADF84" s="54"/>
      <c r="ADG84" s="54"/>
      <c r="ADH84" s="54"/>
      <c r="ADI84" s="54"/>
      <c r="ADJ84" s="54"/>
      <c r="ADK84" s="54"/>
      <c r="ADL84" s="54"/>
      <c r="ADM84" s="54"/>
      <c r="ADN84" s="54"/>
      <c r="ADO84" s="54"/>
      <c r="ADP84" s="54"/>
      <c r="ADQ84" s="54"/>
      <c r="ADR84" s="54"/>
      <c r="ADS84" s="54"/>
      <c r="ADT84" s="54"/>
      <c r="ADU84" s="54"/>
      <c r="ADV84" s="54"/>
      <c r="ADW84" s="54"/>
      <c r="ADX84" s="54"/>
      <c r="ADY84" s="54"/>
      <c r="ADZ84" s="54"/>
      <c r="AEA84" s="54"/>
      <c r="AEB84" s="54"/>
      <c r="AEC84" s="54"/>
      <c r="AED84" s="54"/>
      <c r="AEE84" s="54"/>
      <c r="AEF84" s="54"/>
      <c r="AEG84" s="54"/>
      <c r="AEH84" s="54"/>
      <c r="AEI84" s="54"/>
      <c r="AEJ84" s="54"/>
      <c r="AEK84" s="54"/>
      <c r="AEL84" s="54"/>
      <c r="AEM84" s="54"/>
      <c r="AEN84" s="54"/>
      <c r="AEO84" s="54"/>
      <c r="AEP84" s="54"/>
      <c r="AEQ84" s="54"/>
      <c r="AER84" s="54"/>
      <c r="AES84" s="54"/>
      <c r="AET84" s="54"/>
      <c r="AEU84" s="54"/>
      <c r="AEV84" s="54"/>
      <c r="AEW84" s="54"/>
      <c r="AEX84" s="54"/>
      <c r="AEY84" s="54"/>
      <c r="AEZ84" s="54"/>
      <c r="AFA84" s="54"/>
      <c r="AFB84" s="54"/>
      <c r="AFC84" s="54"/>
      <c r="AFD84" s="54"/>
      <c r="AFE84" s="54"/>
      <c r="AFF84" s="54"/>
      <c r="AFG84" s="54"/>
      <c r="AFH84" s="54"/>
      <c r="AFI84" s="54"/>
      <c r="AFJ84" s="54"/>
      <c r="AFK84" s="54"/>
      <c r="AFL84" s="54"/>
      <c r="AFM84" s="54"/>
      <c r="AFN84" s="54"/>
      <c r="AFO84" s="54"/>
      <c r="AFP84" s="54"/>
      <c r="AFQ84" s="54"/>
      <c r="AFR84" s="54"/>
      <c r="AFS84" s="54"/>
      <c r="AFT84" s="54"/>
      <c r="AFU84" s="54"/>
      <c r="AFV84" s="54"/>
      <c r="AFW84" s="54"/>
      <c r="AFX84" s="54"/>
      <c r="AFY84" s="54"/>
      <c r="AFZ84" s="54"/>
      <c r="AGA84" s="54"/>
      <c r="AGB84" s="54"/>
      <c r="AGC84" s="54"/>
      <c r="AGD84" s="54"/>
      <c r="AGE84" s="54"/>
      <c r="AGF84" s="54"/>
      <c r="AGG84" s="54"/>
      <c r="AGH84" s="54"/>
      <c r="AGI84" s="54"/>
      <c r="AGJ84" s="54"/>
      <c r="AGK84" s="54"/>
      <c r="AGL84" s="54"/>
      <c r="AGM84" s="54"/>
      <c r="AGN84" s="54"/>
      <c r="AGO84" s="54"/>
      <c r="AGP84" s="54"/>
      <c r="AGQ84" s="54"/>
      <c r="AGR84" s="54"/>
      <c r="AGS84" s="54"/>
      <c r="AGT84" s="54"/>
      <c r="AGU84" s="54"/>
      <c r="AGV84" s="54"/>
      <c r="AGW84" s="54"/>
      <c r="AGX84" s="54"/>
      <c r="AGY84" s="54"/>
      <c r="AGZ84" s="54"/>
      <c r="AHA84" s="54"/>
      <c r="AHB84" s="54"/>
      <c r="AHC84" s="54"/>
      <c r="AHD84" s="54"/>
      <c r="AHE84" s="54"/>
      <c r="AHF84" s="54"/>
      <c r="AHG84" s="54"/>
      <c r="AHH84" s="54"/>
      <c r="AHI84" s="54"/>
      <c r="AHJ84" s="54"/>
      <c r="AHK84" s="54"/>
      <c r="AHL84" s="54"/>
      <c r="AHM84" s="54"/>
      <c r="AHN84" s="54"/>
      <c r="AHO84" s="54"/>
      <c r="AHP84" s="54"/>
      <c r="AHQ84" s="54"/>
      <c r="AHR84" s="54"/>
      <c r="AHS84" s="54"/>
      <c r="AHT84" s="54"/>
      <c r="AHU84" s="54"/>
      <c r="AHV84" s="54"/>
      <c r="AHW84" s="54"/>
      <c r="AHX84" s="54"/>
      <c r="AHY84" s="54"/>
      <c r="AHZ84" s="54"/>
      <c r="AIA84" s="54"/>
      <c r="AIB84" s="54"/>
      <c r="AIC84" s="54"/>
      <c r="AID84" s="54"/>
      <c r="AIE84" s="54"/>
      <c r="AIF84" s="54"/>
      <c r="AIG84" s="54"/>
      <c r="AIH84" s="54"/>
      <c r="AII84" s="54"/>
      <c r="AIJ84" s="54"/>
      <c r="AIK84" s="54"/>
      <c r="AIL84" s="54"/>
      <c r="AIM84" s="54"/>
      <c r="AIN84" s="54"/>
      <c r="AIO84" s="54"/>
      <c r="AIP84" s="54"/>
      <c r="AIQ84" s="54"/>
      <c r="AIR84" s="54"/>
      <c r="AIS84" s="54"/>
      <c r="AIT84" s="54"/>
      <c r="AIU84" s="54"/>
      <c r="AIV84" s="54"/>
      <c r="AIW84" s="54"/>
      <c r="AIX84" s="54"/>
      <c r="AIY84" s="54"/>
      <c r="AIZ84" s="54"/>
      <c r="AJA84" s="54"/>
      <c r="AJB84" s="54"/>
      <c r="AJC84" s="54"/>
      <c r="AJD84" s="54"/>
      <c r="AJE84" s="54"/>
      <c r="AJF84" s="54"/>
      <c r="AJG84" s="54"/>
      <c r="AJH84" s="54"/>
      <c r="AJI84" s="54"/>
      <c r="AJJ84" s="54"/>
      <c r="AJK84" s="54"/>
      <c r="AJL84" s="54"/>
      <c r="AJM84" s="54"/>
      <c r="AJN84" s="54"/>
      <c r="AJO84" s="54"/>
      <c r="AJP84" s="54"/>
      <c r="AJQ84" s="54"/>
      <c r="AJR84" s="54"/>
      <c r="AJS84" s="54"/>
      <c r="AJT84" s="54"/>
      <c r="AJU84" s="54"/>
      <c r="AJV84" s="54"/>
      <c r="AJW84" s="54"/>
      <c r="AJX84" s="54"/>
      <c r="AJY84" s="54"/>
      <c r="AJZ84" s="54"/>
      <c r="AKA84" s="54"/>
      <c r="AKB84" s="54"/>
      <c r="AKC84" s="54"/>
      <c r="AKD84" s="54"/>
      <c r="AKE84" s="54"/>
      <c r="AKF84" s="54"/>
      <c r="AKG84" s="54"/>
      <c r="AKH84" s="54"/>
      <c r="AKI84" s="54"/>
      <c r="AKJ84" s="54"/>
      <c r="AKK84" s="54"/>
      <c r="AKL84" s="54"/>
      <c r="AKM84" s="54"/>
      <c r="AKN84" s="54"/>
      <c r="AKO84" s="54"/>
      <c r="AKP84" s="54"/>
      <c r="AKQ84" s="54"/>
      <c r="AKR84" s="54"/>
      <c r="AKS84" s="54"/>
      <c r="AKT84" s="54"/>
      <c r="AKU84" s="54"/>
      <c r="AKV84" s="54"/>
      <c r="AKW84" s="54"/>
      <c r="AKX84" s="54"/>
      <c r="AKY84" s="54"/>
      <c r="AKZ84" s="54"/>
      <c r="ALA84" s="54"/>
      <c r="ALB84" s="54"/>
      <c r="ALC84" s="54"/>
      <c r="ALD84" s="54"/>
      <c r="ALE84" s="54"/>
      <c r="ALF84" s="54"/>
      <c r="ALG84" s="54"/>
      <c r="ALH84" s="54"/>
      <c r="ALI84" s="54"/>
      <c r="ALJ84" s="54"/>
      <c r="ALK84" s="54"/>
      <c r="ALL84" s="54"/>
      <c r="ALM84" s="54"/>
      <c r="ALN84" s="54"/>
      <c r="ALO84" s="54"/>
      <c r="ALP84" s="54"/>
      <c r="ALQ84" s="54"/>
      <c r="ALR84" s="54"/>
      <c r="ALS84" s="54"/>
      <c r="ALT84" s="54"/>
      <c r="ALU84" s="54"/>
      <c r="ALV84" s="54"/>
      <c r="ALW84" s="54"/>
      <c r="ALX84" s="54"/>
      <c r="ALY84" s="54"/>
      <c r="ALZ84" s="54"/>
      <c r="AMA84" s="54"/>
      <c r="AMB84" s="54"/>
      <c r="AMC84" s="54"/>
      <c r="AMD84" s="54"/>
      <c r="AME84" s="54"/>
      <c r="AMF84" s="54"/>
      <c r="AMG84" s="54"/>
      <c r="AMH84" s="54"/>
      <c r="AMI84" s="54"/>
      <c r="AMJ84" s="54"/>
      <c r="AMK84" s="54"/>
      <c r="AML84" s="54"/>
      <c r="AMM84" s="54"/>
      <c r="AMN84" s="54"/>
      <c r="AMO84" s="54"/>
      <c r="AMP84" s="54"/>
      <c r="AMQ84" s="54"/>
      <c r="AMR84" s="54"/>
      <c r="AMS84" s="54"/>
      <c r="AMT84" s="54"/>
      <c r="AMU84" s="54"/>
      <c r="AMV84" s="54"/>
      <c r="AMW84" s="54"/>
      <c r="AMX84" s="54"/>
      <c r="AMY84" s="54"/>
      <c r="AMZ84" s="54"/>
      <c r="ANA84" s="54"/>
      <c r="ANB84" s="54"/>
      <c r="ANC84" s="54"/>
      <c r="AND84" s="54"/>
      <c r="ANE84" s="54"/>
      <c r="ANF84" s="54"/>
      <c r="ANG84" s="54"/>
      <c r="ANH84" s="54"/>
      <c r="ANI84" s="54"/>
      <c r="ANJ84" s="54"/>
      <c r="ANK84" s="54"/>
      <c r="ANL84" s="54"/>
      <c r="ANM84" s="54"/>
      <c r="ANN84" s="54"/>
      <c r="ANO84" s="54"/>
      <c r="ANP84" s="54"/>
      <c r="ANQ84" s="54"/>
      <c r="ANR84" s="54"/>
      <c r="ANS84" s="54"/>
      <c r="ANT84" s="54"/>
      <c r="ANU84" s="54"/>
      <c r="ANV84" s="54"/>
      <c r="ANW84" s="54"/>
      <c r="ANX84" s="54"/>
      <c r="ANY84" s="54"/>
      <c r="ANZ84" s="54"/>
      <c r="AOA84" s="54"/>
      <c r="AOB84" s="54"/>
      <c r="AOC84" s="54"/>
      <c r="AOD84" s="54"/>
      <c r="AOE84" s="54"/>
      <c r="AOF84" s="54"/>
      <c r="AOG84" s="54"/>
      <c r="AOH84" s="54"/>
      <c r="AOI84" s="54"/>
      <c r="AOJ84" s="54"/>
      <c r="AOK84" s="54"/>
      <c r="AOL84" s="54"/>
      <c r="AOM84" s="54"/>
      <c r="AON84" s="54"/>
      <c r="AOO84" s="54"/>
      <c r="AOP84" s="54"/>
      <c r="AOQ84" s="54"/>
      <c r="AOR84" s="54"/>
      <c r="AOS84" s="54"/>
      <c r="AOT84" s="54"/>
      <c r="AOU84" s="54"/>
      <c r="AOV84" s="54"/>
      <c r="AOW84" s="54"/>
      <c r="AOX84" s="54"/>
      <c r="AOY84" s="54"/>
      <c r="AOZ84" s="54"/>
      <c r="APA84" s="54"/>
      <c r="APB84" s="54"/>
      <c r="APC84" s="54"/>
      <c r="APD84" s="54"/>
      <c r="APE84" s="54"/>
      <c r="APF84" s="54"/>
      <c r="APG84" s="54"/>
      <c r="APH84" s="54"/>
      <c r="API84" s="54"/>
      <c r="APJ84" s="54"/>
      <c r="APK84" s="54"/>
      <c r="APL84" s="54"/>
      <c r="APM84" s="54"/>
      <c r="APN84" s="54"/>
      <c r="APO84" s="54"/>
      <c r="APP84" s="54"/>
      <c r="APQ84" s="54"/>
      <c r="APR84" s="54"/>
      <c r="APS84" s="54"/>
      <c r="APT84" s="54"/>
      <c r="APU84" s="54"/>
      <c r="APV84" s="54"/>
      <c r="APW84" s="54"/>
      <c r="APX84" s="54"/>
      <c r="APY84" s="54"/>
    </row>
    <row r="85" spans="1:1117" x14ac:dyDescent="0.2">
      <c r="A85" s="428" t="s">
        <v>450</v>
      </c>
      <c r="B85" s="49">
        <v>105581</v>
      </c>
      <c r="C85" s="49">
        <v>36618.100000000006</v>
      </c>
      <c r="D85" s="49">
        <v>1067471.57</v>
      </c>
      <c r="E85" s="49"/>
      <c r="F85" s="49"/>
      <c r="G85" s="49">
        <v>6081.77</v>
      </c>
      <c r="H85" s="49">
        <v>16586.27</v>
      </c>
      <c r="I85" s="49">
        <v>84855.559999999983</v>
      </c>
      <c r="J85" s="49">
        <v>98762.400000000009</v>
      </c>
      <c r="K85" s="49"/>
      <c r="L85" s="49">
        <v>1203155.3900000001</v>
      </c>
      <c r="M85" s="49"/>
      <c r="N85" s="49"/>
      <c r="O85" s="49">
        <v>3676.14</v>
      </c>
      <c r="P85" s="49"/>
      <c r="Q85" s="49">
        <v>1616274.23</v>
      </c>
      <c r="R85" s="49">
        <v>127886.90000000001</v>
      </c>
      <c r="S85" s="49">
        <v>210.13</v>
      </c>
      <c r="T85" s="49">
        <v>61481.91</v>
      </c>
      <c r="U85" s="49">
        <v>289769.22000000003</v>
      </c>
      <c r="V85" s="49">
        <v>7334.32</v>
      </c>
      <c r="W85" s="49">
        <v>114517.52</v>
      </c>
      <c r="X85" s="49">
        <v>2954.08</v>
      </c>
      <c r="Y85" s="49">
        <f t="shared" si="14"/>
        <v>4843216.5100000007</v>
      </c>
      <c r="AJ85" s="54"/>
      <c r="AK85" s="54"/>
    </row>
    <row r="86" spans="1:1117" x14ac:dyDescent="0.2">
      <c r="A86" s="428" t="s">
        <v>451</v>
      </c>
      <c r="B86" s="49">
        <v>192695.36000000002</v>
      </c>
      <c r="C86" s="49">
        <v>38416.523000000001</v>
      </c>
      <c r="D86" s="49">
        <v>1359528.78</v>
      </c>
      <c r="E86" s="49"/>
      <c r="F86" s="49"/>
      <c r="G86" s="49">
        <v>7458.3000000000011</v>
      </c>
      <c r="H86" s="49">
        <v>16021.329999999994</v>
      </c>
      <c r="I86" s="49">
        <v>99953.09</v>
      </c>
      <c r="J86" s="49">
        <v>543413.20000000007</v>
      </c>
      <c r="K86" s="49"/>
      <c r="L86" s="49">
        <v>1214622.5500000003</v>
      </c>
      <c r="M86" s="49">
        <v>8943.7099999999991</v>
      </c>
      <c r="N86" s="49">
        <v>478.26</v>
      </c>
      <c r="O86" s="49">
        <v>5642.7699999999995</v>
      </c>
      <c r="P86" s="49"/>
      <c r="Q86" s="49">
        <v>1320748.1500000001</v>
      </c>
      <c r="R86" s="49">
        <v>140730.78999999998</v>
      </c>
      <c r="S86" s="49">
        <v>271.55999999999995</v>
      </c>
      <c r="T86" s="49">
        <v>31377.119999999995</v>
      </c>
      <c r="U86" s="49">
        <v>379378.05</v>
      </c>
      <c r="V86" s="49">
        <v>10403.590000000002</v>
      </c>
      <c r="W86" s="49">
        <v>165499.18</v>
      </c>
      <c r="X86" s="49">
        <v>1506.21</v>
      </c>
      <c r="Y86" s="49">
        <f t="shared" si="14"/>
        <v>5537088.523</v>
      </c>
    </row>
    <row r="87" spans="1:1117" x14ac:dyDescent="0.2">
      <c r="A87" s="305" t="s">
        <v>452</v>
      </c>
      <c r="B87" s="49">
        <v>83927.35</v>
      </c>
      <c r="C87" s="49">
        <v>49943.17</v>
      </c>
      <c r="D87" s="49">
        <v>1989098.1</v>
      </c>
      <c r="E87" s="49"/>
      <c r="F87" s="49"/>
      <c r="G87" s="49">
        <v>7116</v>
      </c>
      <c r="H87" s="49">
        <v>21696.159999999996</v>
      </c>
      <c r="I87" s="49">
        <v>141774.39999999999</v>
      </c>
      <c r="J87" s="49">
        <v>476058.32000000007</v>
      </c>
      <c r="K87" s="49"/>
      <c r="L87" s="49">
        <v>1438718.58</v>
      </c>
      <c r="M87" s="49">
        <v>6601.79</v>
      </c>
      <c r="N87" s="49">
        <v>2817.85</v>
      </c>
      <c r="O87" s="49">
        <v>42976.88</v>
      </c>
      <c r="P87" s="49"/>
      <c r="Q87" s="49">
        <v>2130321.94</v>
      </c>
      <c r="R87" s="49">
        <v>145717.81999999998</v>
      </c>
      <c r="S87" s="49">
        <v>839.04</v>
      </c>
      <c r="T87" s="49">
        <v>37995.039999999994</v>
      </c>
      <c r="U87" s="49">
        <v>513007.35000000003</v>
      </c>
      <c r="V87" s="49">
        <v>16722.330000000002</v>
      </c>
      <c r="W87" s="49">
        <v>237936.61</v>
      </c>
      <c r="X87" s="49">
        <v>2633.76</v>
      </c>
      <c r="Y87" s="49">
        <f t="shared" si="14"/>
        <v>7345902.4899999993</v>
      </c>
    </row>
    <row r="88" spans="1:1117" x14ac:dyDescent="0.2">
      <c r="A88" s="305" t="s">
        <v>453</v>
      </c>
      <c r="B88" s="49">
        <v>358370.68000000005</v>
      </c>
      <c r="C88" s="49">
        <v>74074.079999999987</v>
      </c>
      <c r="D88" s="121">
        <v>1813149.79</v>
      </c>
      <c r="E88" s="121"/>
      <c r="F88" s="121"/>
      <c r="G88" s="121">
        <v>9196.6999999999989</v>
      </c>
      <c r="H88" s="121">
        <v>101880.43000000001</v>
      </c>
      <c r="I88" s="121">
        <v>99707.23000000001</v>
      </c>
      <c r="J88" s="121">
        <v>591264.60999999987</v>
      </c>
      <c r="K88" s="121">
        <v>327707.74000000005</v>
      </c>
      <c r="L88" s="121">
        <v>2151155.2599999998</v>
      </c>
      <c r="M88" s="121">
        <v>5043.6000000000004</v>
      </c>
      <c r="N88" s="121">
        <v>3321.54</v>
      </c>
      <c r="O88" s="121">
        <v>24616.49</v>
      </c>
      <c r="P88" s="121"/>
      <c r="Q88" s="121">
        <v>3118908.0200000005</v>
      </c>
      <c r="R88" s="121">
        <v>140743.86000000002</v>
      </c>
      <c r="S88" s="121">
        <v>765.22</v>
      </c>
      <c r="T88" s="121">
        <v>32447.410000000003</v>
      </c>
      <c r="U88" s="121">
        <v>414166.39</v>
      </c>
      <c r="V88" s="121">
        <v>22027.02</v>
      </c>
      <c r="W88" s="121">
        <v>212078.38</v>
      </c>
      <c r="X88" s="121">
        <v>2785.64</v>
      </c>
      <c r="Y88" s="49">
        <f t="shared" si="14"/>
        <v>9503410.0900000017</v>
      </c>
    </row>
    <row r="89" spans="1:1117" x14ac:dyDescent="0.2">
      <c r="A89" s="305" t="s">
        <v>347</v>
      </c>
      <c r="B89" s="49">
        <v>194227.79925596775</v>
      </c>
      <c r="C89" s="49">
        <v>95914.934808184291</v>
      </c>
      <c r="D89" s="121">
        <v>2121130.7309979624</v>
      </c>
      <c r="E89" s="121"/>
      <c r="F89" s="121"/>
      <c r="G89" s="121">
        <v>16518.01565503699</v>
      </c>
      <c r="H89" s="121">
        <v>208802.10579486098</v>
      </c>
      <c r="I89" s="121">
        <v>147041.56652869741</v>
      </c>
      <c r="J89" s="121">
        <v>418493.18298947491</v>
      </c>
      <c r="K89" s="121">
        <v>395435.78971289517</v>
      </c>
      <c r="L89" s="121">
        <v>1813988.1887537008</v>
      </c>
      <c r="M89" s="121">
        <v>6091.1051518050899</v>
      </c>
      <c r="N89" s="121">
        <v>7002.6415309170197</v>
      </c>
      <c r="O89" s="121">
        <v>17381.821614786029</v>
      </c>
      <c r="P89" s="121"/>
      <c r="Q89" s="121">
        <v>4010735.7011296661</v>
      </c>
      <c r="R89" s="121">
        <v>175835.66191849185</v>
      </c>
      <c r="S89" s="121">
        <v>852.85838776454295</v>
      </c>
      <c r="T89" s="121">
        <v>29740.615846066699</v>
      </c>
      <c r="U89" s="121">
        <v>1219615.5700616024</v>
      </c>
      <c r="V89" s="121">
        <v>20917.55606342286</v>
      </c>
      <c r="W89" s="121">
        <v>308209.02995402552</v>
      </c>
      <c r="X89" s="121">
        <v>1712.6881670486168</v>
      </c>
      <c r="Y89" s="49">
        <f t="shared" si="14"/>
        <v>11209647.564322375</v>
      </c>
    </row>
    <row r="90" spans="1:1117" x14ac:dyDescent="0.2">
      <c r="A90" s="678" t="s">
        <v>875</v>
      </c>
      <c r="B90" s="49">
        <v>640960.80269531254</v>
      </c>
      <c r="C90" s="49">
        <v>146453.33847165608</v>
      </c>
      <c r="D90" s="121">
        <v>4156382.0413647727</v>
      </c>
      <c r="E90" s="121"/>
      <c r="F90" s="121"/>
      <c r="G90" s="121">
        <v>9056.5801315298122</v>
      </c>
      <c r="H90" s="121">
        <v>206345.205087637</v>
      </c>
      <c r="I90" s="121">
        <v>177976.12995885336</v>
      </c>
      <c r="J90" s="121">
        <v>492876.88522037148</v>
      </c>
      <c r="K90" s="121">
        <v>469544.29251472768</v>
      </c>
      <c r="L90" s="121">
        <v>2529099.1492880643</v>
      </c>
      <c r="M90" s="121">
        <v>8236.0197374019608</v>
      </c>
      <c r="N90" s="121">
        <v>7764.5351104494102</v>
      </c>
      <c r="O90" s="121">
        <v>15950.813673187949</v>
      </c>
      <c r="P90" s="121"/>
      <c r="Q90" s="121">
        <v>3005993.5613099849</v>
      </c>
      <c r="R90" s="121">
        <v>246062.80698348331</v>
      </c>
      <c r="S90" s="121">
        <v>1315.6851842803871</v>
      </c>
      <c r="T90" s="121">
        <v>21917.797366307987</v>
      </c>
      <c r="U90" s="121">
        <v>1515010.7268973882</v>
      </c>
      <c r="V90" s="121">
        <v>73373.747861635624</v>
      </c>
      <c r="W90" s="121">
        <v>492830.96651006164</v>
      </c>
      <c r="X90" s="121">
        <v>2954.594968353395</v>
      </c>
      <c r="Y90" s="49">
        <f t="shared" si="14"/>
        <v>14220105.680335457</v>
      </c>
    </row>
    <row r="91" spans="1:1117" x14ac:dyDescent="0.2">
      <c r="A91" s="443" t="s">
        <v>425</v>
      </c>
      <c r="B91" s="121">
        <f>SUM(B74:B90)</f>
        <v>1648878.2319512803</v>
      </c>
      <c r="C91" s="121">
        <f t="shared" ref="C91:Y91" si="15">SUM(C74:C90)</f>
        <v>468692.26253792888</v>
      </c>
      <c r="D91" s="121">
        <f t="shared" si="15"/>
        <v>14016533.02314527</v>
      </c>
      <c r="E91" s="121">
        <f t="shared" si="15"/>
        <v>1409989.99</v>
      </c>
      <c r="F91" s="121">
        <f t="shared" si="15"/>
        <v>304231.37</v>
      </c>
      <c r="G91" s="121">
        <f t="shared" si="15"/>
        <v>132073.74755324674</v>
      </c>
      <c r="H91" s="121">
        <f t="shared" si="15"/>
        <v>571331.50088249799</v>
      </c>
      <c r="I91" s="121">
        <f t="shared" si="15"/>
        <v>1838793.3724754006</v>
      </c>
      <c r="J91" s="121">
        <f t="shared" si="15"/>
        <v>3068572.3135245275</v>
      </c>
      <c r="K91" s="121">
        <f t="shared" si="15"/>
        <v>1192687.8222276228</v>
      </c>
      <c r="L91" s="121">
        <f t="shared" si="15"/>
        <v>13870507.887062149</v>
      </c>
      <c r="M91" s="121">
        <f t="shared" si="15"/>
        <v>34916.224889207049</v>
      </c>
      <c r="N91" s="121">
        <f t="shared" si="15"/>
        <v>21384.826641366431</v>
      </c>
      <c r="O91" s="121">
        <f t="shared" si="15"/>
        <v>112034.04916708361</v>
      </c>
      <c r="P91" s="121">
        <f t="shared" si="15"/>
        <v>11654.49</v>
      </c>
      <c r="Q91" s="121">
        <f t="shared" si="15"/>
        <v>18838963.098489664</v>
      </c>
      <c r="R91" s="121">
        <f t="shared" si="15"/>
        <v>1487993.9287447548</v>
      </c>
      <c r="S91" s="121">
        <f t="shared" si="15"/>
        <v>4312.2935720449295</v>
      </c>
      <c r="T91" s="121">
        <f t="shared" si="15"/>
        <v>232192.64507865833</v>
      </c>
      <c r="U91" s="121">
        <f t="shared" si="15"/>
        <v>4718750.4773496166</v>
      </c>
      <c r="V91" s="121">
        <f t="shared" si="15"/>
        <v>166700.19384467596</v>
      </c>
      <c r="W91" s="121">
        <f t="shared" si="15"/>
        <v>1956532.7227570806</v>
      </c>
      <c r="X91" s="121">
        <f t="shared" si="15"/>
        <v>17577.217644620643</v>
      </c>
      <c r="Y91" s="121">
        <f t="shared" si="15"/>
        <v>66125303.689538687</v>
      </c>
    </row>
    <row r="92" spans="1:1117" x14ac:dyDescent="0.2">
      <c r="A92" s="54"/>
      <c r="B92" s="54"/>
      <c r="C92" s="433"/>
      <c r="D92" s="54"/>
      <c r="E92" s="54"/>
      <c r="F92" s="54"/>
      <c r="G92" s="54"/>
      <c r="H92" s="54"/>
      <c r="I92" s="54"/>
      <c r="J92" s="54"/>
      <c r="K92" s="54"/>
      <c r="L92" s="54"/>
      <c r="M92" s="54"/>
      <c r="N92" s="54"/>
      <c r="O92" s="54"/>
      <c r="P92" s="54"/>
      <c r="Q92" s="54"/>
      <c r="R92" s="54"/>
      <c r="S92" s="54"/>
      <c r="T92" s="54"/>
      <c r="U92" s="54"/>
    </row>
    <row r="93" spans="1:1117" x14ac:dyDescent="0.2">
      <c r="A93" s="27" t="s">
        <v>529</v>
      </c>
      <c r="Q93" s="54"/>
      <c r="R93" s="54"/>
      <c r="S93" s="54"/>
      <c r="T93" s="54"/>
      <c r="U93" s="54"/>
    </row>
    <row r="94" spans="1:1117" x14ac:dyDescent="0.2">
      <c r="A94" s="27" t="s">
        <v>530</v>
      </c>
    </row>
    <row r="95" spans="1:1117" x14ac:dyDescent="0.2">
      <c r="A95" s="496" t="s">
        <v>531</v>
      </c>
    </row>
    <row r="96" spans="1:1117" x14ac:dyDescent="0.2">
      <c r="A96" s="496" t="s">
        <v>532</v>
      </c>
    </row>
    <row r="97" spans="2:2" x14ac:dyDescent="0.2">
      <c r="B97" s="444"/>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1:Q65"/>
  <sheetViews>
    <sheetView topLeftCell="A7" zoomScale="80" zoomScaleNormal="80" workbookViewId="0">
      <selection activeCell="R20" sqref="R20"/>
    </sheetView>
  </sheetViews>
  <sheetFormatPr defaultColWidth="11.42578125" defaultRowHeight="12.75" x14ac:dyDescent="0.2"/>
  <cols>
    <col min="1" max="1" width="12.7109375" customWidth="1"/>
    <col min="2" max="2" width="13.42578125" customWidth="1"/>
    <col min="3" max="3" width="15.5703125" customWidth="1"/>
    <col min="4" max="5" width="14.7109375" customWidth="1"/>
    <col min="6" max="6" width="14" customWidth="1"/>
    <col min="7" max="8" width="15.140625" customWidth="1"/>
  </cols>
  <sheetData>
    <row r="1" spans="1:17" x14ac:dyDescent="0.2">
      <c r="A1" t="s">
        <v>537</v>
      </c>
    </row>
    <row r="2" spans="1:17" x14ac:dyDescent="0.2">
      <c r="A2" t="s">
        <v>538</v>
      </c>
    </row>
    <row r="3" spans="1:17" x14ac:dyDescent="0.2">
      <c r="A3" t="s">
        <v>539</v>
      </c>
    </row>
    <row r="4" spans="1:17" x14ac:dyDescent="0.2">
      <c r="A4" t="s">
        <v>540</v>
      </c>
    </row>
    <row r="5" spans="1:17" x14ac:dyDescent="0.2">
      <c r="A5" t="s">
        <v>541</v>
      </c>
    </row>
    <row r="6" spans="1:17" x14ac:dyDescent="0.2">
      <c r="A6" t="s">
        <v>542</v>
      </c>
    </row>
    <row r="8" spans="1:17" ht="24.75" customHeight="1" x14ac:dyDescent="0.2">
      <c r="A8" s="792" t="s">
        <v>960</v>
      </c>
      <c r="B8" s="883"/>
      <c r="C8" s="883"/>
      <c r="D8" s="883"/>
      <c r="E8" s="883"/>
      <c r="F8" s="883"/>
      <c r="G8" s="883"/>
      <c r="H8" s="883"/>
      <c r="I8" s="883"/>
      <c r="J8" s="883"/>
      <c r="K8" s="12"/>
    </row>
    <row r="10" spans="1:17" x14ac:dyDescent="0.2">
      <c r="A10" s="445" t="s">
        <v>543</v>
      </c>
    </row>
    <row r="11" spans="1:17" s="253" customFormat="1" ht="14.25" x14ac:dyDescent="0.2">
      <c r="A11" s="31" t="s">
        <v>544</v>
      </c>
      <c r="B11" s="446" t="s">
        <v>137</v>
      </c>
      <c r="C11" s="446" t="s">
        <v>138</v>
      </c>
      <c r="D11" s="446" t="s">
        <v>139</v>
      </c>
      <c r="E11" s="447" t="s">
        <v>140</v>
      </c>
      <c r="F11" s="446" t="s">
        <v>141</v>
      </c>
      <c r="G11" s="39" t="s">
        <v>191</v>
      </c>
    </row>
    <row r="12" spans="1:17" x14ac:dyDescent="0.2">
      <c r="A12" s="679" t="s">
        <v>875</v>
      </c>
      <c r="B12" s="448">
        <f>B33</f>
        <v>3.290146</v>
      </c>
      <c r="C12" s="448">
        <f t="shared" ref="C12:G12" si="0">C33</f>
        <v>302.96056800000002</v>
      </c>
      <c r="D12" s="448">
        <f t="shared" si="0"/>
        <v>498.03322900000001</v>
      </c>
      <c r="E12" s="448">
        <f t="shared" si="0"/>
        <v>272.22255000000001</v>
      </c>
      <c r="F12" s="448">
        <f t="shared" si="0"/>
        <v>340.935565</v>
      </c>
      <c r="G12" s="448">
        <f t="shared" si="0"/>
        <v>95.439993999999999</v>
      </c>
      <c r="Q12" t="s">
        <v>87</v>
      </c>
    </row>
    <row r="15" spans="1:17" x14ac:dyDescent="0.2">
      <c r="A15" s="445" t="s">
        <v>545</v>
      </c>
      <c r="E15" t="s">
        <v>87</v>
      </c>
    </row>
    <row r="16" spans="1:17" ht="38.25" x14ac:dyDescent="0.2">
      <c r="A16" s="16" t="s">
        <v>546</v>
      </c>
      <c r="B16" s="73" t="s">
        <v>137</v>
      </c>
      <c r="C16" s="73" t="s">
        <v>138</v>
      </c>
      <c r="D16" s="73" t="s">
        <v>139</v>
      </c>
      <c r="E16" s="28" t="s">
        <v>140</v>
      </c>
      <c r="F16" s="73" t="s">
        <v>141</v>
      </c>
      <c r="G16" s="39" t="s">
        <v>191</v>
      </c>
      <c r="H16" s="39" t="s">
        <v>66</v>
      </c>
    </row>
    <row r="17" spans="1:8" x14ac:dyDescent="0.2">
      <c r="A17" s="68" t="s">
        <v>439</v>
      </c>
      <c r="B17" s="448">
        <f>B38/1000000</f>
        <v>7.3846999999999996E-2</v>
      </c>
      <c r="C17" s="448">
        <f t="shared" ref="C17:G17" si="1">C38/1000000</f>
        <v>0.455897</v>
      </c>
      <c r="D17" s="448">
        <f t="shared" si="1"/>
        <v>7.0280000000000004E-3</v>
      </c>
      <c r="E17" s="448">
        <f t="shared" si="1"/>
        <v>1.0995E-2</v>
      </c>
      <c r="F17" s="448">
        <f t="shared" si="1"/>
        <v>3.0839999999999999E-3</v>
      </c>
      <c r="G17" s="448">
        <f t="shared" si="1"/>
        <v>4.1598759999999997</v>
      </c>
      <c r="H17" s="448">
        <f>SUM(B17:G17)</f>
        <v>4.7107269999999994</v>
      </c>
    </row>
    <row r="18" spans="1:8" x14ac:dyDescent="0.2">
      <c r="A18" s="68" t="s">
        <v>440</v>
      </c>
      <c r="B18" s="448">
        <f t="shared" ref="B18:G33" si="2">B39/1000000</f>
        <v>0.38306000000000001</v>
      </c>
      <c r="C18" s="448">
        <f t="shared" si="2"/>
        <v>1.6666430000000001</v>
      </c>
      <c r="D18" s="448">
        <f t="shared" si="2"/>
        <v>0.404414</v>
      </c>
      <c r="E18" s="448">
        <f t="shared" si="2"/>
        <v>0.201567</v>
      </c>
      <c r="F18" s="448">
        <f t="shared" si="2"/>
        <v>4.5828000000000001E-2</v>
      </c>
      <c r="G18" s="448">
        <f t="shared" si="2"/>
        <v>5.7922209999999996</v>
      </c>
      <c r="H18" s="448">
        <f t="shared" ref="H18:H32" si="3">SUM(B18:G18)</f>
        <v>8.4937329999999989</v>
      </c>
    </row>
    <row r="19" spans="1:8" x14ac:dyDescent="0.2">
      <c r="A19" s="68" t="s">
        <v>441</v>
      </c>
      <c r="B19" s="448">
        <f t="shared" si="2"/>
        <v>0.36446800000000001</v>
      </c>
      <c r="C19" s="448">
        <f t="shared" si="2"/>
        <v>4.5956840000000003</v>
      </c>
      <c r="D19" s="448">
        <f t="shared" si="2"/>
        <v>1.7343919999999999</v>
      </c>
      <c r="E19" s="448">
        <f t="shared" si="2"/>
        <v>0.77546000000000004</v>
      </c>
      <c r="F19" s="448">
        <f t="shared" si="2"/>
        <v>0.34154699999999999</v>
      </c>
      <c r="G19" s="448">
        <f t="shared" si="2"/>
        <v>11.494088</v>
      </c>
      <c r="H19" s="448">
        <f t="shared" si="3"/>
        <v>19.305638999999999</v>
      </c>
    </row>
    <row r="20" spans="1:8" x14ac:dyDescent="0.2">
      <c r="A20" s="68" t="s">
        <v>442</v>
      </c>
      <c r="B20" s="448">
        <f t="shared" si="2"/>
        <v>0.93133200000000005</v>
      </c>
      <c r="C20" s="448">
        <f t="shared" si="2"/>
        <v>7.4671089999999998</v>
      </c>
      <c r="D20" s="448">
        <f t="shared" si="2"/>
        <v>9.5797380000000008</v>
      </c>
      <c r="E20" s="448">
        <f t="shared" si="2"/>
        <v>5.1749679999999998</v>
      </c>
      <c r="F20" s="448">
        <f t="shared" si="2"/>
        <v>1.044189</v>
      </c>
      <c r="G20" s="448">
        <f t="shared" si="2"/>
        <v>11.014049</v>
      </c>
      <c r="H20" s="448">
        <f t="shared" si="3"/>
        <v>35.211385</v>
      </c>
    </row>
    <row r="21" spans="1:8" x14ac:dyDescent="0.2">
      <c r="A21" s="68" t="s">
        <v>443</v>
      </c>
      <c r="B21" s="448">
        <f t="shared" si="2"/>
        <v>2.8445179999999999</v>
      </c>
      <c r="C21" s="448">
        <f t="shared" si="2"/>
        <v>10.78206</v>
      </c>
      <c r="D21" s="448">
        <f t="shared" si="2"/>
        <v>13.69205</v>
      </c>
      <c r="E21" s="448">
        <f t="shared" si="2"/>
        <v>6.0309799999999996</v>
      </c>
      <c r="F21" s="448">
        <f t="shared" si="2"/>
        <v>1.0432809999999999</v>
      </c>
      <c r="G21" s="448">
        <f t="shared" si="2"/>
        <v>12.340040999999999</v>
      </c>
      <c r="H21" s="448">
        <f t="shared" si="3"/>
        <v>46.732929999999996</v>
      </c>
    </row>
    <row r="22" spans="1:8" x14ac:dyDescent="0.2">
      <c r="A22" s="68" t="s">
        <v>444</v>
      </c>
      <c r="B22" s="448">
        <f t="shared" si="2"/>
        <v>0.98538800000000004</v>
      </c>
      <c r="C22" s="448">
        <f t="shared" si="2"/>
        <v>9.976718</v>
      </c>
      <c r="D22" s="448">
        <f t="shared" si="2"/>
        <v>20.260641</v>
      </c>
      <c r="E22" s="448">
        <f t="shared" si="2"/>
        <v>13.687386999999999</v>
      </c>
      <c r="F22" s="448">
        <f t="shared" si="2"/>
        <v>1.871853</v>
      </c>
      <c r="G22" s="448">
        <f t="shared" si="2"/>
        <v>19.586569000000001</v>
      </c>
      <c r="H22" s="448">
        <f t="shared" si="3"/>
        <v>66.368555999999998</v>
      </c>
    </row>
    <row r="23" spans="1:8" x14ac:dyDescent="0.2">
      <c r="A23" s="68" t="s">
        <v>445</v>
      </c>
      <c r="B23" s="448">
        <f t="shared" si="2"/>
        <v>1.201684</v>
      </c>
      <c r="C23" s="448">
        <f t="shared" si="2"/>
        <v>15.127181999999999</v>
      </c>
      <c r="D23" s="448">
        <f t="shared" si="2"/>
        <v>29.741105999999998</v>
      </c>
      <c r="E23" s="448">
        <f t="shared" si="2"/>
        <v>12.022124</v>
      </c>
      <c r="F23" s="448">
        <f t="shared" si="2"/>
        <v>1.1749830000000001</v>
      </c>
      <c r="G23" s="448">
        <f t="shared" si="2"/>
        <v>26.601156</v>
      </c>
      <c r="H23" s="448">
        <f t="shared" si="3"/>
        <v>85.868234999999984</v>
      </c>
    </row>
    <row r="24" spans="1:8" x14ac:dyDescent="0.2">
      <c r="A24" s="68" t="s">
        <v>446</v>
      </c>
      <c r="B24" s="448">
        <f t="shared" si="2"/>
        <v>1.5309870000000001</v>
      </c>
      <c r="C24" s="448">
        <f t="shared" si="2"/>
        <v>22.666913000000001</v>
      </c>
      <c r="D24" s="448">
        <f t="shared" si="2"/>
        <v>47.641204000000002</v>
      </c>
      <c r="E24" s="448">
        <f t="shared" si="2"/>
        <v>15.117656999999999</v>
      </c>
      <c r="F24" s="448">
        <f t="shared" si="2"/>
        <v>1.7994920000000001</v>
      </c>
      <c r="G24" s="448">
        <f t="shared" si="2"/>
        <v>32.821292999999997</v>
      </c>
      <c r="H24" s="448">
        <f t="shared" si="3"/>
        <v>121.577546</v>
      </c>
    </row>
    <row r="25" spans="1:8" x14ac:dyDescent="0.2">
      <c r="A25" s="68" t="s">
        <v>447</v>
      </c>
      <c r="B25" s="448">
        <f t="shared" si="2"/>
        <v>0.73440899999999998</v>
      </c>
      <c r="C25" s="448">
        <f t="shared" si="2"/>
        <v>31.290271000000001</v>
      </c>
      <c r="D25" s="448">
        <f t="shared" si="2"/>
        <v>78.474031999999994</v>
      </c>
      <c r="E25" s="448">
        <f t="shared" si="2"/>
        <v>27.770396999999999</v>
      </c>
      <c r="F25" s="448">
        <f t="shared" si="2"/>
        <v>4.0463709999999997</v>
      </c>
      <c r="G25" s="448">
        <f t="shared" si="2"/>
        <v>21.80292</v>
      </c>
      <c r="H25" s="448">
        <f t="shared" si="3"/>
        <v>164.11839999999998</v>
      </c>
    </row>
    <row r="26" spans="1:8" x14ac:dyDescent="0.2">
      <c r="A26" s="68" t="s">
        <v>448</v>
      </c>
      <c r="B26" s="448">
        <f t="shared" si="2"/>
        <v>1.38883</v>
      </c>
      <c r="C26" s="448">
        <f t="shared" si="2"/>
        <v>58.512839999999997</v>
      </c>
      <c r="D26" s="448">
        <f t="shared" si="2"/>
        <v>108.062855</v>
      </c>
      <c r="E26" s="448">
        <f t="shared" si="2"/>
        <v>53.119028999999998</v>
      </c>
      <c r="F26" s="448">
        <f t="shared" si="2"/>
        <v>12.931047</v>
      </c>
      <c r="G26" s="448">
        <f t="shared" si="2"/>
        <v>22.423525999999999</v>
      </c>
      <c r="H26" s="448">
        <f t="shared" si="3"/>
        <v>256.43812700000001</v>
      </c>
    </row>
    <row r="27" spans="1:8" x14ac:dyDescent="0.2">
      <c r="A27" s="68" t="s">
        <v>449</v>
      </c>
      <c r="B27" s="448">
        <f t="shared" si="2"/>
        <v>1.13025</v>
      </c>
      <c r="C27" s="448">
        <f t="shared" si="2"/>
        <v>96.292953999999995</v>
      </c>
      <c r="D27" s="448">
        <f t="shared" si="2"/>
        <v>179.48289199999999</v>
      </c>
      <c r="E27" s="448">
        <f t="shared" si="2"/>
        <v>103.23486</v>
      </c>
      <c r="F27" s="448">
        <f t="shared" si="2"/>
        <v>37.149217</v>
      </c>
      <c r="G27" s="448">
        <f t="shared" si="2"/>
        <v>5.8237100000000002</v>
      </c>
      <c r="H27" s="448">
        <f t="shared" si="3"/>
        <v>423.11388299999999</v>
      </c>
    </row>
    <row r="28" spans="1:8" x14ac:dyDescent="0.2">
      <c r="A28" s="68" t="s">
        <v>450</v>
      </c>
      <c r="B28" s="448">
        <f t="shared" si="2"/>
        <v>1.7256720000000001</v>
      </c>
      <c r="C28" s="448">
        <f t="shared" si="2"/>
        <v>127.444305</v>
      </c>
      <c r="D28" s="448">
        <f t="shared" si="2"/>
        <v>233.05652000000001</v>
      </c>
      <c r="E28" s="448">
        <f t="shared" si="2"/>
        <v>59.389938999999998</v>
      </c>
      <c r="F28" s="448">
        <f t="shared" si="2"/>
        <v>61.631079999999997</v>
      </c>
      <c r="G28" s="448">
        <f t="shared" si="2"/>
        <v>19.148987000000002</v>
      </c>
      <c r="H28" s="448">
        <f t="shared" si="3"/>
        <v>502.396503</v>
      </c>
    </row>
    <row r="29" spans="1:8" x14ac:dyDescent="0.2">
      <c r="A29" s="68" t="s">
        <v>451</v>
      </c>
      <c r="B29" s="448">
        <f t="shared" si="2"/>
        <v>1.6792830000000001</v>
      </c>
      <c r="C29" s="448">
        <f t="shared" si="2"/>
        <v>140.29547099999999</v>
      </c>
      <c r="D29" s="448">
        <f t="shared" si="2"/>
        <v>279.65156500000001</v>
      </c>
      <c r="E29" s="448">
        <f t="shared" si="2"/>
        <v>82.007067000000006</v>
      </c>
      <c r="F29" s="448">
        <f t="shared" si="2"/>
        <v>89.801469999999995</v>
      </c>
      <c r="G29" s="448">
        <f t="shared" si="2"/>
        <v>22.357348999999999</v>
      </c>
      <c r="H29" s="448">
        <f t="shared" si="3"/>
        <v>615.79220499999997</v>
      </c>
    </row>
    <row r="30" spans="1:8" x14ac:dyDescent="0.2">
      <c r="A30" s="68" t="s">
        <v>452</v>
      </c>
      <c r="B30" s="448">
        <f t="shared" si="2"/>
        <v>2.5817540000000001</v>
      </c>
      <c r="C30" s="448">
        <f t="shared" si="2"/>
        <v>160.09891200000001</v>
      </c>
      <c r="D30" s="448">
        <f t="shared" si="2"/>
        <v>354.53330499999998</v>
      </c>
      <c r="E30" s="448">
        <f t="shared" si="2"/>
        <v>135.177662</v>
      </c>
      <c r="F30" s="448">
        <f t="shared" si="2"/>
        <v>140.02072899999999</v>
      </c>
      <c r="G30" s="448">
        <f t="shared" si="2"/>
        <v>35.732905000000002</v>
      </c>
      <c r="H30" s="448">
        <f t="shared" si="3"/>
        <v>828.14526699999988</v>
      </c>
    </row>
    <row r="31" spans="1:8" x14ac:dyDescent="0.2">
      <c r="A31" s="68" t="s">
        <v>453</v>
      </c>
      <c r="B31" s="448">
        <f t="shared" si="2"/>
        <v>2.9024570000000001</v>
      </c>
      <c r="C31" s="448">
        <f t="shared" si="2"/>
        <v>197.91232199999999</v>
      </c>
      <c r="D31" s="448">
        <f t="shared" si="2"/>
        <v>352.68350199999998</v>
      </c>
      <c r="E31" s="448">
        <f t="shared" si="2"/>
        <v>187.229724</v>
      </c>
      <c r="F31" s="448">
        <f t="shared" si="2"/>
        <v>244.256879</v>
      </c>
      <c r="G31" s="448">
        <f t="shared" si="2"/>
        <v>43.186785999999998</v>
      </c>
      <c r="H31" s="448">
        <f t="shared" si="3"/>
        <v>1028.1716699999999</v>
      </c>
    </row>
    <row r="32" spans="1:8" x14ac:dyDescent="0.2">
      <c r="A32" s="61" t="s">
        <v>347</v>
      </c>
      <c r="B32" s="448">
        <f t="shared" si="2"/>
        <v>4.2102680000000001</v>
      </c>
      <c r="C32" s="448">
        <f t="shared" si="2"/>
        <v>243.10916</v>
      </c>
      <c r="D32" s="448">
        <f t="shared" si="2"/>
        <v>501.72144400000002</v>
      </c>
      <c r="E32" s="448">
        <f t="shared" si="2"/>
        <v>260.710936</v>
      </c>
      <c r="F32" s="448">
        <f t="shared" si="2"/>
        <v>364.16824600000001</v>
      </c>
      <c r="G32" s="448">
        <f t="shared" si="2"/>
        <v>49.483013</v>
      </c>
      <c r="H32" s="448">
        <f t="shared" si="3"/>
        <v>1423.403067</v>
      </c>
    </row>
    <row r="33" spans="1:8" x14ac:dyDescent="0.2">
      <c r="A33" s="679" t="s">
        <v>875</v>
      </c>
      <c r="B33" s="448">
        <f t="shared" si="2"/>
        <v>3.290146</v>
      </c>
      <c r="C33" s="448">
        <f t="shared" si="2"/>
        <v>302.96056800000002</v>
      </c>
      <c r="D33" s="448">
        <f t="shared" si="2"/>
        <v>498.03322900000001</v>
      </c>
      <c r="E33" s="448">
        <f t="shared" si="2"/>
        <v>272.22255000000001</v>
      </c>
      <c r="F33" s="448">
        <f t="shared" si="2"/>
        <v>340.935565</v>
      </c>
      <c r="G33" s="448">
        <f t="shared" si="2"/>
        <v>95.439993999999999</v>
      </c>
      <c r="H33" s="448">
        <f t="shared" ref="H33" si="4">SUM(B33:G33)</f>
        <v>1512.8820520000002</v>
      </c>
    </row>
    <row r="34" spans="1:8" x14ac:dyDescent="0.2">
      <c r="A34" s="449" t="s">
        <v>66</v>
      </c>
      <c r="B34" s="450">
        <f>SUM(B17:B33)</f>
        <v>27.958352999999995</v>
      </c>
      <c r="C34" s="450">
        <f t="shared" ref="C34:H34" si="5">SUM(C17:C33)</f>
        <v>1430.6550090000001</v>
      </c>
      <c r="D34" s="450">
        <f t="shared" si="5"/>
        <v>2708.7599169999999</v>
      </c>
      <c r="E34" s="450">
        <f t="shared" si="5"/>
        <v>1233.883302</v>
      </c>
      <c r="F34" s="450">
        <f t="shared" si="5"/>
        <v>1302.2648610000001</v>
      </c>
      <c r="G34" s="450">
        <f t="shared" si="5"/>
        <v>439.20848300000006</v>
      </c>
      <c r="H34" s="450">
        <f t="shared" si="5"/>
        <v>7142.7299249999996</v>
      </c>
    </row>
    <row r="35" spans="1:8" x14ac:dyDescent="0.2">
      <c r="A35" s="451"/>
      <c r="B35" s="452"/>
      <c r="C35" s="452"/>
      <c r="D35" s="452"/>
      <c r="E35" s="452"/>
      <c r="F35" s="452"/>
      <c r="G35" s="452"/>
    </row>
    <row r="36" spans="1:8" x14ac:dyDescent="0.2">
      <c r="A36" s="451" t="s">
        <v>547</v>
      </c>
    </row>
    <row r="37" spans="1:8" ht="14.25" x14ac:dyDescent="0.2">
      <c r="A37" s="31" t="s">
        <v>544</v>
      </c>
      <c r="B37" s="73" t="s">
        <v>137</v>
      </c>
      <c r="C37" s="73" t="s">
        <v>138</v>
      </c>
      <c r="D37" s="73" t="s">
        <v>139</v>
      </c>
      <c r="E37" s="28" t="s">
        <v>140</v>
      </c>
      <c r="F37" s="73" t="s">
        <v>141</v>
      </c>
      <c r="G37" s="39" t="s">
        <v>191</v>
      </c>
      <c r="H37" s="39" t="s">
        <v>66</v>
      </c>
    </row>
    <row r="38" spans="1:8" x14ac:dyDescent="0.2">
      <c r="A38" s="68" t="s">
        <v>439</v>
      </c>
      <c r="B38" s="220">
        <v>73847</v>
      </c>
      <c r="C38" s="220">
        <v>455897</v>
      </c>
      <c r="D38" s="220">
        <v>7028</v>
      </c>
      <c r="E38" s="220">
        <v>10995</v>
      </c>
      <c r="F38" s="220">
        <v>3084</v>
      </c>
      <c r="G38" s="220">
        <v>4159876</v>
      </c>
      <c r="H38" s="220">
        <f>SUM(B38:G38)</f>
        <v>4710727</v>
      </c>
    </row>
    <row r="39" spans="1:8" x14ac:dyDescent="0.2">
      <c r="A39" s="68" t="s">
        <v>440</v>
      </c>
      <c r="B39" s="220">
        <v>383060</v>
      </c>
      <c r="C39" s="220">
        <v>1666643</v>
      </c>
      <c r="D39" s="220">
        <v>404414</v>
      </c>
      <c r="E39" s="220">
        <v>201567</v>
      </c>
      <c r="F39" s="220">
        <v>45828</v>
      </c>
      <c r="G39" s="220">
        <v>5792221</v>
      </c>
      <c r="H39" s="220">
        <f t="shared" ref="H39:H54" si="6">SUM(B39:G39)</f>
        <v>8493733</v>
      </c>
    </row>
    <row r="40" spans="1:8" x14ac:dyDescent="0.2">
      <c r="A40" s="68" t="s">
        <v>441</v>
      </c>
      <c r="B40" s="220">
        <v>364468</v>
      </c>
      <c r="C40" s="220">
        <v>4595684</v>
      </c>
      <c r="D40" s="220">
        <v>1734392</v>
      </c>
      <c r="E40" s="220">
        <v>775460</v>
      </c>
      <c r="F40" s="220">
        <v>341547</v>
      </c>
      <c r="G40" s="220">
        <v>11494088</v>
      </c>
      <c r="H40" s="220">
        <f t="shared" si="6"/>
        <v>19305639</v>
      </c>
    </row>
    <row r="41" spans="1:8" x14ac:dyDescent="0.2">
      <c r="A41" s="68" t="s">
        <v>442</v>
      </c>
      <c r="B41" s="220">
        <v>931332</v>
      </c>
      <c r="C41" s="220">
        <v>7467109</v>
      </c>
      <c r="D41" s="220">
        <v>9579738</v>
      </c>
      <c r="E41" s="220">
        <v>5174968</v>
      </c>
      <c r="F41" s="220">
        <v>1044189</v>
      </c>
      <c r="G41" s="220">
        <v>11014049</v>
      </c>
      <c r="H41" s="220">
        <f t="shared" si="6"/>
        <v>35211385</v>
      </c>
    </row>
    <row r="42" spans="1:8" x14ac:dyDescent="0.2">
      <c r="A42" s="68" t="s">
        <v>443</v>
      </c>
      <c r="B42" s="220">
        <v>2844518</v>
      </c>
      <c r="C42" s="220">
        <v>10782060</v>
      </c>
      <c r="D42" s="220">
        <v>13692050</v>
      </c>
      <c r="E42" s="220">
        <v>6030980</v>
      </c>
      <c r="F42" s="220">
        <v>1043281</v>
      </c>
      <c r="G42" s="220">
        <v>12340041</v>
      </c>
      <c r="H42" s="220">
        <f t="shared" si="6"/>
        <v>46732930</v>
      </c>
    </row>
    <row r="43" spans="1:8" x14ac:dyDescent="0.2">
      <c r="A43" s="68" t="s">
        <v>444</v>
      </c>
      <c r="B43" s="220">
        <v>985388</v>
      </c>
      <c r="C43" s="220">
        <v>9976718</v>
      </c>
      <c r="D43" s="220">
        <v>20260641</v>
      </c>
      <c r="E43" s="220">
        <v>13687387</v>
      </c>
      <c r="F43" s="220">
        <v>1871853</v>
      </c>
      <c r="G43" s="220">
        <v>19586569</v>
      </c>
      <c r="H43" s="220">
        <f t="shared" si="6"/>
        <v>66368556</v>
      </c>
    </row>
    <row r="44" spans="1:8" x14ac:dyDescent="0.2">
      <c r="A44" s="68" t="s">
        <v>445</v>
      </c>
      <c r="B44" s="220">
        <v>1201684</v>
      </c>
      <c r="C44" s="220">
        <v>15127182</v>
      </c>
      <c r="D44" s="220">
        <v>29741106</v>
      </c>
      <c r="E44" s="220">
        <v>12022124</v>
      </c>
      <c r="F44" s="220">
        <v>1174983</v>
      </c>
      <c r="G44" s="220">
        <v>26601156</v>
      </c>
      <c r="H44" s="220">
        <f t="shared" si="6"/>
        <v>85868235</v>
      </c>
    </row>
    <row r="45" spans="1:8" x14ac:dyDescent="0.2">
      <c r="A45" s="68" t="s">
        <v>446</v>
      </c>
      <c r="B45" s="220">
        <v>1530987</v>
      </c>
      <c r="C45" s="220">
        <v>22666913</v>
      </c>
      <c r="D45" s="220">
        <v>47641204</v>
      </c>
      <c r="E45" s="220">
        <v>15117657</v>
      </c>
      <c r="F45" s="220">
        <v>1799492</v>
      </c>
      <c r="G45" s="220">
        <v>32821293</v>
      </c>
      <c r="H45" s="220">
        <f t="shared" si="6"/>
        <v>121577546</v>
      </c>
    </row>
    <row r="46" spans="1:8" x14ac:dyDescent="0.2">
      <c r="A46" s="68" t="s">
        <v>447</v>
      </c>
      <c r="B46" s="220">
        <v>734409</v>
      </c>
      <c r="C46" s="220">
        <v>31290271</v>
      </c>
      <c r="D46" s="220">
        <v>78474032</v>
      </c>
      <c r="E46" s="220">
        <v>27770397</v>
      </c>
      <c r="F46" s="220">
        <v>4046371</v>
      </c>
      <c r="G46" s="220">
        <v>21802920</v>
      </c>
      <c r="H46" s="220">
        <f t="shared" si="6"/>
        <v>164118400</v>
      </c>
    </row>
    <row r="47" spans="1:8" x14ac:dyDescent="0.2">
      <c r="A47" s="68" t="s">
        <v>448</v>
      </c>
      <c r="B47" s="220">
        <v>1388830</v>
      </c>
      <c r="C47" s="220">
        <v>58512840</v>
      </c>
      <c r="D47" s="220">
        <v>108062855</v>
      </c>
      <c r="E47" s="220">
        <v>53119029</v>
      </c>
      <c r="F47" s="220">
        <v>12931047</v>
      </c>
      <c r="G47" s="220">
        <v>22423526</v>
      </c>
      <c r="H47" s="220">
        <f t="shared" si="6"/>
        <v>256438127</v>
      </c>
    </row>
    <row r="48" spans="1:8" x14ac:dyDescent="0.2">
      <c r="A48" s="68" t="s">
        <v>449</v>
      </c>
      <c r="B48" s="220">
        <v>1130250</v>
      </c>
      <c r="C48" s="220">
        <v>96292954</v>
      </c>
      <c r="D48" s="220">
        <v>179482892</v>
      </c>
      <c r="E48" s="220">
        <v>103234860</v>
      </c>
      <c r="F48" s="220">
        <v>37149217</v>
      </c>
      <c r="G48" s="220">
        <v>5823710</v>
      </c>
      <c r="H48" s="220">
        <f t="shared" si="6"/>
        <v>423113883</v>
      </c>
    </row>
    <row r="49" spans="1:9" x14ac:dyDescent="0.2">
      <c r="A49" s="68" t="s">
        <v>450</v>
      </c>
      <c r="B49" s="220">
        <v>1725672</v>
      </c>
      <c r="C49" s="220">
        <v>127444305</v>
      </c>
      <c r="D49" s="220">
        <v>233056520</v>
      </c>
      <c r="E49" s="220">
        <v>59389939</v>
      </c>
      <c r="F49" s="220">
        <v>61631080</v>
      </c>
      <c r="G49" s="220">
        <v>19148987</v>
      </c>
      <c r="H49" s="220">
        <f t="shared" si="6"/>
        <v>502396503</v>
      </c>
    </row>
    <row r="50" spans="1:9" x14ac:dyDescent="0.2">
      <c r="A50" s="68" t="s">
        <v>451</v>
      </c>
      <c r="B50" s="220">
        <v>1679283</v>
      </c>
      <c r="C50" s="220">
        <v>140295471</v>
      </c>
      <c r="D50" s="220">
        <v>279651565</v>
      </c>
      <c r="E50" s="220">
        <v>82007067</v>
      </c>
      <c r="F50" s="220">
        <v>89801470</v>
      </c>
      <c r="G50" s="220">
        <v>22357349</v>
      </c>
      <c r="H50" s="220">
        <f t="shared" si="6"/>
        <v>615792205</v>
      </c>
    </row>
    <row r="51" spans="1:9" x14ac:dyDescent="0.2">
      <c r="A51" s="68" t="s">
        <v>452</v>
      </c>
      <c r="B51" s="220">
        <v>2581754</v>
      </c>
      <c r="C51" s="220">
        <v>160098912</v>
      </c>
      <c r="D51" s="220">
        <v>354533305</v>
      </c>
      <c r="E51" s="220">
        <v>135177662</v>
      </c>
      <c r="F51" s="220">
        <v>140020729</v>
      </c>
      <c r="G51" s="220">
        <v>35732905</v>
      </c>
      <c r="H51" s="220">
        <f t="shared" si="6"/>
        <v>828145267</v>
      </c>
    </row>
    <row r="52" spans="1:9" x14ac:dyDescent="0.2">
      <c r="A52" s="68" t="s">
        <v>453</v>
      </c>
      <c r="B52" s="220">
        <v>2902457</v>
      </c>
      <c r="C52" s="220">
        <v>197912322</v>
      </c>
      <c r="D52" s="220">
        <v>352683502</v>
      </c>
      <c r="E52" s="220">
        <v>187229724</v>
      </c>
      <c r="F52" s="220">
        <v>244256879</v>
      </c>
      <c r="G52" s="220">
        <v>43186786</v>
      </c>
      <c r="H52" s="220">
        <f t="shared" si="6"/>
        <v>1028171670</v>
      </c>
    </row>
    <row r="53" spans="1:9" x14ac:dyDescent="0.2">
      <c r="A53" s="61" t="s">
        <v>347</v>
      </c>
      <c r="B53" s="220">
        <v>4210268</v>
      </c>
      <c r="C53" s="220">
        <v>243109160</v>
      </c>
      <c r="D53" s="220">
        <v>501721444</v>
      </c>
      <c r="E53" s="220">
        <v>260710936</v>
      </c>
      <c r="F53" s="220">
        <v>364168246</v>
      </c>
      <c r="G53" s="220">
        <v>49483013</v>
      </c>
      <c r="H53" s="220">
        <f t="shared" si="6"/>
        <v>1423403067</v>
      </c>
    </row>
    <row r="54" spans="1:9" x14ac:dyDescent="0.2">
      <c r="A54" s="679" t="s">
        <v>875</v>
      </c>
      <c r="B54" s="220">
        <v>3290146</v>
      </c>
      <c r="C54" s="220">
        <v>302960568</v>
      </c>
      <c r="D54" s="220">
        <v>498033229</v>
      </c>
      <c r="E54" s="220">
        <v>272222550</v>
      </c>
      <c r="F54" s="220">
        <v>340935565</v>
      </c>
      <c r="G54" s="220">
        <v>95439994</v>
      </c>
      <c r="H54" s="220">
        <f t="shared" si="6"/>
        <v>1512882052</v>
      </c>
    </row>
    <row r="55" spans="1:9" x14ac:dyDescent="0.2">
      <c r="A55" s="449" t="s">
        <v>66</v>
      </c>
      <c r="B55" s="452">
        <f>SUM(B38:B54)</f>
        <v>27958353</v>
      </c>
      <c r="C55" s="452">
        <f t="shared" ref="C55:H55" si="7">SUM(C38:C54)</f>
        <v>1430655009</v>
      </c>
      <c r="D55" s="452">
        <f t="shared" si="7"/>
        <v>2708759917</v>
      </c>
      <c r="E55" s="452">
        <f t="shared" si="7"/>
        <v>1233883302</v>
      </c>
      <c r="F55" s="452">
        <f t="shared" si="7"/>
        <v>1302264861</v>
      </c>
      <c r="G55" s="452">
        <f t="shared" si="7"/>
        <v>439208483</v>
      </c>
      <c r="H55" s="452">
        <f t="shared" si="7"/>
        <v>7142729925</v>
      </c>
    </row>
    <row r="58" spans="1:9" x14ac:dyDescent="0.2">
      <c r="A58" s="858" t="s">
        <v>143</v>
      </c>
      <c r="B58" s="860"/>
      <c r="C58" s="860"/>
      <c r="D58" s="860"/>
      <c r="E58" s="860"/>
    </row>
    <row r="60" spans="1:9" x14ac:dyDescent="0.2">
      <c r="I60" s="79"/>
    </row>
    <row r="61" spans="1:9" x14ac:dyDescent="0.2">
      <c r="I61" s="79"/>
    </row>
    <row r="62" spans="1:9" x14ac:dyDescent="0.2">
      <c r="I62" s="79"/>
    </row>
    <row r="63" spans="1:9" x14ac:dyDescent="0.2">
      <c r="I63" s="79"/>
    </row>
    <row r="64" spans="1:9" x14ac:dyDescent="0.2">
      <c r="I64" s="79"/>
    </row>
    <row r="65" spans="10:10" x14ac:dyDescent="0.2">
      <c r="J65" s="79"/>
    </row>
  </sheetData>
  <mergeCells count="2">
    <mergeCell ref="A8:J8"/>
    <mergeCell ref="A58:E5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A1:AA261"/>
  <sheetViews>
    <sheetView topLeftCell="A104" zoomScaleNormal="100" workbookViewId="0">
      <selection activeCell="H121" sqref="H121"/>
    </sheetView>
  </sheetViews>
  <sheetFormatPr defaultColWidth="10.85546875" defaultRowHeight="12.75" x14ac:dyDescent="0.2"/>
  <cols>
    <col min="1" max="1" width="7.7109375" style="454" customWidth="1"/>
    <col min="2" max="2" width="30.28515625" style="454" customWidth="1"/>
    <col min="3" max="3" width="71.5703125" style="454" customWidth="1"/>
    <col min="4" max="4" width="12" style="79" customWidth="1"/>
    <col min="5" max="5" width="11.140625" style="453" customWidth="1"/>
    <col min="6" max="6" width="4" style="453" customWidth="1"/>
    <col min="7" max="7" width="12.85546875" style="454" customWidth="1"/>
    <col min="8" max="8" width="18" style="454" customWidth="1"/>
    <col min="9" max="10" width="9.85546875" style="453" customWidth="1"/>
    <col min="11" max="16384" width="10.85546875" style="453"/>
  </cols>
  <sheetData>
    <row r="1" spans="1:8" ht="15" x14ac:dyDescent="0.2">
      <c r="A1" s="887" t="s">
        <v>548</v>
      </c>
      <c r="B1" s="887"/>
      <c r="C1" s="887"/>
      <c r="D1" s="887"/>
      <c r="E1" s="887"/>
    </row>
    <row r="2" spans="1:8" x14ac:dyDescent="0.2">
      <c r="A2" s="303" t="s">
        <v>216</v>
      </c>
      <c r="B2" s="52" t="s">
        <v>380</v>
      </c>
      <c r="C2" s="52" t="s">
        <v>381</v>
      </c>
      <c r="D2" s="303" t="s">
        <v>549</v>
      </c>
      <c r="E2" s="455" t="s">
        <v>550</v>
      </c>
    </row>
    <row r="3" spans="1:8" x14ac:dyDescent="0.2">
      <c r="A3" s="303">
        <v>1</v>
      </c>
      <c r="B3" s="31" t="s">
        <v>396</v>
      </c>
      <c r="C3" s="61" t="s">
        <v>551</v>
      </c>
      <c r="D3" s="49">
        <v>93034.89</v>
      </c>
      <c r="E3" s="456">
        <v>483920</v>
      </c>
      <c r="G3" s="453"/>
      <c r="H3" s="453"/>
    </row>
    <row r="4" spans="1:8" x14ac:dyDescent="0.2">
      <c r="A4" s="303">
        <v>2</v>
      </c>
      <c r="B4" s="31" t="s">
        <v>382</v>
      </c>
      <c r="C4" s="61" t="s">
        <v>552</v>
      </c>
      <c r="D4" s="49">
        <v>84600.44</v>
      </c>
      <c r="E4" s="456">
        <v>1094519</v>
      </c>
      <c r="G4" s="453"/>
      <c r="H4" s="453"/>
    </row>
    <row r="5" spans="1:8" x14ac:dyDescent="0.2">
      <c r="A5" s="303">
        <v>3</v>
      </c>
      <c r="B5" s="31" t="s">
        <v>553</v>
      </c>
      <c r="C5" s="61" t="s">
        <v>554</v>
      </c>
      <c r="D5" s="49">
        <v>79064.38</v>
      </c>
      <c r="E5" s="456">
        <v>495140</v>
      </c>
      <c r="G5" s="453"/>
      <c r="H5" s="453"/>
    </row>
    <row r="6" spans="1:8" x14ac:dyDescent="0.2">
      <c r="A6" s="304">
        <v>4</v>
      </c>
      <c r="B6" s="31" t="s">
        <v>555</v>
      </c>
      <c r="C6" s="61" t="s">
        <v>393</v>
      </c>
      <c r="D6" s="49">
        <v>62641.21</v>
      </c>
      <c r="E6" s="456">
        <v>510833</v>
      </c>
      <c r="G6" s="453"/>
      <c r="H6" s="453"/>
    </row>
    <row r="7" spans="1:8" x14ac:dyDescent="0.2">
      <c r="A7" s="304">
        <v>5</v>
      </c>
      <c r="B7" s="31" t="s">
        <v>556</v>
      </c>
      <c r="C7" s="61" t="s">
        <v>557</v>
      </c>
      <c r="D7" s="49">
        <v>51678.06</v>
      </c>
      <c r="E7" s="456">
        <v>810148</v>
      </c>
      <c r="G7" s="453"/>
      <c r="H7" s="453"/>
    </row>
    <row r="8" spans="1:8" x14ac:dyDescent="0.2">
      <c r="A8" s="304">
        <v>6</v>
      </c>
      <c r="B8" s="31" t="s">
        <v>558</v>
      </c>
      <c r="C8" s="61" t="s">
        <v>554</v>
      </c>
      <c r="D8" s="49">
        <v>46233.52</v>
      </c>
      <c r="E8" s="456">
        <v>292049</v>
      </c>
      <c r="G8" s="453"/>
      <c r="H8" s="453"/>
    </row>
    <row r="9" spans="1:8" x14ac:dyDescent="0.2">
      <c r="A9" s="304">
        <v>7</v>
      </c>
      <c r="B9" s="31" t="s">
        <v>384</v>
      </c>
      <c r="C9" s="61" t="s">
        <v>559</v>
      </c>
      <c r="D9" s="49">
        <v>45930.94</v>
      </c>
      <c r="E9" s="456">
        <v>755558</v>
      </c>
      <c r="G9" s="453"/>
      <c r="H9" s="453"/>
    </row>
    <row r="10" spans="1:8" x14ac:dyDescent="0.2">
      <c r="A10" s="304">
        <v>8</v>
      </c>
      <c r="B10" s="31" t="s">
        <v>388</v>
      </c>
      <c r="C10" s="61" t="s">
        <v>560</v>
      </c>
      <c r="D10" s="49">
        <v>45624.18</v>
      </c>
      <c r="E10" s="456">
        <v>1729248</v>
      </c>
      <c r="G10" s="453"/>
      <c r="H10" s="453"/>
    </row>
    <row r="11" spans="1:8" x14ac:dyDescent="0.2">
      <c r="A11" s="304">
        <v>9</v>
      </c>
      <c r="B11" s="31" t="s">
        <v>561</v>
      </c>
      <c r="C11" s="457" t="s">
        <v>562</v>
      </c>
      <c r="D11" s="49">
        <v>45578.47</v>
      </c>
      <c r="E11" s="456">
        <v>5414685</v>
      </c>
      <c r="G11" s="453"/>
      <c r="H11" s="453"/>
    </row>
    <row r="12" spans="1:8" x14ac:dyDescent="0.2">
      <c r="A12" s="304">
        <v>10</v>
      </c>
      <c r="B12" s="31" t="s">
        <v>563</v>
      </c>
      <c r="C12" s="457" t="s">
        <v>564</v>
      </c>
      <c r="D12" s="49">
        <v>43639.45</v>
      </c>
      <c r="E12" s="456">
        <v>519463</v>
      </c>
      <c r="G12" s="453"/>
      <c r="H12" s="453"/>
    </row>
    <row r="14" spans="1:8" ht="15" x14ac:dyDescent="0.2">
      <c r="A14" s="887" t="s">
        <v>565</v>
      </c>
      <c r="B14" s="887"/>
      <c r="C14" s="887"/>
      <c r="D14" s="887"/>
      <c r="E14" s="887"/>
      <c r="G14" s="453"/>
      <c r="H14" s="453"/>
    </row>
    <row r="15" spans="1:8" ht="12" customHeight="1" x14ac:dyDescent="0.2">
      <c r="A15" s="303" t="s">
        <v>216</v>
      </c>
      <c r="B15" s="52" t="s">
        <v>380</v>
      </c>
      <c r="C15" s="52" t="s">
        <v>381</v>
      </c>
      <c r="D15" s="303" t="s">
        <v>549</v>
      </c>
      <c r="E15" s="455" t="s">
        <v>550</v>
      </c>
      <c r="G15" s="453"/>
      <c r="H15" s="453"/>
    </row>
    <row r="16" spans="1:8" ht="12" customHeight="1" x14ac:dyDescent="0.2">
      <c r="A16" s="303">
        <v>1</v>
      </c>
      <c r="B16" s="31" t="s">
        <v>382</v>
      </c>
      <c r="C16" s="458" t="s">
        <v>552</v>
      </c>
      <c r="D16" s="41">
        <v>124618.63</v>
      </c>
      <c r="E16" s="42">
        <v>2771007</v>
      </c>
      <c r="G16" s="453"/>
      <c r="H16" s="453"/>
    </row>
    <row r="17" spans="1:8" ht="12" customHeight="1" x14ac:dyDescent="0.2">
      <c r="A17" s="303">
        <v>2</v>
      </c>
      <c r="B17" s="31" t="s">
        <v>398</v>
      </c>
      <c r="C17" s="40" t="s">
        <v>566</v>
      </c>
      <c r="D17" s="41">
        <v>111146.03</v>
      </c>
      <c r="E17" s="42">
        <v>2903073</v>
      </c>
      <c r="G17" s="453"/>
      <c r="H17" s="453"/>
    </row>
    <row r="18" spans="1:8" ht="12" customHeight="1" x14ac:dyDescent="0.2">
      <c r="A18" s="303">
        <v>3</v>
      </c>
      <c r="B18" s="31" t="s">
        <v>567</v>
      </c>
      <c r="C18" s="458" t="s">
        <v>568</v>
      </c>
      <c r="D18" s="41">
        <v>102767.58</v>
      </c>
      <c r="E18" s="42">
        <v>722931</v>
      </c>
      <c r="G18" s="453"/>
      <c r="H18" s="453"/>
    </row>
    <row r="19" spans="1:8" ht="12" customHeight="1" x14ac:dyDescent="0.2">
      <c r="A19" s="304">
        <v>4</v>
      </c>
      <c r="B19" s="31" t="s">
        <v>396</v>
      </c>
      <c r="C19" s="458" t="s">
        <v>551</v>
      </c>
      <c r="D19" s="41">
        <v>93648.47</v>
      </c>
      <c r="E19" s="42">
        <v>976410</v>
      </c>
      <c r="G19" s="453"/>
      <c r="H19" s="453"/>
    </row>
    <row r="20" spans="1:8" ht="12" customHeight="1" x14ac:dyDescent="0.2">
      <c r="A20" s="304">
        <v>5</v>
      </c>
      <c r="B20" s="31" t="s">
        <v>553</v>
      </c>
      <c r="C20" s="458" t="s">
        <v>554</v>
      </c>
      <c r="D20" s="41">
        <v>86588.36</v>
      </c>
      <c r="E20" s="42">
        <v>571815</v>
      </c>
      <c r="G20" s="453"/>
      <c r="H20" s="453"/>
    </row>
    <row r="21" spans="1:8" ht="12" customHeight="1" x14ac:dyDescent="0.2">
      <c r="A21" s="304">
        <v>6</v>
      </c>
      <c r="B21" s="31" t="s">
        <v>384</v>
      </c>
      <c r="C21" s="458" t="s">
        <v>559</v>
      </c>
      <c r="D21" s="41">
        <v>82150.44</v>
      </c>
      <c r="E21" s="42">
        <v>2361609</v>
      </c>
      <c r="G21" s="453"/>
      <c r="H21" s="453"/>
    </row>
    <row r="22" spans="1:8" ht="12" customHeight="1" x14ac:dyDescent="0.2">
      <c r="A22" s="304">
        <v>7</v>
      </c>
      <c r="B22" s="31" t="s">
        <v>558</v>
      </c>
      <c r="C22" s="458" t="s">
        <v>569</v>
      </c>
      <c r="D22" s="41">
        <v>60130.46</v>
      </c>
      <c r="E22" s="42">
        <v>364638</v>
      </c>
      <c r="G22" s="453"/>
      <c r="H22" s="453"/>
    </row>
    <row r="23" spans="1:8" ht="12" customHeight="1" x14ac:dyDescent="0.2">
      <c r="A23" s="304">
        <v>8</v>
      </c>
      <c r="B23" s="31" t="s">
        <v>400</v>
      </c>
      <c r="C23" s="458" t="s">
        <v>560</v>
      </c>
      <c r="D23" s="41">
        <v>49630.35</v>
      </c>
      <c r="E23" s="42">
        <v>1937871</v>
      </c>
      <c r="G23" s="453"/>
      <c r="H23" s="453"/>
    </row>
    <row r="24" spans="1:8" ht="12" customHeight="1" x14ac:dyDescent="0.2">
      <c r="A24" s="304">
        <v>9</v>
      </c>
      <c r="B24" s="31" t="s">
        <v>556</v>
      </c>
      <c r="C24" s="458" t="s">
        <v>570</v>
      </c>
      <c r="D24" s="41">
        <v>46681.83</v>
      </c>
      <c r="E24" s="42">
        <v>1287054</v>
      </c>
      <c r="G24" s="453"/>
      <c r="H24" s="453"/>
    </row>
    <row r="25" spans="1:8" ht="12" customHeight="1" x14ac:dyDescent="0.2">
      <c r="A25" s="304">
        <v>10</v>
      </c>
      <c r="B25" s="31" t="s">
        <v>571</v>
      </c>
      <c r="C25" s="40" t="s">
        <v>572</v>
      </c>
      <c r="D25" s="41">
        <v>45379.45</v>
      </c>
      <c r="E25" s="42">
        <v>1050686</v>
      </c>
      <c r="G25" s="453"/>
      <c r="H25" s="453"/>
    </row>
    <row r="26" spans="1:8" x14ac:dyDescent="0.2">
      <c r="A26"/>
      <c r="B26"/>
      <c r="C26"/>
      <c r="D26"/>
      <c r="E26" s="79"/>
      <c r="G26" s="453"/>
      <c r="H26" s="453"/>
    </row>
    <row r="27" spans="1:8" ht="15" x14ac:dyDescent="0.2">
      <c r="A27" s="884" t="s">
        <v>573</v>
      </c>
      <c r="B27" s="885"/>
      <c r="C27" s="885"/>
      <c r="D27" s="885"/>
      <c r="E27" s="886"/>
      <c r="G27" s="453"/>
      <c r="H27" s="453"/>
    </row>
    <row r="28" spans="1:8" x14ac:dyDescent="0.2">
      <c r="A28" s="303" t="s">
        <v>216</v>
      </c>
      <c r="B28" s="303" t="s">
        <v>249</v>
      </c>
      <c r="C28" s="303" t="s">
        <v>574</v>
      </c>
      <c r="D28" s="303" t="s">
        <v>70</v>
      </c>
      <c r="E28" s="455" t="s">
        <v>71</v>
      </c>
      <c r="G28" s="453"/>
      <c r="H28" s="453"/>
    </row>
    <row r="29" spans="1:8" x14ac:dyDescent="0.2">
      <c r="A29" s="303">
        <v>1</v>
      </c>
      <c r="B29" s="31" t="s">
        <v>398</v>
      </c>
      <c r="C29" s="40" t="s">
        <v>566</v>
      </c>
      <c r="D29" s="41">
        <v>196138.506714508</v>
      </c>
      <c r="E29" s="42">
        <v>4372203</v>
      </c>
      <c r="G29" s="453"/>
      <c r="H29" s="453"/>
    </row>
    <row r="30" spans="1:8" x14ac:dyDescent="0.2">
      <c r="A30" s="303">
        <v>2</v>
      </c>
      <c r="B30" s="31" t="s">
        <v>382</v>
      </c>
      <c r="C30" s="40" t="s">
        <v>552</v>
      </c>
      <c r="D30" s="41">
        <v>165987.98944526899</v>
      </c>
      <c r="E30" s="42">
        <v>2740625</v>
      </c>
      <c r="G30" s="453"/>
      <c r="H30" s="453"/>
    </row>
    <row r="31" spans="1:8" x14ac:dyDescent="0.2">
      <c r="A31" s="303">
        <v>3</v>
      </c>
      <c r="B31" s="31" t="s">
        <v>384</v>
      </c>
      <c r="C31" s="40" t="s">
        <v>559</v>
      </c>
      <c r="D31" s="41">
        <v>129814.394872499</v>
      </c>
      <c r="E31" s="42">
        <v>1505551</v>
      </c>
      <c r="G31" s="453"/>
      <c r="H31" s="453"/>
    </row>
    <row r="32" spans="1:8" x14ac:dyDescent="0.2">
      <c r="A32" s="304">
        <v>4</v>
      </c>
      <c r="B32" s="31" t="s">
        <v>390</v>
      </c>
      <c r="C32" s="458" t="s">
        <v>391</v>
      </c>
      <c r="D32" s="41">
        <v>92435.132680815601</v>
      </c>
      <c r="E32" s="42">
        <v>1016617</v>
      </c>
      <c r="G32" s="453"/>
      <c r="H32" s="453"/>
    </row>
    <row r="33" spans="1:8" x14ac:dyDescent="0.2">
      <c r="A33" s="304">
        <v>5</v>
      </c>
      <c r="B33" s="31" t="s">
        <v>571</v>
      </c>
      <c r="C33" s="458" t="s">
        <v>575</v>
      </c>
      <c r="D33" s="41">
        <v>76969.066405799196</v>
      </c>
      <c r="E33" s="42">
        <v>1271568</v>
      </c>
      <c r="G33" s="453"/>
      <c r="H33" s="453"/>
    </row>
    <row r="34" spans="1:8" x14ac:dyDescent="0.2">
      <c r="A34" s="304">
        <v>6</v>
      </c>
      <c r="B34" s="31" t="s">
        <v>553</v>
      </c>
      <c r="C34" s="458" t="s">
        <v>554</v>
      </c>
      <c r="D34" s="41">
        <v>76395.475724142001</v>
      </c>
      <c r="E34" s="42">
        <v>520382</v>
      </c>
      <c r="G34" s="453"/>
      <c r="H34" s="453"/>
    </row>
    <row r="35" spans="1:8" x14ac:dyDescent="0.2">
      <c r="A35" s="304">
        <v>7</v>
      </c>
      <c r="B35" s="31" t="s">
        <v>396</v>
      </c>
      <c r="C35" s="458" t="s">
        <v>551</v>
      </c>
      <c r="D35" s="41">
        <v>73551.466931229399</v>
      </c>
      <c r="E35" s="42">
        <v>5151841</v>
      </c>
      <c r="G35" s="453"/>
      <c r="H35" s="453"/>
    </row>
    <row r="36" spans="1:8" x14ac:dyDescent="0.2">
      <c r="A36" s="304">
        <v>8</v>
      </c>
      <c r="B36" s="31" t="s">
        <v>392</v>
      </c>
      <c r="C36" s="458" t="s">
        <v>393</v>
      </c>
      <c r="D36" s="41">
        <v>70918.780934014299</v>
      </c>
      <c r="E36" s="42">
        <v>776452</v>
      </c>
      <c r="G36" s="453"/>
      <c r="H36" s="453"/>
    </row>
    <row r="37" spans="1:8" x14ac:dyDescent="0.2">
      <c r="A37" s="304">
        <v>9</v>
      </c>
      <c r="B37" s="31" t="s">
        <v>400</v>
      </c>
      <c r="C37" s="458" t="s">
        <v>560</v>
      </c>
      <c r="D37" s="41">
        <v>70132.051120114498</v>
      </c>
      <c r="E37" s="42">
        <v>2799820</v>
      </c>
      <c r="G37" s="453"/>
      <c r="H37" s="453"/>
    </row>
    <row r="38" spans="1:8" x14ac:dyDescent="0.2">
      <c r="A38" s="304">
        <v>10</v>
      </c>
      <c r="B38" s="31" t="s">
        <v>567</v>
      </c>
      <c r="C38" s="458" t="s">
        <v>568</v>
      </c>
      <c r="D38" s="41">
        <v>69015.678275994898</v>
      </c>
      <c r="E38" s="42">
        <v>503350</v>
      </c>
      <c r="G38" s="453"/>
      <c r="H38" s="453"/>
    </row>
    <row r="39" spans="1:8" x14ac:dyDescent="0.2">
      <c r="A39"/>
      <c r="B39"/>
      <c r="C39" s="459"/>
      <c r="D39"/>
      <c r="E39" s="79"/>
      <c r="G39" s="453"/>
      <c r="H39" s="453"/>
    </row>
    <row r="40" spans="1:8" ht="15" x14ac:dyDescent="0.2">
      <c r="A40" s="884" t="s">
        <v>576</v>
      </c>
      <c r="B40" s="885"/>
      <c r="C40" s="885"/>
      <c r="D40" s="885"/>
      <c r="E40" s="886"/>
      <c r="G40" s="453"/>
      <c r="H40" s="453"/>
    </row>
    <row r="41" spans="1:8" x14ac:dyDescent="0.2">
      <c r="A41" s="303" t="s">
        <v>216</v>
      </c>
      <c r="B41" s="303" t="s">
        <v>249</v>
      </c>
      <c r="C41" s="303" t="s">
        <v>574</v>
      </c>
      <c r="D41" s="303" t="s">
        <v>70</v>
      </c>
      <c r="E41" s="455" t="s">
        <v>71</v>
      </c>
      <c r="G41" s="453"/>
      <c r="H41" s="453"/>
    </row>
    <row r="42" spans="1:8" x14ac:dyDescent="0.2">
      <c r="A42" s="303">
        <v>1</v>
      </c>
      <c r="B42" s="31" t="s">
        <v>390</v>
      </c>
      <c r="C42" s="40" t="s">
        <v>391</v>
      </c>
      <c r="D42" s="41">
        <v>226826.39</v>
      </c>
      <c r="E42" s="42">
        <v>2850783</v>
      </c>
      <c r="G42" s="453"/>
      <c r="H42" s="453"/>
    </row>
    <row r="43" spans="1:8" x14ac:dyDescent="0.2">
      <c r="A43" s="303">
        <v>2</v>
      </c>
      <c r="B43" s="31" t="s">
        <v>382</v>
      </c>
      <c r="C43" s="40" t="s">
        <v>383</v>
      </c>
      <c r="D43" s="41">
        <v>210100.01</v>
      </c>
      <c r="E43" s="42">
        <v>2378453</v>
      </c>
      <c r="G43" s="453"/>
      <c r="H43" s="453"/>
    </row>
    <row r="44" spans="1:8" x14ac:dyDescent="0.2">
      <c r="A44" s="303">
        <v>3</v>
      </c>
      <c r="B44" s="31" t="s">
        <v>400</v>
      </c>
      <c r="C44" s="40" t="s">
        <v>401</v>
      </c>
      <c r="D44" s="41">
        <v>158329.60000000001</v>
      </c>
      <c r="E44" s="42">
        <v>6432178</v>
      </c>
      <c r="G44" s="453"/>
      <c r="H44" s="453"/>
    </row>
    <row r="45" spans="1:8" x14ac:dyDescent="0.2">
      <c r="A45" s="304">
        <v>4</v>
      </c>
      <c r="B45" s="31" t="s">
        <v>384</v>
      </c>
      <c r="C45" s="458" t="s">
        <v>577</v>
      </c>
      <c r="D45" s="41">
        <v>156542.44</v>
      </c>
      <c r="E45" s="42">
        <v>1707672</v>
      </c>
      <c r="G45" s="453"/>
      <c r="H45" s="453"/>
    </row>
    <row r="46" spans="1:8" x14ac:dyDescent="0.2">
      <c r="A46" s="304">
        <v>5</v>
      </c>
      <c r="B46" s="31" t="s">
        <v>398</v>
      </c>
      <c r="C46" s="458" t="s">
        <v>399</v>
      </c>
      <c r="D46" s="41">
        <v>141685.42000000001</v>
      </c>
      <c r="E46" s="42">
        <v>9320890</v>
      </c>
      <c r="G46" s="453"/>
      <c r="H46" s="453"/>
    </row>
    <row r="47" spans="1:8" x14ac:dyDescent="0.2">
      <c r="A47" s="304">
        <v>6</v>
      </c>
      <c r="B47" s="31" t="s">
        <v>578</v>
      </c>
      <c r="C47" s="458" t="s">
        <v>579</v>
      </c>
      <c r="D47" s="41">
        <v>126802.22</v>
      </c>
      <c r="E47" s="42">
        <v>1629756</v>
      </c>
      <c r="G47" s="453"/>
      <c r="H47" s="453"/>
    </row>
    <row r="48" spans="1:8" x14ac:dyDescent="0.2">
      <c r="A48" s="304">
        <v>7</v>
      </c>
      <c r="B48" s="31" t="s">
        <v>388</v>
      </c>
      <c r="C48" s="458" t="s">
        <v>389</v>
      </c>
      <c r="D48" s="41">
        <v>122261.48</v>
      </c>
      <c r="E48" s="42">
        <v>4865754</v>
      </c>
      <c r="G48" s="453"/>
      <c r="H48" s="453"/>
    </row>
    <row r="49" spans="1:8" x14ac:dyDescent="0.2">
      <c r="A49" s="304">
        <v>8</v>
      </c>
      <c r="B49" s="31" t="s">
        <v>396</v>
      </c>
      <c r="C49" s="458" t="s">
        <v>397</v>
      </c>
      <c r="D49" s="41">
        <v>114249.9</v>
      </c>
      <c r="E49" s="42">
        <v>816726</v>
      </c>
      <c r="G49" s="453"/>
      <c r="H49" s="453"/>
    </row>
    <row r="50" spans="1:8" x14ac:dyDescent="0.2">
      <c r="A50" s="304">
        <v>9</v>
      </c>
      <c r="B50" s="31" t="s">
        <v>392</v>
      </c>
      <c r="C50" s="458" t="s">
        <v>393</v>
      </c>
      <c r="D50" s="41">
        <v>100876.07</v>
      </c>
      <c r="E50" s="42">
        <v>1252625</v>
      </c>
      <c r="G50" s="453"/>
      <c r="H50" s="453"/>
    </row>
    <row r="51" spans="1:8" x14ac:dyDescent="0.2">
      <c r="A51" s="304">
        <v>10</v>
      </c>
      <c r="B51" s="31" t="s">
        <v>567</v>
      </c>
      <c r="C51" s="458" t="s">
        <v>580</v>
      </c>
      <c r="D51" s="41">
        <v>86922.21</v>
      </c>
      <c r="E51" s="42">
        <v>675024</v>
      </c>
      <c r="G51" s="453"/>
      <c r="H51" s="453"/>
    </row>
    <row r="52" spans="1:8" x14ac:dyDescent="0.2">
      <c r="A52"/>
      <c r="B52"/>
      <c r="C52" s="459"/>
      <c r="D52"/>
      <c r="E52" s="79"/>
      <c r="G52" s="453"/>
      <c r="H52" s="453"/>
    </row>
    <row r="53" spans="1:8" ht="15" x14ac:dyDescent="0.2">
      <c r="A53" s="884" t="s">
        <v>581</v>
      </c>
      <c r="B53" s="885"/>
      <c r="C53" s="885"/>
      <c r="D53" s="885"/>
      <c r="E53" s="886"/>
      <c r="G53" s="453"/>
      <c r="H53" s="453"/>
    </row>
    <row r="54" spans="1:8" s="15" customFormat="1" ht="15.95" customHeight="1" x14ac:dyDescent="0.2">
      <c r="A54" s="303" t="s">
        <v>216</v>
      </c>
      <c r="B54" s="52" t="s">
        <v>380</v>
      </c>
      <c r="C54" s="52" t="s">
        <v>381</v>
      </c>
      <c r="D54" s="303" t="s">
        <v>403</v>
      </c>
      <c r="E54" s="52" t="s">
        <v>71</v>
      </c>
      <c r="F54" s="84"/>
    </row>
    <row r="55" spans="1:8" s="15" customFormat="1" ht="14.1" customHeight="1" x14ac:dyDescent="0.2">
      <c r="A55" s="303">
        <v>1</v>
      </c>
      <c r="B55" s="31" t="s">
        <v>382</v>
      </c>
      <c r="C55" s="458" t="s">
        <v>383</v>
      </c>
      <c r="D55" s="41">
        <v>343592.1</v>
      </c>
      <c r="E55" s="42">
        <v>3739321</v>
      </c>
      <c r="F55" s="84"/>
    </row>
    <row r="56" spans="1:8" s="15" customFormat="1" ht="14.1" customHeight="1" x14ac:dyDescent="0.2">
      <c r="A56" s="303">
        <v>2</v>
      </c>
      <c r="B56" s="31" t="s">
        <v>390</v>
      </c>
      <c r="C56" s="40" t="s">
        <v>391</v>
      </c>
      <c r="D56" s="41">
        <v>331656.08</v>
      </c>
      <c r="E56" s="42">
        <v>5482610</v>
      </c>
      <c r="F56" s="84"/>
    </row>
    <row r="57" spans="1:8" s="15" customFormat="1" ht="14.1" customHeight="1" x14ac:dyDescent="0.2">
      <c r="A57" s="303">
        <v>3</v>
      </c>
      <c r="B57" s="31" t="s">
        <v>398</v>
      </c>
      <c r="C57" s="458" t="s">
        <v>399</v>
      </c>
      <c r="D57" s="41">
        <v>272501.05</v>
      </c>
      <c r="E57" s="42">
        <v>10548705</v>
      </c>
      <c r="F57" s="84"/>
    </row>
    <row r="58" spans="1:8" s="15" customFormat="1" ht="14.1" customHeight="1" x14ac:dyDescent="0.2">
      <c r="A58" s="304">
        <v>4</v>
      </c>
      <c r="B58" s="31" t="s">
        <v>384</v>
      </c>
      <c r="C58" s="458" t="s">
        <v>577</v>
      </c>
      <c r="D58" s="41">
        <v>261833.43</v>
      </c>
      <c r="E58" s="42">
        <v>2993917</v>
      </c>
      <c r="F58" s="84"/>
    </row>
    <row r="59" spans="1:8" s="15" customFormat="1" ht="14.1" customHeight="1" x14ac:dyDescent="0.2">
      <c r="A59" s="304">
        <v>5</v>
      </c>
      <c r="B59" s="31" t="s">
        <v>392</v>
      </c>
      <c r="C59" s="458" t="s">
        <v>393</v>
      </c>
      <c r="D59" s="41">
        <v>177308.16</v>
      </c>
      <c r="E59" s="42">
        <v>2216940</v>
      </c>
      <c r="F59" s="84"/>
    </row>
    <row r="60" spans="1:8" s="15" customFormat="1" ht="14.1" customHeight="1" x14ac:dyDescent="0.2">
      <c r="A60" s="304">
        <v>6</v>
      </c>
      <c r="B60" s="31" t="s">
        <v>400</v>
      </c>
      <c r="C60" s="458" t="s">
        <v>401</v>
      </c>
      <c r="D60" s="41">
        <v>154674.88</v>
      </c>
      <c r="E60" s="42">
        <v>6401390</v>
      </c>
      <c r="F60" s="84"/>
    </row>
    <row r="61" spans="1:8" s="15" customFormat="1" ht="14.1" customHeight="1" x14ac:dyDescent="0.2">
      <c r="A61" s="304">
        <v>7</v>
      </c>
      <c r="B61" s="31" t="s">
        <v>388</v>
      </c>
      <c r="C61" s="458" t="s">
        <v>389</v>
      </c>
      <c r="D61" s="41">
        <v>152307.74</v>
      </c>
      <c r="E61" s="42">
        <v>5983657</v>
      </c>
      <c r="F61" s="84"/>
    </row>
    <row r="62" spans="1:8" s="15" customFormat="1" ht="14.1" customHeight="1" x14ac:dyDescent="0.2">
      <c r="A62" s="304">
        <v>8</v>
      </c>
      <c r="B62" s="31" t="s">
        <v>396</v>
      </c>
      <c r="C62" s="458" t="s">
        <v>397</v>
      </c>
      <c r="D62" s="41">
        <v>137804.76</v>
      </c>
      <c r="E62" s="42">
        <v>1063894</v>
      </c>
      <c r="F62" s="84"/>
    </row>
    <row r="63" spans="1:8" s="15" customFormat="1" ht="14.1" customHeight="1" x14ac:dyDescent="0.2">
      <c r="A63" s="304">
        <v>9</v>
      </c>
      <c r="B63" s="31" t="s">
        <v>556</v>
      </c>
      <c r="C63" s="458" t="s">
        <v>557</v>
      </c>
      <c r="D63" s="41">
        <v>93398.45</v>
      </c>
      <c r="E63" s="42">
        <v>1946396</v>
      </c>
      <c r="F63" s="84"/>
    </row>
    <row r="64" spans="1:8" s="15" customFormat="1" ht="14.1" customHeight="1" x14ac:dyDescent="0.2">
      <c r="A64" s="304">
        <v>10</v>
      </c>
      <c r="B64" s="31" t="s">
        <v>567</v>
      </c>
      <c r="C64" s="40" t="s">
        <v>580</v>
      </c>
      <c r="D64" s="41">
        <v>89697.63</v>
      </c>
      <c r="E64" s="42">
        <v>685511</v>
      </c>
      <c r="F64" s="84"/>
    </row>
    <row r="65" spans="1:8" customFormat="1" x14ac:dyDescent="0.2">
      <c r="E65" s="79"/>
      <c r="F65" s="79"/>
    </row>
    <row r="66" spans="1:8" ht="15" x14ac:dyDescent="0.2">
      <c r="A66" s="884" t="s">
        <v>582</v>
      </c>
      <c r="B66" s="885"/>
      <c r="C66" s="885"/>
      <c r="D66" s="885"/>
      <c r="E66" s="886"/>
      <c r="G66" s="453"/>
      <c r="H66" s="453"/>
    </row>
    <row r="67" spans="1:8" s="15" customFormat="1" ht="15.95" customHeight="1" x14ac:dyDescent="0.2">
      <c r="A67" s="303" t="s">
        <v>216</v>
      </c>
      <c r="B67" s="52" t="s">
        <v>380</v>
      </c>
      <c r="C67" s="52" t="s">
        <v>381</v>
      </c>
      <c r="D67" s="303" t="s">
        <v>403</v>
      </c>
      <c r="E67" s="52" t="s">
        <v>71</v>
      </c>
      <c r="F67" s="84"/>
    </row>
    <row r="68" spans="1:8" s="15" customFormat="1" ht="14.1" customHeight="1" x14ac:dyDescent="0.2">
      <c r="A68" s="303">
        <v>1</v>
      </c>
      <c r="B68" s="31" t="s">
        <v>384</v>
      </c>
      <c r="C68" s="458" t="s">
        <v>577</v>
      </c>
      <c r="D68" s="41">
        <v>238001.11</v>
      </c>
      <c r="E68" s="42">
        <v>2840487</v>
      </c>
      <c r="F68" s="84"/>
    </row>
    <row r="69" spans="1:8" s="15" customFormat="1" ht="14.1" customHeight="1" x14ac:dyDescent="0.2">
      <c r="A69" s="303">
        <v>2</v>
      </c>
      <c r="B69" s="31" t="s">
        <v>390</v>
      </c>
      <c r="C69" s="40" t="s">
        <v>391</v>
      </c>
      <c r="D69" s="41">
        <v>215509.78</v>
      </c>
      <c r="E69" s="42">
        <v>3239713</v>
      </c>
      <c r="F69" s="84"/>
    </row>
    <row r="70" spans="1:8" s="15" customFormat="1" ht="14.1" customHeight="1" x14ac:dyDescent="0.2">
      <c r="A70" s="303">
        <v>3</v>
      </c>
      <c r="B70" s="31" t="s">
        <v>583</v>
      </c>
      <c r="C70" s="458" t="s">
        <v>584</v>
      </c>
      <c r="D70" s="41">
        <v>199404.97</v>
      </c>
      <c r="E70" s="42">
        <v>446346</v>
      </c>
      <c r="F70" s="84"/>
    </row>
    <row r="71" spans="1:8" s="15" customFormat="1" ht="14.1" customHeight="1" x14ac:dyDescent="0.2">
      <c r="A71" s="304">
        <v>4</v>
      </c>
      <c r="B71" s="31" t="s">
        <v>398</v>
      </c>
      <c r="C71" s="427" t="s">
        <v>399</v>
      </c>
      <c r="D71" s="41">
        <v>188918.54</v>
      </c>
      <c r="E71" s="42">
        <v>5252525</v>
      </c>
      <c r="F71" s="84"/>
    </row>
    <row r="72" spans="1:8" s="15" customFormat="1" ht="14.1" customHeight="1" x14ac:dyDescent="0.2">
      <c r="A72" s="304">
        <v>5</v>
      </c>
      <c r="B72" s="31" t="s">
        <v>382</v>
      </c>
      <c r="C72" s="458" t="s">
        <v>383</v>
      </c>
      <c r="D72" s="41">
        <v>187906.68</v>
      </c>
      <c r="E72" s="42">
        <v>3030734</v>
      </c>
      <c r="F72" s="84"/>
    </row>
    <row r="73" spans="1:8" s="15" customFormat="1" ht="14.1" customHeight="1" x14ac:dyDescent="0.2">
      <c r="A73" s="304">
        <v>6</v>
      </c>
      <c r="B73" s="31" t="s">
        <v>396</v>
      </c>
      <c r="C73" s="458" t="s">
        <v>397</v>
      </c>
      <c r="D73" s="41">
        <v>162792.37</v>
      </c>
      <c r="E73" s="42">
        <v>1410663</v>
      </c>
      <c r="F73" s="84"/>
    </row>
    <row r="74" spans="1:8" s="15" customFormat="1" ht="14.1" customHeight="1" x14ac:dyDescent="0.2">
      <c r="A74" s="304">
        <v>7</v>
      </c>
      <c r="B74" s="31" t="s">
        <v>556</v>
      </c>
      <c r="C74" s="458" t="s">
        <v>557</v>
      </c>
      <c r="D74" s="41">
        <v>156108.68</v>
      </c>
      <c r="E74" s="42">
        <v>3199439</v>
      </c>
      <c r="F74" s="84"/>
    </row>
    <row r="75" spans="1:8" s="15" customFormat="1" ht="14.1" customHeight="1" x14ac:dyDescent="0.2">
      <c r="A75" s="304">
        <v>8</v>
      </c>
      <c r="B75" s="31" t="s">
        <v>388</v>
      </c>
      <c r="C75" s="458" t="s">
        <v>389</v>
      </c>
      <c r="D75" s="41">
        <v>119162.63</v>
      </c>
      <c r="E75" s="42">
        <v>5325785</v>
      </c>
      <c r="F75" s="84"/>
    </row>
    <row r="76" spans="1:8" s="15" customFormat="1" ht="14.1" customHeight="1" x14ac:dyDescent="0.2">
      <c r="A76" s="304">
        <v>9</v>
      </c>
      <c r="B76" s="31" t="s">
        <v>404</v>
      </c>
      <c r="C76" s="16" t="s">
        <v>405</v>
      </c>
      <c r="D76" s="41">
        <v>95156.49</v>
      </c>
      <c r="E76" s="42">
        <v>11973896</v>
      </c>
      <c r="F76" s="84"/>
    </row>
    <row r="77" spans="1:8" s="15" customFormat="1" ht="14.1" customHeight="1" x14ac:dyDescent="0.2">
      <c r="A77" s="304">
        <v>10</v>
      </c>
      <c r="B77" s="31" t="s">
        <v>392</v>
      </c>
      <c r="C77" s="40" t="s">
        <v>393</v>
      </c>
      <c r="D77" s="41">
        <v>94676.79</v>
      </c>
      <c r="E77" s="42">
        <v>1332332</v>
      </c>
      <c r="F77" s="84"/>
    </row>
    <row r="78" spans="1:8" x14ac:dyDescent="0.2">
      <c r="A78"/>
      <c r="B78"/>
      <c r="C78" s="459"/>
      <c r="D78"/>
      <c r="E78" s="79"/>
      <c r="G78" s="453"/>
      <c r="H78" s="453"/>
    </row>
    <row r="79" spans="1:8" ht="15" x14ac:dyDescent="0.2">
      <c r="A79" s="884" t="s">
        <v>585</v>
      </c>
      <c r="B79" s="885"/>
      <c r="C79" s="885"/>
      <c r="D79" s="885"/>
      <c r="E79" s="886"/>
      <c r="G79" s="453"/>
      <c r="H79" s="453"/>
    </row>
    <row r="80" spans="1:8" s="15" customFormat="1" ht="15.95" customHeight="1" x14ac:dyDescent="0.2">
      <c r="A80" s="303" t="s">
        <v>216</v>
      </c>
      <c r="B80" s="52" t="s">
        <v>380</v>
      </c>
      <c r="C80" s="52" t="s">
        <v>381</v>
      </c>
      <c r="D80" s="303" t="s">
        <v>403</v>
      </c>
      <c r="E80" s="52" t="s">
        <v>71</v>
      </c>
      <c r="F80" s="84"/>
    </row>
    <row r="81" spans="1:8" s="15" customFormat="1" ht="14.1" customHeight="1" x14ac:dyDescent="0.2">
      <c r="A81" s="303">
        <v>1</v>
      </c>
      <c r="B81" s="40" t="s">
        <v>384</v>
      </c>
      <c r="C81" s="40" t="s">
        <v>577</v>
      </c>
      <c r="D81" s="41">
        <v>398907.23</v>
      </c>
      <c r="E81" s="42">
        <v>4098343</v>
      </c>
      <c r="F81" s="84"/>
    </row>
    <row r="82" spans="1:8" s="15" customFormat="1" ht="14.1" customHeight="1" x14ac:dyDescent="0.2">
      <c r="A82" s="303">
        <v>2</v>
      </c>
      <c r="B82" s="40" t="s">
        <v>398</v>
      </c>
      <c r="C82" s="40" t="s">
        <v>399</v>
      </c>
      <c r="D82" s="41">
        <v>368325.09</v>
      </c>
      <c r="E82" s="42">
        <v>7868201</v>
      </c>
      <c r="F82" s="84"/>
    </row>
    <row r="83" spans="1:8" s="15" customFormat="1" ht="14.1" customHeight="1" x14ac:dyDescent="0.2">
      <c r="A83" s="303">
        <v>3</v>
      </c>
      <c r="B83" s="40" t="s">
        <v>382</v>
      </c>
      <c r="C83" s="40" t="s">
        <v>383</v>
      </c>
      <c r="D83" s="41">
        <v>339845.22</v>
      </c>
      <c r="E83" s="42">
        <v>3328557</v>
      </c>
      <c r="F83" s="84"/>
    </row>
    <row r="84" spans="1:8" s="15" customFormat="1" ht="14.1" customHeight="1" x14ac:dyDescent="0.2">
      <c r="A84" s="304">
        <v>4</v>
      </c>
      <c r="B84" s="40" t="s">
        <v>396</v>
      </c>
      <c r="C84" s="40" t="s">
        <v>397</v>
      </c>
      <c r="D84" s="41">
        <v>211364.13</v>
      </c>
      <c r="E84" s="42">
        <v>1658684</v>
      </c>
      <c r="F84" s="84"/>
    </row>
    <row r="85" spans="1:8" s="15" customFormat="1" ht="14.1" customHeight="1" x14ac:dyDescent="0.2">
      <c r="A85" s="304">
        <v>5</v>
      </c>
      <c r="B85" s="40" t="s">
        <v>390</v>
      </c>
      <c r="C85" s="40" t="s">
        <v>391</v>
      </c>
      <c r="D85" s="41">
        <v>201163.13</v>
      </c>
      <c r="E85" s="42">
        <v>7024927</v>
      </c>
      <c r="F85" s="84"/>
    </row>
    <row r="86" spans="1:8" s="15" customFormat="1" ht="14.1" customHeight="1" x14ac:dyDescent="0.2">
      <c r="A86" s="304">
        <v>6</v>
      </c>
      <c r="B86" s="40" t="s">
        <v>388</v>
      </c>
      <c r="C86" s="40" t="s">
        <v>389</v>
      </c>
      <c r="D86" s="41">
        <v>184498.36</v>
      </c>
      <c r="E86" s="42">
        <v>7262297</v>
      </c>
      <c r="F86" s="84"/>
    </row>
    <row r="87" spans="1:8" s="15" customFormat="1" ht="14.1" customHeight="1" x14ac:dyDescent="0.2">
      <c r="A87" s="304">
        <v>7</v>
      </c>
      <c r="B87" s="40" t="s">
        <v>556</v>
      </c>
      <c r="C87" s="40" t="s">
        <v>557</v>
      </c>
      <c r="D87" s="41">
        <v>166373.19</v>
      </c>
      <c r="E87" s="42">
        <v>5197945</v>
      </c>
      <c r="F87" s="84"/>
    </row>
    <row r="88" spans="1:8" s="15" customFormat="1" ht="14.1" customHeight="1" x14ac:dyDescent="0.2">
      <c r="A88" s="304">
        <v>8</v>
      </c>
      <c r="B88" s="40" t="s">
        <v>583</v>
      </c>
      <c r="C88" s="40" t="s">
        <v>584</v>
      </c>
      <c r="D88" s="41">
        <v>152024.54999999999</v>
      </c>
      <c r="E88" s="42">
        <v>341894</v>
      </c>
      <c r="F88" s="84"/>
    </row>
    <row r="89" spans="1:8" s="15" customFormat="1" ht="14.1" customHeight="1" x14ac:dyDescent="0.2">
      <c r="A89" s="304">
        <v>9</v>
      </c>
      <c r="B89" s="40" t="s">
        <v>586</v>
      </c>
      <c r="C89" s="40" t="s">
        <v>587</v>
      </c>
      <c r="D89" s="41">
        <v>143318.43</v>
      </c>
      <c r="E89" s="42">
        <v>1562875</v>
      </c>
      <c r="F89" s="84"/>
    </row>
    <row r="90" spans="1:8" s="15" customFormat="1" ht="14.1" customHeight="1" x14ac:dyDescent="0.2">
      <c r="A90" s="304">
        <v>10</v>
      </c>
      <c r="B90" s="40" t="s">
        <v>404</v>
      </c>
      <c r="C90" s="82" t="s">
        <v>405</v>
      </c>
      <c r="D90" s="41">
        <v>142137.39000000001</v>
      </c>
      <c r="E90" s="42">
        <v>19053338</v>
      </c>
      <c r="F90" s="84"/>
    </row>
    <row r="91" spans="1:8" s="15" customFormat="1" ht="14.1" customHeight="1" x14ac:dyDescent="0.2">
      <c r="A91" s="460"/>
      <c r="B91" s="60"/>
      <c r="C91" s="60"/>
      <c r="D91" s="59"/>
      <c r="E91" s="84"/>
      <c r="F91" s="84"/>
    </row>
    <row r="92" spans="1:8" ht="15" x14ac:dyDescent="0.2">
      <c r="A92" s="884" t="s">
        <v>588</v>
      </c>
      <c r="B92" s="885"/>
      <c r="C92" s="885"/>
      <c r="D92" s="885"/>
      <c r="E92" s="886"/>
      <c r="G92" s="453"/>
      <c r="H92" s="453"/>
    </row>
    <row r="93" spans="1:8" x14ac:dyDescent="0.2">
      <c r="A93" s="303" t="s">
        <v>216</v>
      </c>
      <c r="B93" s="52" t="s">
        <v>380</v>
      </c>
      <c r="C93" s="52" t="s">
        <v>381</v>
      </c>
      <c r="D93" s="303" t="s">
        <v>403</v>
      </c>
      <c r="E93" s="52" t="s">
        <v>71</v>
      </c>
      <c r="G93" s="453"/>
      <c r="H93" s="453"/>
    </row>
    <row r="94" spans="1:8" x14ac:dyDescent="0.2">
      <c r="A94" s="303">
        <v>1</v>
      </c>
      <c r="B94" s="40" t="s">
        <v>384</v>
      </c>
      <c r="C94" s="40" t="s">
        <v>577</v>
      </c>
      <c r="D94" s="41">
        <v>674445.29</v>
      </c>
      <c r="E94" s="42">
        <v>7142022</v>
      </c>
      <c r="G94" s="453"/>
      <c r="H94" s="453"/>
    </row>
    <row r="95" spans="1:8" x14ac:dyDescent="0.2">
      <c r="A95" s="303">
        <v>2</v>
      </c>
      <c r="B95" s="40" t="s">
        <v>382</v>
      </c>
      <c r="C95" s="40" t="s">
        <v>383</v>
      </c>
      <c r="D95" s="41">
        <v>520338.84</v>
      </c>
      <c r="E95" s="42">
        <v>5973631</v>
      </c>
      <c r="G95" s="453"/>
      <c r="H95" s="453"/>
    </row>
    <row r="96" spans="1:8" ht="13.5" customHeight="1" x14ac:dyDescent="0.2">
      <c r="A96" s="303">
        <v>3</v>
      </c>
      <c r="B96" s="40" t="s">
        <v>386</v>
      </c>
      <c r="C96" s="40" t="s">
        <v>387</v>
      </c>
      <c r="D96" s="41">
        <v>419037.49</v>
      </c>
      <c r="E96" s="42">
        <v>12832754</v>
      </c>
      <c r="G96" s="453"/>
      <c r="H96" s="453"/>
    </row>
    <row r="97" spans="1:8" ht="14.1" customHeight="1" x14ac:dyDescent="0.2">
      <c r="A97" s="304">
        <v>4</v>
      </c>
      <c r="B97" s="40" t="s">
        <v>398</v>
      </c>
      <c r="C97" s="40" t="s">
        <v>399</v>
      </c>
      <c r="D97" s="41">
        <v>360963.04</v>
      </c>
      <c r="E97" s="42">
        <v>9339642</v>
      </c>
      <c r="G97" s="453"/>
      <c r="H97" s="453"/>
    </row>
    <row r="98" spans="1:8" ht="14.1" customHeight="1" x14ac:dyDescent="0.2">
      <c r="A98" s="304">
        <v>5</v>
      </c>
      <c r="B98" s="40" t="s">
        <v>390</v>
      </c>
      <c r="C98" s="40" t="s">
        <v>391</v>
      </c>
      <c r="D98" s="41">
        <v>349747.32</v>
      </c>
      <c r="E98" s="42">
        <v>7714639</v>
      </c>
      <c r="G98" s="453"/>
      <c r="H98" s="453"/>
    </row>
    <row r="99" spans="1:8" ht="14.1" customHeight="1" x14ac:dyDescent="0.2">
      <c r="A99" s="304">
        <v>6</v>
      </c>
      <c r="B99" s="40" t="s">
        <v>578</v>
      </c>
      <c r="C99" s="40" t="s">
        <v>579</v>
      </c>
      <c r="D99" s="41">
        <v>302803.63</v>
      </c>
      <c r="E99" s="42">
        <v>4936438</v>
      </c>
      <c r="G99" s="453"/>
      <c r="H99" s="453"/>
    </row>
    <row r="100" spans="1:8" ht="14.1" customHeight="1" x14ac:dyDescent="0.2">
      <c r="A100" s="304">
        <v>7</v>
      </c>
      <c r="B100" s="40" t="s">
        <v>388</v>
      </c>
      <c r="C100" s="40" t="s">
        <v>389</v>
      </c>
      <c r="D100" s="41">
        <v>244608.58</v>
      </c>
      <c r="E100" s="42">
        <v>11314422</v>
      </c>
      <c r="G100" s="453"/>
      <c r="H100" s="453"/>
    </row>
    <row r="101" spans="1:8" ht="14.1" customHeight="1" x14ac:dyDescent="0.2">
      <c r="A101" s="304">
        <v>8</v>
      </c>
      <c r="B101" s="40" t="s">
        <v>400</v>
      </c>
      <c r="C101" s="40" t="s">
        <v>401</v>
      </c>
      <c r="D101" s="41">
        <v>238483.13</v>
      </c>
      <c r="E101" s="42">
        <v>11826890</v>
      </c>
      <c r="G101" s="453"/>
      <c r="H101" s="453"/>
    </row>
    <row r="102" spans="1:8" ht="14.1" customHeight="1" x14ac:dyDescent="0.2">
      <c r="A102" s="304">
        <v>9</v>
      </c>
      <c r="B102" s="40" t="s">
        <v>396</v>
      </c>
      <c r="C102" s="16" t="s">
        <v>397</v>
      </c>
      <c r="D102" s="41">
        <v>233898.69</v>
      </c>
      <c r="E102" s="42">
        <v>1708084</v>
      </c>
      <c r="G102" s="453"/>
      <c r="H102" s="453"/>
    </row>
    <row r="103" spans="1:8" ht="14.1" customHeight="1" x14ac:dyDescent="0.2">
      <c r="A103" s="304">
        <v>10</v>
      </c>
      <c r="B103" s="40" t="s">
        <v>583</v>
      </c>
      <c r="C103" s="40" t="s">
        <v>584</v>
      </c>
      <c r="D103" s="41">
        <v>213137.6</v>
      </c>
      <c r="E103" s="42">
        <v>478361</v>
      </c>
      <c r="G103" s="453"/>
      <c r="H103" s="453"/>
    </row>
    <row r="104" spans="1:8" ht="14.1" customHeight="1" x14ac:dyDescent="0.2">
      <c r="A104" s="460"/>
      <c r="B104" s="60"/>
      <c r="C104" s="60"/>
      <c r="D104" s="59"/>
      <c r="E104" s="84"/>
      <c r="G104" s="453"/>
      <c r="H104" s="453"/>
    </row>
    <row r="105" spans="1:8" ht="14.1" customHeight="1" x14ac:dyDescent="0.2">
      <c r="A105" s="884" t="s">
        <v>589</v>
      </c>
      <c r="B105" s="885"/>
      <c r="C105" s="885"/>
      <c r="D105" s="885"/>
      <c r="E105" s="886"/>
      <c r="G105" s="453"/>
      <c r="H105" s="453"/>
    </row>
    <row r="106" spans="1:8" ht="14.1" customHeight="1" x14ac:dyDescent="0.2">
      <c r="A106" s="303" t="s">
        <v>216</v>
      </c>
      <c r="B106" s="73" t="s">
        <v>380</v>
      </c>
      <c r="C106" s="73" t="s">
        <v>230</v>
      </c>
      <c r="D106" s="39" t="s">
        <v>231</v>
      </c>
      <c r="E106" s="73" t="s">
        <v>232</v>
      </c>
      <c r="G106" s="453"/>
      <c r="H106" s="453"/>
    </row>
    <row r="107" spans="1:8" x14ac:dyDescent="0.2">
      <c r="A107" s="28">
        <v>1</v>
      </c>
      <c r="B107" s="21" t="s">
        <v>382</v>
      </c>
      <c r="C107" s="24" t="s">
        <v>383</v>
      </c>
      <c r="D107" s="370">
        <v>671724.07335518615</v>
      </c>
      <c r="E107" s="261">
        <v>7181511</v>
      </c>
      <c r="G107" s="453"/>
      <c r="H107" s="453"/>
    </row>
    <row r="108" spans="1:8" x14ac:dyDescent="0.2">
      <c r="A108" s="28">
        <v>2</v>
      </c>
      <c r="B108" s="21" t="s">
        <v>384</v>
      </c>
      <c r="C108" s="24" t="s">
        <v>385</v>
      </c>
      <c r="D108" s="370">
        <v>626973.90140454296</v>
      </c>
      <c r="E108" s="261">
        <v>6337638</v>
      </c>
      <c r="G108" s="453"/>
      <c r="H108" s="453"/>
    </row>
    <row r="109" spans="1:8" x14ac:dyDescent="0.2">
      <c r="A109" s="28">
        <v>3</v>
      </c>
      <c r="B109" s="21" t="s">
        <v>386</v>
      </c>
      <c r="C109" s="24" t="s">
        <v>387</v>
      </c>
      <c r="D109" s="370">
        <v>336942.17647693102</v>
      </c>
      <c r="E109" s="261">
        <v>9814519</v>
      </c>
      <c r="G109" s="453"/>
      <c r="H109" s="453"/>
    </row>
    <row r="110" spans="1:8" x14ac:dyDescent="0.2">
      <c r="A110" s="342">
        <v>4</v>
      </c>
      <c r="B110" s="21" t="s">
        <v>390</v>
      </c>
      <c r="C110" s="24" t="s">
        <v>391</v>
      </c>
      <c r="D110" s="370">
        <v>335795.67496068717</v>
      </c>
      <c r="E110" s="261">
        <v>14846650</v>
      </c>
      <c r="G110" s="453"/>
      <c r="H110" s="453"/>
    </row>
    <row r="111" spans="1:8" x14ac:dyDescent="0.2">
      <c r="A111" s="342">
        <v>5</v>
      </c>
      <c r="B111" s="21" t="s">
        <v>396</v>
      </c>
      <c r="C111" s="24" t="s">
        <v>397</v>
      </c>
      <c r="D111" s="370">
        <v>315616.33546042675</v>
      </c>
      <c r="E111" s="261">
        <v>8456418</v>
      </c>
      <c r="G111" s="453"/>
      <c r="H111" s="453"/>
    </row>
    <row r="112" spans="1:8" x14ac:dyDescent="0.2">
      <c r="A112" s="342">
        <v>6</v>
      </c>
      <c r="B112" s="21" t="s">
        <v>392</v>
      </c>
      <c r="C112" s="24" t="s">
        <v>393</v>
      </c>
      <c r="D112" s="370">
        <v>305659.64206832042</v>
      </c>
      <c r="E112" s="261">
        <v>10180916</v>
      </c>
      <c r="G112" s="453"/>
      <c r="H112" s="453"/>
    </row>
    <row r="113" spans="1:8" x14ac:dyDescent="0.2">
      <c r="A113" s="342">
        <v>7</v>
      </c>
      <c r="B113" s="21" t="s">
        <v>388</v>
      </c>
      <c r="C113" s="24" t="s">
        <v>389</v>
      </c>
      <c r="D113" s="370">
        <v>290110.44199642702</v>
      </c>
      <c r="E113" s="261">
        <v>12615546</v>
      </c>
      <c r="G113" s="453"/>
      <c r="H113" s="453"/>
    </row>
    <row r="114" spans="1:8" x14ac:dyDescent="0.2">
      <c r="A114" s="342">
        <v>8</v>
      </c>
      <c r="B114" s="21" t="s">
        <v>394</v>
      </c>
      <c r="C114" s="24" t="s">
        <v>395</v>
      </c>
      <c r="D114" s="370">
        <v>269757.510020983</v>
      </c>
      <c r="E114" s="261">
        <v>1346926</v>
      </c>
      <c r="G114" s="453"/>
      <c r="H114" s="453"/>
    </row>
    <row r="115" spans="1:8" x14ac:dyDescent="0.2">
      <c r="A115" s="342">
        <v>9</v>
      </c>
      <c r="B115" s="21" t="s">
        <v>398</v>
      </c>
      <c r="C115" s="24" t="s">
        <v>399</v>
      </c>
      <c r="D115" s="370">
        <v>253870.59694326599</v>
      </c>
      <c r="E115" s="261">
        <v>5269686</v>
      </c>
      <c r="G115" s="453"/>
      <c r="H115" s="453"/>
    </row>
    <row r="116" spans="1:8" x14ac:dyDescent="0.2">
      <c r="A116" s="342">
        <v>10</v>
      </c>
      <c r="B116" s="21" t="s">
        <v>400</v>
      </c>
      <c r="C116" s="24" t="s">
        <v>401</v>
      </c>
      <c r="D116" s="370">
        <v>229584.71451888219</v>
      </c>
      <c r="E116" s="261">
        <v>10942519</v>
      </c>
      <c r="G116" s="453"/>
      <c r="H116" s="453"/>
    </row>
    <row r="117" spans="1:8" x14ac:dyDescent="0.2">
      <c r="A117" s="371"/>
      <c r="B117" s="151"/>
      <c r="C117" s="706"/>
      <c r="D117" s="372"/>
      <c r="E117" s="163"/>
      <c r="G117" s="453"/>
      <c r="H117" s="453"/>
    </row>
    <row r="118" spans="1:8" ht="15" x14ac:dyDescent="0.2">
      <c r="A118" s="884" t="s">
        <v>1003</v>
      </c>
      <c r="B118" s="885"/>
      <c r="C118" s="885"/>
      <c r="D118" s="885"/>
      <c r="E118" s="886"/>
      <c r="G118" s="453"/>
      <c r="H118" s="453"/>
    </row>
    <row r="119" spans="1:8" x14ac:dyDescent="0.2">
      <c r="A119" s="303" t="s">
        <v>216</v>
      </c>
      <c r="B119" s="708" t="s">
        <v>380</v>
      </c>
      <c r="C119" s="708" t="s">
        <v>1004</v>
      </c>
      <c r="D119" s="39" t="s">
        <v>231</v>
      </c>
      <c r="E119" s="708" t="s">
        <v>232</v>
      </c>
      <c r="G119" s="453"/>
      <c r="H119" s="453"/>
    </row>
    <row r="120" spans="1:8" x14ac:dyDescent="0.2">
      <c r="A120" s="28">
        <v>1</v>
      </c>
      <c r="B120" s="21" t="s">
        <v>390</v>
      </c>
      <c r="C120" s="24" t="s">
        <v>391</v>
      </c>
      <c r="D120" s="370">
        <v>529968.99197898409</v>
      </c>
      <c r="E120" s="261">
        <v>7181511</v>
      </c>
      <c r="G120" s="453"/>
      <c r="H120" s="453"/>
    </row>
    <row r="121" spans="1:8" x14ac:dyDescent="0.2">
      <c r="A121" s="28">
        <v>2</v>
      </c>
      <c r="B121" s="21" t="s">
        <v>382</v>
      </c>
      <c r="C121" s="24" t="s">
        <v>383</v>
      </c>
      <c r="D121" s="370">
        <v>435138.066868458</v>
      </c>
      <c r="E121" s="261">
        <v>6337638</v>
      </c>
      <c r="G121" s="453"/>
      <c r="H121" s="453"/>
    </row>
    <row r="122" spans="1:8" x14ac:dyDescent="0.2">
      <c r="A122" s="28">
        <v>3</v>
      </c>
      <c r="B122" s="21" t="s">
        <v>396</v>
      </c>
      <c r="C122" s="24" t="s">
        <v>397</v>
      </c>
      <c r="D122" s="370">
        <v>405273.00570349663</v>
      </c>
      <c r="E122" s="261">
        <v>9814519</v>
      </c>
      <c r="G122" s="453"/>
      <c r="H122" s="453"/>
    </row>
    <row r="123" spans="1:8" x14ac:dyDescent="0.2">
      <c r="A123" s="342">
        <v>4</v>
      </c>
      <c r="B123" s="21" t="s">
        <v>394</v>
      </c>
      <c r="C123" s="24" t="s">
        <v>395</v>
      </c>
      <c r="D123" s="370">
        <v>380298.0996468502</v>
      </c>
      <c r="E123" s="261">
        <v>14846650</v>
      </c>
      <c r="G123" s="453"/>
      <c r="H123" s="453"/>
    </row>
    <row r="124" spans="1:8" x14ac:dyDescent="0.2">
      <c r="A124" s="342">
        <v>5</v>
      </c>
      <c r="B124" s="21" t="s">
        <v>942</v>
      </c>
      <c r="C124" s="24" t="s">
        <v>943</v>
      </c>
      <c r="D124" s="370">
        <v>353311.45190174098</v>
      </c>
      <c r="E124" s="261">
        <v>8456418</v>
      </c>
      <c r="G124" s="453"/>
      <c r="H124" s="453"/>
    </row>
    <row r="125" spans="1:8" ht="25.5" x14ac:dyDescent="0.2">
      <c r="A125" s="342">
        <v>6</v>
      </c>
      <c r="B125" s="21" t="s">
        <v>944</v>
      </c>
      <c r="C125" s="24" t="s">
        <v>945</v>
      </c>
      <c r="D125" s="370">
        <v>341242.08613372</v>
      </c>
      <c r="E125" s="261">
        <v>10180916</v>
      </c>
      <c r="G125" s="453"/>
      <c r="H125" s="453"/>
    </row>
    <row r="126" spans="1:8" x14ac:dyDescent="0.2">
      <c r="A126" s="342">
        <v>7</v>
      </c>
      <c r="B126" s="21" t="s">
        <v>946</v>
      </c>
      <c r="C126" s="24" t="s">
        <v>947</v>
      </c>
      <c r="D126" s="370">
        <v>340936.51901910512</v>
      </c>
      <c r="E126" s="261">
        <v>12615546</v>
      </c>
      <c r="G126" s="453"/>
      <c r="H126" s="453"/>
    </row>
    <row r="127" spans="1:8" x14ac:dyDescent="0.2">
      <c r="A127" s="342">
        <v>8</v>
      </c>
      <c r="B127" s="21" t="s">
        <v>384</v>
      </c>
      <c r="C127" s="24" t="s">
        <v>577</v>
      </c>
      <c r="D127" s="370">
        <v>334197.55133405398</v>
      </c>
      <c r="E127" s="261">
        <v>1346926</v>
      </c>
      <c r="G127" s="453"/>
      <c r="H127" s="453"/>
    </row>
    <row r="128" spans="1:8" x14ac:dyDescent="0.2">
      <c r="A128" s="342">
        <v>9</v>
      </c>
      <c r="B128" s="21" t="s">
        <v>392</v>
      </c>
      <c r="C128" s="24" t="s">
        <v>393</v>
      </c>
      <c r="D128" s="370">
        <v>300336.71865674888</v>
      </c>
      <c r="E128" s="261">
        <v>5269686</v>
      </c>
      <c r="G128" s="453"/>
      <c r="H128" s="453"/>
    </row>
    <row r="129" spans="1:8" x14ac:dyDescent="0.2">
      <c r="A129" s="342">
        <v>10</v>
      </c>
      <c r="B129" s="21" t="s">
        <v>398</v>
      </c>
      <c r="C129" s="24" t="s">
        <v>399</v>
      </c>
      <c r="D129" s="370">
        <v>288289.43780484499</v>
      </c>
      <c r="E129" s="261">
        <v>10942519</v>
      </c>
      <c r="G129" s="453"/>
      <c r="H129" s="453"/>
    </row>
    <row r="130" spans="1:8" x14ac:dyDescent="0.2">
      <c r="A130" s="459" t="s">
        <v>590</v>
      </c>
      <c r="B130" s="461"/>
      <c r="C130" s="461"/>
      <c r="D130" s="461"/>
      <c r="E130" s="462"/>
      <c r="G130" s="453"/>
      <c r="H130" s="453"/>
    </row>
    <row r="131" spans="1:8" x14ac:dyDescent="0.2">
      <c r="A131"/>
      <c r="B131"/>
      <c r="C131"/>
      <c r="D131"/>
      <c r="E131" s="79"/>
      <c r="G131" s="453"/>
      <c r="H131" s="453"/>
    </row>
    <row r="132" spans="1:8" ht="18" x14ac:dyDescent="0.2">
      <c r="A132" s="887" t="s">
        <v>591</v>
      </c>
      <c r="B132" s="887"/>
      <c r="C132" s="887"/>
      <c r="D132" s="887"/>
      <c r="E132" s="887"/>
      <c r="G132" s="453"/>
      <c r="H132" s="453"/>
    </row>
    <row r="133" spans="1:8" x14ac:dyDescent="0.2">
      <c r="A133" s="303" t="s">
        <v>216</v>
      </c>
      <c r="B133" s="52" t="s">
        <v>249</v>
      </c>
      <c r="C133" s="303" t="s">
        <v>381</v>
      </c>
      <c r="D133" s="52" t="s">
        <v>592</v>
      </c>
      <c r="E133" s="252" t="s">
        <v>403</v>
      </c>
      <c r="G133" s="453"/>
      <c r="H133" s="453"/>
    </row>
    <row r="134" spans="1:8" x14ac:dyDescent="0.2">
      <c r="A134" s="303">
        <v>1</v>
      </c>
      <c r="B134" s="463" t="s">
        <v>410</v>
      </c>
      <c r="C134" s="61" t="s">
        <v>593</v>
      </c>
      <c r="D134" s="50">
        <v>6493328</v>
      </c>
      <c r="E134" s="49">
        <v>8376.59</v>
      </c>
      <c r="G134" s="453"/>
      <c r="H134" s="453"/>
    </row>
    <row r="135" spans="1:8" x14ac:dyDescent="0.2">
      <c r="A135" s="303">
        <v>2</v>
      </c>
      <c r="B135" s="463" t="s">
        <v>561</v>
      </c>
      <c r="C135" s="457" t="s">
        <v>562</v>
      </c>
      <c r="D135" s="50">
        <v>5414685</v>
      </c>
      <c r="E135" s="49">
        <v>45578.47</v>
      </c>
      <c r="G135" s="453"/>
      <c r="H135" s="453"/>
    </row>
    <row r="136" spans="1:8" x14ac:dyDescent="0.2">
      <c r="A136" s="303">
        <v>3</v>
      </c>
      <c r="B136" s="463" t="s">
        <v>414</v>
      </c>
      <c r="C136" s="61" t="s">
        <v>594</v>
      </c>
      <c r="D136" s="50">
        <v>4160032</v>
      </c>
      <c r="E136" s="49">
        <v>5077.67</v>
      </c>
      <c r="G136" s="453"/>
      <c r="H136" s="453"/>
    </row>
    <row r="137" spans="1:8" x14ac:dyDescent="0.2">
      <c r="A137" s="304">
        <v>4</v>
      </c>
      <c r="B137" s="463" t="s">
        <v>595</v>
      </c>
      <c r="C137" s="457" t="s">
        <v>596</v>
      </c>
      <c r="D137" s="50">
        <v>4068806</v>
      </c>
      <c r="E137" s="49">
        <v>2045.26</v>
      </c>
      <c r="G137" s="453"/>
      <c r="H137" s="453"/>
    </row>
    <row r="138" spans="1:8" x14ac:dyDescent="0.2">
      <c r="A138" s="304">
        <v>5</v>
      </c>
      <c r="B138" s="463" t="s">
        <v>597</v>
      </c>
      <c r="C138" s="61" t="s">
        <v>598</v>
      </c>
      <c r="D138" s="50">
        <v>3768426</v>
      </c>
      <c r="E138" s="49">
        <v>10253.42</v>
      </c>
      <c r="G138" s="453"/>
      <c r="H138" s="453"/>
    </row>
    <row r="139" spans="1:8" x14ac:dyDescent="0.2">
      <c r="A139" s="304">
        <v>6</v>
      </c>
      <c r="B139" s="464" t="s">
        <v>599</v>
      </c>
      <c r="C139" s="61" t="s">
        <v>600</v>
      </c>
      <c r="D139" s="50">
        <v>3510199</v>
      </c>
      <c r="E139" s="49">
        <v>3126.36</v>
      </c>
      <c r="G139" s="453"/>
      <c r="H139" s="453"/>
    </row>
    <row r="140" spans="1:8" x14ac:dyDescent="0.2">
      <c r="A140" s="304">
        <v>7</v>
      </c>
      <c r="B140" s="463" t="s">
        <v>601</v>
      </c>
      <c r="C140" s="61" t="s">
        <v>602</v>
      </c>
      <c r="D140" s="50">
        <v>3322769</v>
      </c>
      <c r="E140" s="49">
        <v>1528.13</v>
      </c>
      <c r="G140" s="453"/>
      <c r="H140" s="453"/>
    </row>
    <row r="141" spans="1:8" x14ac:dyDescent="0.2">
      <c r="A141" s="304">
        <v>8</v>
      </c>
      <c r="B141" s="463" t="s">
        <v>603</v>
      </c>
      <c r="C141" s="61" t="s">
        <v>604</v>
      </c>
      <c r="D141" s="50">
        <v>2443224</v>
      </c>
      <c r="E141" s="49">
        <v>10120.24</v>
      </c>
      <c r="G141" s="453"/>
      <c r="H141" s="453"/>
    </row>
    <row r="142" spans="1:8" x14ac:dyDescent="0.2">
      <c r="A142" s="304">
        <v>9</v>
      </c>
      <c r="B142" s="463" t="s">
        <v>605</v>
      </c>
      <c r="C142" s="61" t="s">
        <v>606</v>
      </c>
      <c r="D142" s="50">
        <v>1981820</v>
      </c>
      <c r="E142" s="49">
        <v>802.64</v>
      </c>
      <c r="G142" s="453"/>
      <c r="H142" s="453"/>
    </row>
    <row r="143" spans="1:8" x14ac:dyDescent="0.2">
      <c r="A143" s="304">
        <v>10</v>
      </c>
      <c r="B143" s="463" t="s">
        <v>607</v>
      </c>
      <c r="C143" s="457" t="s">
        <v>608</v>
      </c>
      <c r="D143" s="50">
        <v>1897084</v>
      </c>
      <c r="E143" s="49">
        <v>2409.3200000000002</v>
      </c>
      <c r="G143" s="453"/>
      <c r="H143" s="453"/>
    </row>
    <row r="144" spans="1:8" x14ac:dyDescent="0.2">
      <c r="A144"/>
      <c r="B144"/>
      <c r="C144"/>
      <c r="D144"/>
      <c r="E144" s="79"/>
      <c r="G144" s="453"/>
      <c r="H144" s="453"/>
    </row>
    <row r="145" spans="1:27" s="15" customFormat="1" ht="14.1" customHeight="1" x14ac:dyDescent="0.2">
      <c r="A145" s="887" t="s">
        <v>609</v>
      </c>
      <c r="B145" s="887"/>
      <c r="C145" s="887"/>
      <c r="D145" s="887"/>
      <c r="E145" s="887"/>
      <c r="F145" s="79"/>
      <c r="G145"/>
      <c r="H145"/>
      <c r="I145"/>
      <c r="J145"/>
      <c r="K145"/>
      <c r="L145"/>
      <c r="M145"/>
      <c r="N145"/>
      <c r="O145"/>
      <c r="P145"/>
      <c r="Q145"/>
      <c r="R145"/>
      <c r="S145"/>
      <c r="T145"/>
      <c r="U145"/>
      <c r="V145"/>
      <c r="W145"/>
      <c r="X145"/>
      <c r="Y145"/>
      <c r="Z145"/>
      <c r="AA145"/>
    </row>
    <row r="146" spans="1:27" s="15" customFormat="1" ht="14.1" customHeight="1" x14ac:dyDescent="0.2">
      <c r="A146" s="303" t="s">
        <v>216</v>
      </c>
      <c r="B146" s="52" t="s">
        <v>249</v>
      </c>
      <c r="C146" s="303" t="s">
        <v>381</v>
      </c>
      <c r="D146" s="52" t="s">
        <v>592</v>
      </c>
      <c r="E146" s="252" t="s">
        <v>403</v>
      </c>
      <c r="F146" s="79"/>
      <c r="G146"/>
      <c r="H146"/>
      <c r="I146"/>
      <c r="J146"/>
      <c r="K146"/>
      <c r="L146"/>
      <c r="M146"/>
      <c r="N146"/>
      <c r="O146"/>
      <c r="P146"/>
      <c r="Q146"/>
      <c r="R146"/>
      <c r="S146"/>
      <c r="T146"/>
      <c r="U146"/>
      <c r="V146"/>
      <c r="W146"/>
      <c r="X146"/>
      <c r="Y146"/>
      <c r="Z146"/>
      <c r="AA146"/>
    </row>
    <row r="147" spans="1:27" s="15" customFormat="1" ht="14.1" customHeight="1" x14ac:dyDescent="0.2">
      <c r="A147" s="303">
        <v>1</v>
      </c>
      <c r="B147" s="45" t="s">
        <v>603</v>
      </c>
      <c r="C147" s="61" t="s">
        <v>604</v>
      </c>
      <c r="D147" s="50">
        <v>9410738</v>
      </c>
      <c r="E147" s="49">
        <v>16731.669999999998</v>
      </c>
      <c r="F147" s="79"/>
      <c r="G147"/>
      <c r="H147"/>
      <c r="I147"/>
      <c r="J147"/>
      <c r="K147"/>
      <c r="L147"/>
      <c r="M147"/>
      <c r="N147"/>
      <c r="O147"/>
      <c r="P147"/>
      <c r="Q147"/>
      <c r="R147"/>
      <c r="S147"/>
      <c r="T147"/>
      <c r="U147"/>
      <c r="V147"/>
      <c r="W147"/>
      <c r="X147"/>
      <c r="Y147"/>
      <c r="Z147"/>
      <c r="AA147"/>
    </row>
    <row r="148" spans="1:27" s="15" customFormat="1" ht="14.1" customHeight="1" x14ac:dyDescent="0.2">
      <c r="A148" s="303">
        <v>2</v>
      </c>
      <c r="B148" s="45" t="s">
        <v>414</v>
      </c>
      <c r="C148" s="61" t="s">
        <v>594</v>
      </c>
      <c r="D148" s="50">
        <v>5320157</v>
      </c>
      <c r="E148" s="49">
        <v>5462.87</v>
      </c>
      <c r="F148" s="79"/>
      <c r="G148"/>
      <c r="H148"/>
      <c r="I148"/>
      <c r="J148"/>
      <c r="K148"/>
      <c r="L148"/>
      <c r="M148"/>
      <c r="N148"/>
      <c r="O148"/>
      <c r="P148"/>
      <c r="Q148"/>
      <c r="R148"/>
      <c r="S148"/>
      <c r="T148"/>
      <c r="U148"/>
      <c r="V148"/>
      <c r="W148"/>
      <c r="X148"/>
      <c r="Y148"/>
      <c r="Z148"/>
      <c r="AA148"/>
    </row>
    <row r="149" spans="1:27" s="15" customFormat="1" ht="14.1" customHeight="1" x14ac:dyDescent="0.2">
      <c r="A149" s="303">
        <v>3</v>
      </c>
      <c r="B149" s="45" t="s">
        <v>410</v>
      </c>
      <c r="C149" s="61" t="s">
        <v>593</v>
      </c>
      <c r="D149" s="50">
        <v>4710287</v>
      </c>
      <c r="E149" s="49">
        <v>5248</v>
      </c>
      <c r="F149" s="79"/>
      <c r="G149"/>
      <c r="H149"/>
      <c r="I149"/>
      <c r="J149"/>
      <c r="K149"/>
      <c r="L149"/>
      <c r="M149"/>
      <c r="N149"/>
      <c r="O149"/>
      <c r="P149"/>
      <c r="Q149"/>
      <c r="R149"/>
      <c r="S149"/>
      <c r="T149"/>
      <c r="U149"/>
      <c r="V149"/>
      <c r="W149"/>
      <c r="X149"/>
      <c r="Y149"/>
      <c r="Z149"/>
      <c r="AA149"/>
    </row>
    <row r="150" spans="1:27" s="15" customFormat="1" ht="14.1" customHeight="1" x14ac:dyDescent="0.2">
      <c r="A150" s="304">
        <v>4</v>
      </c>
      <c r="B150" s="45" t="s">
        <v>418</v>
      </c>
      <c r="C150" s="61" t="s">
        <v>419</v>
      </c>
      <c r="D150" s="50">
        <v>3611579</v>
      </c>
      <c r="E150" s="49">
        <v>3584.12</v>
      </c>
      <c r="F150" s="79"/>
      <c r="G150"/>
      <c r="H150"/>
      <c r="I150"/>
      <c r="J150"/>
      <c r="K150"/>
      <c r="L150"/>
      <c r="M150"/>
      <c r="N150"/>
      <c r="O150"/>
      <c r="P150"/>
      <c r="Q150"/>
      <c r="R150"/>
      <c r="S150"/>
      <c r="T150"/>
      <c r="U150"/>
      <c r="V150"/>
      <c r="W150"/>
      <c r="X150"/>
      <c r="Y150"/>
      <c r="Z150"/>
      <c r="AA150"/>
    </row>
    <row r="151" spans="1:27" s="15" customFormat="1" ht="14.1" customHeight="1" x14ac:dyDescent="0.2">
      <c r="A151" s="304">
        <v>5</v>
      </c>
      <c r="B151" s="45" t="s">
        <v>605</v>
      </c>
      <c r="C151" s="61" t="s">
        <v>606</v>
      </c>
      <c r="D151" s="50">
        <v>3053976</v>
      </c>
      <c r="E151" s="49">
        <v>694.65</v>
      </c>
      <c r="F151" s="79"/>
      <c r="G151"/>
      <c r="H151"/>
      <c r="I151"/>
      <c r="J151"/>
      <c r="K151"/>
      <c r="L151"/>
      <c r="M151"/>
      <c r="N151"/>
      <c r="O151"/>
      <c r="P151"/>
      <c r="Q151"/>
      <c r="R151"/>
      <c r="S151"/>
      <c r="T151"/>
      <c r="U151"/>
      <c r="V151"/>
      <c r="W151"/>
      <c r="X151"/>
      <c r="Y151"/>
      <c r="Z151"/>
      <c r="AA151"/>
    </row>
    <row r="152" spans="1:27" s="15" customFormat="1" ht="14.1" customHeight="1" x14ac:dyDescent="0.2">
      <c r="A152" s="304">
        <v>6</v>
      </c>
      <c r="B152" s="45" t="s">
        <v>398</v>
      </c>
      <c r="C152" s="61" t="s">
        <v>610</v>
      </c>
      <c r="D152" s="50">
        <v>2901691</v>
      </c>
      <c r="E152" s="49">
        <v>111146.01</v>
      </c>
      <c r="F152" s="79"/>
      <c r="G152"/>
      <c r="H152"/>
      <c r="I152"/>
      <c r="J152"/>
      <c r="K152"/>
      <c r="L152"/>
      <c r="M152"/>
      <c r="N152"/>
      <c r="O152"/>
      <c r="P152"/>
      <c r="Q152"/>
      <c r="R152"/>
      <c r="S152"/>
      <c r="T152"/>
      <c r="U152"/>
      <c r="V152"/>
      <c r="W152"/>
      <c r="X152"/>
      <c r="Y152"/>
      <c r="Z152"/>
      <c r="AA152"/>
    </row>
    <row r="153" spans="1:27" s="15" customFormat="1" ht="14.1" customHeight="1" x14ac:dyDescent="0.2">
      <c r="A153" s="304">
        <v>7</v>
      </c>
      <c r="B153" s="45" t="s">
        <v>611</v>
      </c>
      <c r="C153" s="61" t="s">
        <v>612</v>
      </c>
      <c r="D153" s="50">
        <v>2775012</v>
      </c>
      <c r="E153" s="49">
        <v>653.29999999999995</v>
      </c>
      <c r="F153" s="79"/>
      <c r="G153"/>
      <c r="H153"/>
      <c r="I153"/>
      <c r="J153"/>
      <c r="K153"/>
      <c r="L153"/>
      <c r="M153"/>
      <c r="N153"/>
      <c r="O153"/>
      <c r="P153"/>
      <c r="Q153"/>
      <c r="R153"/>
      <c r="S153"/>
      <c r="T153"/>
      <c r="U153"/>
      <c r="V153"/>
      <c r="W153"/>
      <c r="X153"/>
      <c r="Y153"/>
      <c r="Z153"/>
      <c r="AA153"/>
    </row>
    <row r="154" spans="1:27" s="15" customFormat="1" ht="14.1" customHeight="1" x14ac:dyDescent="0.2">
      <c r="A154" s="304">
        <v>8</v>
      </c>
      <c r="B154" s="45" t="s">
        <v>382</v>
      </c>
      <c r="C154" s="61" t="s">
        <v>552</v>
      </c>
      <c r="D154" s="50">
        <v>2771007</v>
      </c>
      <c r="E154" s="49">
        <v>124618.63</v>
      </c>
      <c r="F154" s="79"/>
      <c r="G154"/>
      <c r="H154"/>
      <c r="I154"/>
      <c r="J154"/>
      <c r="K154"/>
      <c r="L154"/>
      <c r="M154"/>
      <c r="N154"/>
      <c r="O154"/>
      <c r="P154"/>
      <c r="Q154"/>
      <c r="R154"/>
      <c r="S154"/>
      <c r="T154"/>
      <c r="U154"/>
      <c r="V154"/>
      <c r="W154"/>
      <c r="X154"/>
      <c r="Y154"/>
      <c r="Z154"/>
      <c r="AA154"/>
    </row>
    <row r="155" spans="1:27" s="15" customFormat="1" ht="14.1" customHeight="1" x14ac:dyDescent="0.2">
      <c r="A155" s="304">
        <v>9</v>
      </c>
      <c r="B155" s="45" t="s">
        <v>613</v>
      </c>
      <c r="C155" s="61" t="s">
        <v>614</v>
      </c>
      <c r="D155" s="50">
        <v>2496794</v>
      </c>
      <c r="E155" s="49">
        <v>1073.53</v>
      </c>
      <c r="F155" s="79"/>
      <c r="G155"/>
      <c r="H155"/>
      <c r="I155"/>
      <c r="J155"/>
      <c r="K155"/>
      <c r="L155"/>
      <c r="M155"/>
      <c r="N155"/>
      <c r="O155"/>
      <c r="P155"/>
      <c r="Q155"/>
      <c r="R155"/>
      <c r="S155"/>
      <c r="T155"/>
      <c r="U155"/>
      <c r="V155"/>
      <c r="W155"/>
      <c r="X155"/>
      <c r="Y155"/>
      <c r="Z155"/>
      <c r="AA155"/>
    </row>
    <row r="156" spans="1:27" s="15" customFormat="1" ht="14.1" customHeight="1" x14ac:dyDescent="0.2">
      <c r="A156" s="304">
        <v>10</v>
      </c>
      <c r="B156" s="45" t="s">
        <v>601</v>
      </c>
      <c r="C156" s="31" t="s">
        <v>615</v>
      </c>
      <c r="D156" s="50">
        <v>2485467</v>
      </c>
      <c r="E156" s="49">
        <v>1808.74</v>
      </c>
      <c r="F156" s="79"/>
      <c r="G156"/>
      <c r="H156"/>
      <c r="I156"/>
      <c r="J156"/>
      <c r="K156"/>
      <c r="L156"/>
      <c r="M156"/>
      <c r="N156"/>
      <c r="O156"/>
      <c r="P156"/>
      <c r="Q156"/>
      <c r="R156"/>
      <c r="S156"/>
      <c r="T156"/>
      <c r="U156"/>
      <c r="V156"/>
      <c r="W156"/>
      <c r="X156"/>
      <c r="Y156"/>
      <c r="Z156"/>
      <c r="AA156"/>
    </row>
    <row r="157" spans="1:27" x14ac:dyDescent="0.2">
      <c r="A157"/>
      <c r="B157"/>
      <c r="C157"/>
      <c r="D157"/>
      <c r="E157" s="79"/>
      <c r="G157" s="453"/>
      <c r="H157" s="453"/>
    </row>
    <row r="158" spans="1:27" s="15" customFormat="1" ht="14.1" customHeight="1" x14ac:dyDescent="0.2">
      <c r="A158" s="884" t="s">
        <v>616</v>
      </c>
      <c r="B158" s="885"/>
      <c r="C158" s="885"/>
      <c r="D158" s="885"/>
      <c r="E158" s="886"/>
      <c r="F158" s="79"/>
      <c r="G158"/>
      <c r="H158"/>
      <c r="I158"/>
      <c r="J158"/>
      <c r="K158"/>
      <c r="L158"/>
      <c r="M158"/>
      <c r="N158"/>
      <c r="O158"/>
      <c r="P158"/>
      <c r="Q158"/>
      <c r="R158"/>
      <c r="S158"/>
      <c r="T158"/>
      <c r="U158"/>
      <c r="V158"/>
      <c r="W158"/>
      <c r="X158"/>
      <c r="Y158"/>
      <c r="Z158"/>
      <c r="AA158"/>
    </row>
    <row r="159" spans="1:27" s="15" customFormat="1" ht="14.1" customHeight="1" x14ac:dyDescent="0.2">
      <c r="A159" s="303" t="s">
        <v>216</v>
      </c>
      <c r="B159" s="52" t="s">
        <v>249</v>
      </c>
      <c r="C159" s="303" t="s">
        <v>574</v>
      </c>
      <c r="D159" s="52" t="s">
        <v>250</v>
      </c>
      <c r="E159" s="252" t="s">
        <v>70</v>
      </c>
      <c r="F159" s="79"/>
      <c r="G159"/>
      <c r="H159"/>
      <c r="I159"/>
      <c r="J159"/>
      <c r="K159"/>
      <c r="L159"/>
      <c r="M159"/>
      <c r="N159"/>
      <c r="O159"/>
      <c r="P159"/>
      <c r="Q159"/>
      <c r="R159"/>
      <c r="S159"/>
      <c r="T159"/>
      <c r="U159"/>
      <c r="V159"/>
      <c r="W159"/>
      <c r="X159"/>
      <c r="Y159"/>
      <c r="Z159"/>
      <c r="AA159"/>
    </row>
    <row r="160" spans="1:27" s="15" customFormat="1" ht="14.1" customHeight="1" x14ac:dyDescent="0.2">
      <c r="A160" s="303">
        <v>1</v>
      </c>
      <c r="B160" s="45" t="s">
        <v>406</v>
      </c>
      <c r="C160" s="68" t="s">
        <v>407</v>
      </c>
      <c r="D160" s="50">
        <v>8563521</v>
      </c>
      <c r="E160" s="49">
        <v>2467.6549080848695</v>
      </c>
      <c r="F160" s="79"/>
      <c r="G160"/>
      <c r="H160"/>
      <c r="I160"/>
      <c r="J160"/>
      <c r="K160"/>
      <c r="L160"/>
      <c r="M160"/>
      <c r="N160"/>
      <c r="O160"/>
      <c r="P160"/>
      <c r="Q160"/>
      <c r="R160"/>
      <c r="S160"/>
      <c r="T160"/>
      <c r="U160"/>
      <c r="V160"/>
      <c r="W160"/>
      <c r="X160"/>
      <c r="Y160"/>
      <c r="Z160"/>
      <c r="AA160"/>
    </row>
    <row r="161" spans="1:27" s="15" customFormat="1" ht="14.1" customHeight="1" x14ac:dyDescent="0.2">
      <c r="A161" s="303">
        <v>2</v>
      </c>
      <c r="B161" s="45" t="s">
        <v>418</v>
      </c>
      <c r="C161" s="68" t="s">
        <v>419</v>
      </c>
      <c r="D161" s="50">
        <v>8045425</v>
      </c>
      <c r="E161" s="49">
        <v>8537.7468915195459</v>
      </c>
      <c r="F161" s="79"/>
      <c r="G161"/>
      <c r="H161"/>
      <c r="I161"/>
      <c r="J161"/>
      <c r="K161"/>
      <c r="L161"/>
      <c r="M161"/>
      <c r="N161"/>
      <c r="O161"/>
      <c r="P161"/>
      <c r="Q161"/>
      <c r="R161"/>
      <c r="S161"/>
      <c r="T161"/>
      <c r="U161"/>
      <c r="V161"/>
      <c r="W161"/>
      <c r="X161"/>
      <c r="Y161"/>
      <c r="Z161"/>
      <c r="AA161"/>
    </row>
    <row r="162" spans="1:27" s="15" customFormat="1" ht="14.1" customHeight="1" x14ac:dyDescent="0.2">
      <c r="A162" s="303">
        <v>3</v>
      </c>
      <c r="B162" s="45" t="s">
        <v>605</v>
      </c>
      <c r="C162" s="68" t="s">
        <v>606</v>
      </c>
      <c r="D162" s="50">
        <v>7218381</v>
      </c>
      <c r="E162" s="49">
        <v>1582.0043485774993</v>
      </c>
      <c r="F162" s="79"/>
      <c r="G162"/>
      <c r="H162"/>
      <c r="I162"/>
      <c r="J162"/>
      <c r="K162"/>
      <c r="L162"/>
      <c r="M162"/>
      <c r="N162"/>
      <c r="O162"/>
      <c r="P162"/>
      <c r="Q162"/>
      <c r="R162"/>
      <c r="S162"/>
      <c r="T162"/>
      <c r="U162"/>
      <c r="V162"/>
      <c r="W162"/>
      <c r="X162"/>
      <c r="Y162"/>
      <c r="Z162"/>
      <c r="AA162"/>
    </row>
    <row r="163" spans="1:27" s="15" customFormat="1" ht="14.1" customHeight="1" x14ac:dyDescent="0.2">
      <c r="A163" s="303">
        <v>4</v>
      </c>
      <c r="B163" s="45" t="s">
        <v>611</v>
      </c>
      <c r="C163" s="68" t="s">
        <v>612</v>
      </c>
      <c r="D163" s="50">
        <v>6340602</v>
      </c>
      <c r="E163" s="49">
        <v>1415.799168732643</v>
      </c>
      <c r="F163" s="79"/>
      <c r="G163"/>
      <c r="H163"/>
      <c r="I163"/>
      <c r="J163"/>
      <c r="K163"/>
      <c r="L163"/>
      <c r="M163"/>
      <c r="N163"/>
      <c r="O163"/>
      <c r="P163"/>
      <c r="Q163"/>
      <c r="R163"/>
      <c r="S163"/>
      <c r="T163"/>
      <c r="U163"/>
      <c r="V163"/>
      <c r="W163"/>
      <c r="X163"/>
      <c r="Y163"/>
      <c r="Z163"/>
      <c r="AA163"/>
    </row>
    <row r="164" spans="1:27" s="15" customFormat="1" ht="14.1" customHeight="1" x14ac:dyDescent="0.2">
      <c r="A164" s="303">
        <v>5</v>
      </c>
      <c r="B164" s="45" t="s">
        <v>603</v>
      </c>
      <c r="C164" s="61" t="s">
        <v>604</v>
      </c>
      <c r="D164" s="50">
        <v>6246276</v>
      </c>
      <c r="E164" s="49">
        <v>7757.075707175255</v>
      </c>
      <c r="F164" s="79"/>
      <c r="G164"/>
      <c r="H164"/>
      <c r="I164"/>
      <c r="J164"/>
      <c r="K164"/>
      <c r="L164"/>
      <c r="M164"/>
      <c r="N164"/>
      <c r="O164"/>
      <c r="P164"/>
      <c r="Q164"/>
      <c r="R164"/>
      <c r="S164"/>
      <c r="T164"/>
      <c r="U164"/>
      <c r="V164"/>
      <c r="W164"/>
      <c r="X164"/>
      <c r="Y164"/>
      <c r="Z164"/>
      <c r="AA164"/>
    </row>
    <row r="165" spans="1:27" s="15" customFormat="1" ht="14.1" customHeight="1" x14ac:dyDescent="0.2">
      <c r="A165" s="303">
        <v>6</v>
      </c>
      <c r="B165" s="45" t="s">
        <v>414</v>
      </c>
      <c r="C165" s="61" t="s">
        <v>415</v>
      </c>
      <c r="D165" s="50">
        <v>6053135</v>
      </c>
      <c r="E165" s="49">
        <v>6706.0223517961504</v>
      </c>
      <c r="F165" s="79"/>
      <c r="G165"/>
      <c r="H165"/>
      <c r="I165"/>
      <c r="J165"/>
      <c r="K165"/>
      <c r="L165"/>
      <c r="M165"/>
      <c r="N165"/>
      <c r="O165"/>
      <c r="P165"/>
      <c r="Q165"/>
      <c r="R165"/>
      <c r="S165"/>
      <c r="T165"/>
      <c r="U165"/>
      <c r="V165"/>
      <c r="W165"/>
      <c r="X165"/>
      <c r="Y165"/>
      <c r="Z165"/>
      <c r="AA165"/>
    </row>
    <row r="166" spans="1:27" s="15" customFormat="1" ht="14.1" customHeight="1" x14ac:dyDescent="0.2">
      <c r="A166" s="303">
        <v>7</v>
      </c>
      <c r="B166" s="45" t="s">
        <v>617</v>
      </c>
      <c r="C166" s="61" t="s">
        <v>618</v>
      </c>
      <c r="D166" s="50">
        <v>5495849</v>
      </c>
      <c r="E166" s="49">
        <v>2977.9350210409166</v>
      </c>
      <c r="F166" s="79"/>
      <c r="G166"/>
      <c r="H166"/>
      <c r="I166"/>
      <c r="J166"/>
      <c r="K166"/>
      <c r="L166"/>
      <c r="M166"/>
      <c r="N166"/>
      <c r="O166"/>
      <c r="P166"/>
      <c r="Q166"/>
      <c r="R166"/>
      <c r="S166"/>
      <c r="T166"/>
      <c r="U166"/>
      <c r="V166"/>
      <c r="W166"/>
      <c r="X166"/>
      <c r="Y166"/>
      <c r="Z166"/>
      <c r="AA166"/>
    </row>
    <row r="167" spans="1:27" s="15" customFormat="1" ht="14.1" customHeight="1" x14ac:dyDescent="0.2">
      <c r="A167" s="303">
        <v>8</v>
      </c>
      <c r="B167" s="45" t="s">
        <v>619</v>
      </c>
      <c r="C167" s="61" t="s">
        <v>620</v>
      </c>
      <c r="D167" s="50">
        <v>5467986</v>
      </c>
      <c r="E167" s="49">
        <v>12.806673331260681</v>
      </c>
      <c r="F167" s="79"/>
      <c r="G167"/>
      <c r="H167"/>
      <c r="I167"/>
      <c r="J167"/>
      <c r="K167"/>
      <c r="L167"/>
      <c r="M167"/>
      <c r="N167"/>
      <c r="O167"/>
      <c r="P167"/>
      <c r="Q167"/>
      <c r="R167"/>
      <c r="S167"/>
      <c r="T167"/>
      <c r="U167"/>
      <c r="V167"/>
      <c r="W167"/>
      <c r="X167"/>
      <c r="Y167"/>
      <c r="Z167"/>
      <c r="AA167"/>
    </row>
    <row r="168" spans="1:27" s="15" customFormat="1" ht="14.1" customHeight="1" x14ac:dyDescent="0.2">
      <c r="A168" s="303">
        <v>9</v>
      </c>
      <c r="B168" s="45" t="s">
        <v>396</v>
      </c>
      <c r="C168" s="31" t="s">
        <v>551</v>
      </c>
      <c r="D168" s="50">
        <v>5151841</v>
      </c>
      <c r="E168" s="49">
        <v>73541.154313241001</v>
      </c>
      <c r="F168" s="79"/>
      <c r="G168"/>
      <c r="H168"/>
      <c r="I168"/>
      <c r="J168"/>
      <c r="K168"/>
      <c r="L168"/>
      <c r="M168"/>
      <c r="N168"/>
      <c r="O168"/>
      <c r="P168"/>
      <c r="Q168"/>
      <c r="R168"/>
      <c r="S168"/>
      <c r="T168"/>
      <c r="U168"/>
      <c r="V168"/>
      <c r="W168"/>
      <c r="X168"/>
      <c r="Y168"/>
      <c r="Z168"/>
      <c r="AA168"/>
    </row>
    <row r="169" spans="1:27" s="15" customFormat="1" ht="14.1" customHeight="1" x14ac:dyDescent="0.2">
      <c r="A169" s="303">
        <v>10</v>
      </c>
      <c r="B169" s="45" t="s">
        <v>410</v>
      </c>
      <c r="C169" s="68" t="s">
        <v>621</v>
      </c>
      <c r="D169" s="50">
        <v>5025697</v>
      </c>
      <c r="E169" s="49">
        <v>5184.2265083084103</v>
      </c>
      <c r="F169" s="79"/>
      <c r="G169"/>
      <c r="H169"/>
      <c r="I169"/>
      <c r="J169"/>
      <c r="K169"/>
      <c r="L169"/>
      <c r="M169"/>
      <c r="N169"/>
      <c r="O169"/>
      <c r="P169"/>
      <c r="Q169"/>
      <c r="R169"/>
      <c r="S169"/>
      <c r="T169"/>
      <c r="U169"/>
      <c r="V169"/>
      <c r="W169"/>
      <c r="X169"/>
      <c r="Y169"/>
      <c r="Z169"/>
      <c r="AA169"/>
    </row>
    <row r="170" spans="1:27" x14ac:dyDescent="0.2">
      <c r="A170" s="453"/>
      <c r="B170" s="453"/>
      <c r="C170" s="453"/>
      <c r="D170" s="453"/>
      <c r="G170" s="453"/>
      <c r="H170" s="453"/>
    </row>
    <row r="171" spans="1:27" s="15" customFormat="1" ht="14.1" customHeight="1" x14ac:dyDescent="0.2">
      <c r="A171" s="884" t="s">
        <v>622</v>
      </c>
      <c r="B171" s="885"/>
      <c r="C171" s="885"/>
      <c r="D171" s="885"/>
      <c r="E171" s="886"/>
      <c r="F171" s="79"/>
      <c r="G171"/>
      <c r="H171"/>
      <c r="I171"/>
      <c r="J171"/>
      <c r="K171"/>
      <c r="L171"/>
      <c r="M171"/>
      <c r="N171"/>
      <c r="O171"/>
      <c r="P171"/>
      <c r="Q171"/>
      <c r="R171"/>
      <c r="S171"/>
      <c r="T171"/>
      <c r="U171"/>
      <c r="V171"/>
      <c r="W171"/>
      <c r="X171"/>
      <c r="Y171"/>
      <c r="Z171"/>
      <c r="AA171"/>
    </row>
    <row r="172" spans="1:27" s="15" customFormat="1" ht="14.1" customHeight="1" x14ac:dyDescent="0.2">
      <c r="A172" s="303" t="s">
        <v>216</v>
      </c>
      <c r="B172" s="52" t="s">
        <v>249</v>
      </c>
      <c r="C172" s="303" t="s">
        <v>574</v>
      </c>
      <c r="D172" s="52" t="s">
        <v>250</v>
      </c>
      <c r="E172" s="252" t="s">
        <v>70</v>
      </c>
      <c r="F172" s="79"/>
      <c r="G172"/>
      <c r="H172"/>
      <c r="I172"/>
      <c r="J172"/>
      <c r="K172"/>
      <c r="L172"/>
      <c r="M172"/>
      <c r="N172"/>
      <c r="O172"/>
      <c r="P172"/>
      <c r="Q172"/>
      <c r="R172"/>
      <c r="S172"/>
      <c r="T172"/>
      <c r="U172"/>
      <c r="V172"/>
      <c r="W172"/>
      <c r="X172"/>
      <c r="Y172"/>
      <c r="Z172"/>
      <c r="AA172"/>
    </row>
    <row r="173" spans="1:27" s="15" customFormat="1" ht="14.1" customHeight="1" x14ac:dyDescent="0.2">
      <c r="A173" s="303">
        <v>1</v>
      </c>
      <c r="B173" s="45" t="s">
        <v>396</v>
      </c>
      <c r="C173" s="68" t="s">
        <v>623</v>
      </c>
      <c r="D173" s="50">
        <v>47126600</v>
      </c>
      <c r="E173" s="49">
        <v>2782.47</v>
      </c>
      <c r="F173" s="79"/>
      <c r="G173"/>
      <c r="H173"/>
      <c r="I173"/>
      <c r="J173"/>
      <c r="K173"/>
      <c r="L173"/>
      <c r="M173"/>
      <c r="N173"/>
      <c r="O173"/>
      <c r="P173"/>
      <c r="Q173"/>
      <c r="R173"/>
      <c r="S173"/>
      <c r="T173"/>
      <c r="U173"/>
      <c r="V173"/>
      <c r="W173"/>
      <c r="X173"/>
      <c r="Y173"/>
      <c r="Z173"/>
      <c r="AA173"/>
    </row>
    <row r="174" spans="1:27" s="15" customFormat="1" ht="14.1" customHeight="1" x14ac:dyDescent="0.2">
      <c r="A174" s="303">
        <v>2</v>
      </c>
      <c r="B174" s="45" t="s">
        <v>406</v>
      </c>
      <c r="C174" s="68" t="s">
        <v>407</v>
      </c>
      <c r="D174" s="50">
        <v>15365035</v>
      </c>
      <c r="E174" s="49">
        <v>5158.2879999999996</v>
      </c>
      <c r="F174" s="79"/>
      <c r="G174"/>
      <c r="H174"/>
      <c r="I174"/>
      <c r="J174"/>
      <c r="K174"/>
      <c r="L174"/>
      <c r="M174"/>
      <c r="N174"/>
      <c r="O174"/>
      <c r="P174"/>
      <c r="Q174"/>
      <c r="R174"/>
      <c r="S174"/>
      <c r="T174"/>
      <c r="U174"/>
      <c r="V174"/>
      <c r="W174"/>
      <c r="X174"/>
      <c r="Y174"/>
      <c r="Z174"/>
      <c r="AA174"/>
    </row>
    <row r="175" spans="1:27" s="15" customFormat="1" ht="14.1" customHeight="1" x14ac:dyDescent="0.2">
      <c r="A175" s="303">
        <v>3</v>
      </c>
      <c r="B175" s="45" t="s">
        <v>410</v>
      </c>
      <c r="C175" s="68" t="s">
        <v>411</v>
      </c>
      <c r="D175" s="50">
        <v>12207462</v>
      </c>
      <c r="E175" s="49">
        <v>14338.23</v>
      </c>
      <c r="F175" s="79"/>
      <c r="G175"/>
      <c r="H175"/>
      <c r="I175"/>
      <c r="J175"/>
      <c r="K175"/>
      <c r="L175"/>
      <c r="M175"/>
      <c r="N175"/>
      <c r="O175"/>
      <c r="P175"/>
      <c r="Q175"/>
      <c r="R175"/>
      <c r="S175"/>
      <c r="T175"/>
      <c r="U175"/>
      <c r="V175"/>
      <c r="W175"/>
      <c r="X175"/>
      <c r="Y175"/>
      <c r="Z175"/>
      <c r="AA175"/>
    </row>
    <row r="176" spans="1:27" s="15" customFormat="1" ht="14.1" customHeight="1" x14ac:dyDescent="0.2">
      <c r="A176" s="303">
        <v>4</v>
      </c>
      <c r="B176" s="68">
        <v>248</v>
      </c>
      <c r="C176" s="68" t="s">
        <v>624</v>
      </c>
      <c r="D176" s="50">
        <v>12004610</v>
      </c>
      <c r="E176" s="49">
        <v>15691.49</v>
      </c>
      <c r="F176" s="79"/>
      <c r="G176"/>
      <c r="H176"/>
      <c r="I176"/>
      <c r="J176"/>
      <c r="K176"/>
      <c r="L176"/>
      <c r="M176"/>
      <c r="N176"/>
      <c r="O176"/>
      <c r="P176"/>
      <c r="Q176"/>
      <c r="R176"/>
      <c r="S176"/>
      <c r="T176"/>
      <c r="U176"/>
      <c r="V176"/>
      <c r="W176"/>
      <c r="X176"/>
      <c r="Y176"/>
      <c r="Z176"/>
      <c r="AA176"/>
    </row>
    <row r="177" spans="1:27" s="15" customFormat="1" ht="14.1" customHeight="1" x14ac:dyDescent="0.2">
      <c r="A177" s="303">
        <v>5</v>
      </c>
      <c r="B177" s="45" t="s">
        <v>414</v>
      </c>
      <c r="C177" s="61" t="s">
        <v>415</v>
      </c>
      <c r="D177" s="50">
        <v>9906940</v>
      </c>
      <c r="E177" s="49">
        <v>11740.5</v>
      </c>
      <c r="F177" s="79"/>
      <c r="G177"/>
      <c r="H177"/>
      <c r="I177"/>
      <c r="J177"/>
      <c r="K177"/>
      <c r="L177"/>
      <c r="M177"/>
      <c r="N177"/>
      <c r="O177"/>
      <c r="P177"/>
      <c r="Q177"/>
      <c r="R177"/>
      <c r="S177"/>
      <c r="T177"/>
      <c r="U177"/>
      <c r="V177"/>
      <c r="W177"/>
      <c r="X177"/>
      <c r="Y177"/>
      <c r="Z177"/>
      <c r="AA177"/>
    </row>
    <row r="178" spans="1:27" s="15" customFormat="1" ht="14.1" customHeight="1" x14ac:dyDescent="0.2">
      <c r="A178" s="303">
        <v>6</v>
      </c>
      <c r="B178" s="68">
        <v>250</v>
      </c>
      <c r="C178" s="61" t="s">
        <v>625</v>
      </c>
      <c r="D178" s="50">
        <v>9506179</v>
      </c>
      <c r="E178" s="49">
        <v>9297.75</v>
      </c>
      <c r="F178" s="79"/>
      <c r="G178"/>
      <c r="H178"/>
      <c r="I178"/>
      <c r="J178"/>
      <c r="K178"/>
      <c r="L178"/>
      <c r="M178"/>
      <c r="N178"/>
      <c r="O178"/>
      <c r="P178"/>
      <c r="Q178"/>
      <c r="R178"/>
      <c r="S178"/>
      <c r="T178"/>
      <c r="U178"/>
      <c r="V178"/>
      <c r="W178"/>
      <c r="X178"/>
      <c r="Y178"/>
      <c r="Z178"/>
      <c r="AA178"/>
    </row>
    <row r="179" spans="1:27" s="15" customFormat="1" ht="14.1" customHeight="1" x14ac:dyDescent="0.2">
      <c r="A179" s="303">
        <v>7</v>
      </c>
      <c r="B179" s="45" t="s">
        <v>398</v>
      </c>
      <c r="C179" s="61" t="s">
        <v>399</v>
      </c>
      <c r="D179" s="50">
        <v>9320890</v>
      </c>
      <c r="E179" s="49">
        <v>141685.42000000001</v>
      </c>
      <c r="F179" s="79"/>
      <c r="G179"/>
      <c r="H179"/>
      <c r="I179"/>
      <c r="J179"/>
      <c r="K179"/>
      <c r="L179"/>
      <c r="M179"/>
      <c r="N179"/>
      <c r="O179"/>
      <c r="P179"/>
      <c r="Q179"/>
      <c r="R179"/>
      <c r="S179"/>
      <c r="T179"/>
      <c r="U179"/>
      <c r="V179"/>
      <c r="W179"/>
      <c r="X179"/>
      <c r="Y179"/>
      <c r="Z179"/>
      <c r="AA179"/>
    </row>
    <row r="180" spans="1:27" s="15" customFormat="1" ht="14.1" customHeight="1" x14ac:dyDescent="0.2">
      <c r="A180" s="303">
        <v>8</v>
      </c>
      <c r="B180" s="45" t="s">
        <v>418</v>
      </c>
      <c r="C180" s="61" t="s">
        <v>419</v>
      </c>
      <c r="D180" s="50">
        <v>7170225</v>
      </c>
      <c r="E180" s="49">
        <v>8949.83</v>
      </c>
      <c r="F180" s="79"/>
      <c r="G180"/>
      <c r="H180"/>
      <c r="I180"/>
      <c r="J180"/>
      <c r="K180"/>
      <c r="L180"/>
      <c r="M180"/>
      <c r="N180"/>
      <c r="O180"/>
      <c r="P180"/>
      <c r="Q180"/>
      <c r="R180"/>
      <c r="S180"/>
      <c r="T180"/>
      <c r="U180"/>
      <c r="V180"/>
      <c r="W180"/>
      <c r="X180"/>
      <c r="Y180"/>
      <c r="Z180"/>
      <c r="AA180"/>
    </row>
    <row r="181" spans="1:27" s="15" customFormat="1" ht="14.1" customHeight="1" x14ac:dyDescent="0.2">
      <c r="A181" s="303">
        <v>9</v>
      </c>
      <c r="B181" s="45" t="s">
        <v>617</v>
      </c>
      <c r="C181" s="31" t="s">
        <v>618</v>
      </c>
      <c r="D181" s="50">
        <v>6810203</v>
      </c>
      <c r="E181" s="49">
        <v>4584.3990000000003</v>
      </c>
      <c r="F181" s="79"/>
      <c r="G181"/>
      <c r="H181"/>
      <c r="I181"/>
      <c r="J181"/>
      <c r="K181"/>
      <c r="L181"/>
      <c r="M181"/>
      <c r="N181"/>
      <c r="O181"/>
      <c r="P181"/>
      <c r="Q181"/>
      <c r="R181"/>
      <c r="S181"/>
      <c r="T181"/>
      <c r="U181"/>
      <c r="V181"/>
      <c r="W181"/>
      <c r="X181"/>
      <c r="Y181"/>
      <c r="Z181"/>
      <c r="AA181"/>
    </row>
    <row r="182" spans="1:27" x14ac:dyDescent="0.2">
      <c r="A182" s="303">
        <v>10</v>
      </c>
      <c r="B182" s="45" t="s">
        <v>400</v>
      </c>
      <c r="C182" s="68" t="s">
        <v>401</v>
      </c>
      <c r="D182" s="50">
        <v>6432178</v>
      </c>
      <c r="E182" s="49">
        <v>158329.60000000001</v>
      </c>
      <c r="G182" s="453"/>
      <c r="H182" s="453"/>
    </row>
    <row r="183" spans="1:27" x14ac:dyDescent="0.2">
      <c r="A183" s="453"/>
      <c r="B183" s="453"/>
      <c r="C183" s="453"/>
      <c r="D183" s="453"/>
      <c r="G183" s="453"/>
      <c r="H183" s="453"/>
    </row>
    <row r="184" spans="1:27" ht="15" x14ac:dyDescent="0.2">
      <c r="A184" s="884" t="s">
        <v>626</v>
      </c>
      <c r="B184" s="885"/>
      <c r="C184" s="885"/>
      <c r="D184" s="885"/>
      <c r="E184" s="886"/>
      <c r="G184" s="453"/>
      <c r="H184" s="453"/>
    </row>
    <row r="185" spans="1:27" x14ac:dyDescent="0.2">
      <c r="A185" s="303" t="s">
        <v>216</v>
      </c>
      <c r="B185" s="52" t="s">
        <v>249</v>
      </c>
      <c r="C185" s="303" t="s">
        <v>381</v>
      </c>
      <c r="D185" s="52" t="s">
        <v>250</v>
      </c>
      <c r="E185" s="252" t="s">
        <v>403</v>
      </c>
      <c r="G185" s="453"/>
      <c r="H185" s="453"/>
    </row>
    <row r="186" spans="1:27" x14ac:dyDescent="0.2">
      <c r="A186" s="303">
        <v>1</v>
      </c>
      <c r="B186" s="45" t="s">
        <v>619</v>
      </c>
      <c r="C186" s="61" t="s">
        <v>620</v>
      </c>
      <c r="D186" s="50">
        <v>24961658</v>
      </c>
      <c r="E186" s="49">
        <v>106.90853583984375</v>
      </c>
      <c r="G186" s="453"/>
      <c r="H186" s="453"/>
    </row>
    <row r="187" spans="1:27" x14ac:dyDescent="0.2">
      <c r="A187" s="303">
        <v>2</v>
      </c>
      <c r="B187" s="45" t="s">
        <v>406</v>
      </c>
      <c r="C187" s="61" t="s">
        <v>407</v>
      </c>
      <c r="D187" s="50">
        <v>22823601</v>
      </c>
      <c r="E187" s="49">
        <v>9062.9296328125001</v>
      </c>
      <c r="G187" s="453"/>
      <c r="H187" s="453"/>
    </row>
    <row r="188" spans="1:27" x14ac:dyDescent="0.2">
      <c r="A188" s="303">
        <v>3</v>
      </c>
      <c r="B188" s="45" t="s">
        <v>410</v>
      </c>
      <c r="C188" s="61" t="s">
        <v>411</v>
      </c>
      <c r="D188" s="50">
        <v>19239372</v>
      </c>
      <c r="E188" s="49">
        <v>22705.279999999999</v>
      </c>
      <c r="G188" s="453"/>
      <c r="H188" s="453"/>
    </row>
    <row r="189" spans="1:27" x14ac:dyDescent="0.2">
      <c r="A189" s="304">
        <v>4</v>
      </c>
      <c r="B189" s="45" t="s">
        <v>627</v>
      </c>
      <c r="C189" s="61" t="s">
        <v>628</v>
      </c>
      <c r="D189" s="50">
        <v>13794053</v>
      </c>
      <c r="E189" s="49">
        <v>46353.120000000003</v>
      </c>
      <c r="G189" s="453"/>
      <c r="H189" s="453"/>
    </row>
    <row r="190" spans="1:27" x14ac:dyDescent="0.2">
      <c r="A190" s="304">
        <v>5</v>
      </c>
      <c r="B190" s="45" t="s">
        <v>603</v>
      </c>
      <c r="C190" s="61" t="s">
        <v>604</v>
      </c>
      <c r="D190" s="50">
        <v>13136109</v>
      </c>
      <c r="E190" s="49">
        <v>21111.94</v>
      </c>
      <c r="G190" s="453"/>
      <c r="H190" s="453"/>
    </row>
    <row r="191" spans="1:27" x14ac:dyDescent="0.2">
      <c r="A191" s="304">
        <v>6</v>
      </c>
      <c r="B191" s="45" t="s">
        <v>414</v>
      </c>
      <c r="C191" s="61" t="s">
        <v>415</v>
      </c>
      <c r="D191" s="50">
        <v>11539969</v>
      </c>
      <c r="E191" s="49">
        <v>13665.43</v>
      </c>
      <c r="G191" s="453"/>
      <c r="H191" s="453"/>
    </row>
    <row r="192" spans="1:27" x14ac:dyDescent="0.2">
      <c r="A192" s="304">
        <v>7</v>
      </c>
      <c r="B192" s="45" t="s">
        <v>398</v>
      </c>
      <c r="C192" s="61" t="s">
        <v>399</v>
      </c>
      <c r="D192" s="50">
        <v>10548705</v>
      </c>
      <c r="E192" s="49">
        <v>272356.18</v>
      </c>
      <c r="G192" s="453"/>
      <c r="H192" s="453"/>
    </row>
    <row r="193" spans="1:8" x14ac:dyDescent="0.2">
      <c r="A193" s="304">
        <v>8</v>
      </c>
      <c r="B193" s="45" t="s">
        <v>418</v>
      </c>
      <c r="C193" s="61" t="s">
        <v>419</v>
      </c>
      <c r="D193" s="50">
        <v>8812313</v>
      </c>
      <c r="E193" s="49">
        <v>11632.24</v>
      </c>
      <c r="G193" s="453"/>
      <c r="H193" s="453"/>
    </row>
    <row r="194" spans="1:8" x14ac:dyDescent="0.2">
      <c r="A194" s="304">
        <v>9</v>
      </c>
      <c r="B194" s="45" t="s">
        <v>629</v>
      </c>
      <c r="C194" s="61" t="s">
        <v>630</v>
      </c>
      <c r="D194" s="50">
        <v>8470895</v>
      </c>
      <c r="E194" s="49">
        <v>1340.7070565429688</v>
      </c>
      <c r="G194" s="453"/>
      <c r="H194" s="453"/>
    </row>
    <row r="195" spans="1:8" x14ac:dyDescent="0.2">
      <c r="A195" s="304">
        <v>10</v>
      </c>
      <c r="B195" s="68">
        <v>248</v>
      </c>
      <c r="C195" s="458" t="s">
        <v>624</v>
      </c>
      <c r="D195" s="50">
        <v>8022077</v>
      </c>
      <c r="E195" s="49">
        <v>18781.63</v>
      </c>
      <c r="G195" s="453"/>
      <c r="H195" s="453"/>
    </row>
    <row r="196" spans="1:8" x14ac:dyDescent="0.2">
      <c r="A196" s="460"/>
      <c r="B196" s="54"/>
      <c r="C196" s="22"/>
      <c r="D196" s="71"/>
      <c r="E196" s="70"/>
    </row>
    <row r="197" spans="1:8" ht="15" x14ac:dyDescent="0.2">
      <c r="A197" s="884" t="s">
        <v>631</v>
      </c>
      <c r="B197" s="885"/>
      <c r="C197" s="885"/>
      <c r="D197" s="885"/>
      <c r="E197" s="886"/>
    </row>
    <row r="198" spans="1:8" x14ac:dyDescent="0.2">
      <c r="A198" s="303" t="s">
        <v>216</v>
      </c>
      <c r="B198" s="52" t="s">
        <v>249</v>
      </c>
      <c r="C198" s="303" t="s">
        <v>381</v>
      </c>
      <c r="D198" s="52" t="s">
        <v>250</v>
      </c>
      <c r="E198" s="252" t="s">
        <v>403</v>
      </c>
      <c r="H198" s="453"/>
    </row>
    <row r="199" spans="1:8" x14ac:dyDescent="0.2">
      <c r="A199" s="303">
        <v>1</v>
      </c>
      <c r="B199" s="68" t="s">
        <v>406</v>
      </c>
      <c r="C199" s="458" t="s">
        <v>407</v>
      </c>
      <c r="D199" s="50">
        <v>29844606</v>
      </c>
      <c r="E199" s="49">
        <v>11780.851087988282</v>
      </c>
      <c r="H199" s="453"/>
    </row>
    <row r="200" spans="1:8" x14ac:dyDescent="0.2">
      <c r="A200" s="303">
        <v>2</v>
      </c>
      <c r="B200" s="463" t="s">
        <v>619</v>
      </c>
      <c r="C200" s="465" t="s">
        <v>620</v>
      </c>
      <c r="D200" s="50">
        <v>17669010</v>
      </c>
      <c r="E200" s="49">
        <v>65.004666015625006</v>
      </c>
      <c r="H200" s="453"/>
    </row>
    <row r="201" spans="1:8" x14ac:dyDescent="0.2">
      <c r="A201" s="303">
        <v>3</v>
      </c>
      <c r="B201" s="463" t="s">
        <v>418</v>
      </c>
      <c r="C201" s="463" t="s">
        <v>419</v>
      </c>
      <c r="D201" s="50">
        <v>17276942</v>
      </c>
      <c r="E201" s="49">
        <v>27756.79</v>
      </c>
      <c r="H201" s="453"/>
    </row>
    <row r="202" spans="1:8" x14ac:dyDescent="0.2">
      <c r="A202" s="304">
        <v>4</v>
      </c>
      <c r="B202" s="463" t="s">
        <v>410</v>
      </c>
      <c r="C202" s="466" t="s">
        <v>411</v>
      </c>
      <c r="D202" s="50">
        <v>16172906</v>
      </c>
      <c r="E202" s="49">
        <v>18844.099999999999</v>
      </c>
      <c r="H202" s="453"/>
    </row>
    <row r="203" spans="1:8" x14ac:dyDescent="0.2">
      <c r="A203" s="304">
        <v>5</v>
      </c>
      <c r="B203" s="463" t="s">
        <v>414</v>
      </c>
      <c r="C203" s="466" t="s">
        <v>415</v>
      </c>
      <c r="D203" s="50">
        <v>13195856</v>
      </c>
      <c r="E203" s="49">
        <v>15827.18</v>
      </c>
      <c r="H203" s="453"/>
    </row>
    <row r="204" spans="1:8" x14ac:dyDescent="0.2">
      <c r="A204" s="304">
        <v>6</v>
      </c>
      <c r="B204" s="463" t="s">
        <v>632</v>
      </c>
      <c r="C204" s="463" t="s">
        <v>633</v>
      </c>
      <c r="D204" s="50">
        <v>13095069</v>
      </c>
      <c r="E204" s="49">
        <v>89816.26</v>
      </c>
      <c r="H204" s="453"/>
    </row>
    <row r="205" spans="1:8" x14ac:dyDescent="0.2">
      <c r="A205" s="304">
        <v>7</v>
      </c>
      <c r="B205" s="463" t="s">
        <v>603</v>
      </c>
      <c r="C205" s="463" t="s">
        <v>604</v>
      </c>
      <c r="D205" s="50">
        <v>12975075</v>
      </c>
      <c r="E205" s="49">
        <v>17416.080000000002</v>
      </c>
      <c r="H205" s="453"/>
    </row>
    <row r="206" spans="1:8" x14ac:dyDescent="0.2">
      <c r="A206" s="304">
        <v>8</v>
      </c>
      <c r="B206" s="463" t="s">
        <v>408</v>
      </c>
      <c r="C206" s="463" t="s">
        <v>409</v>
      </c>
      <c r="D206" s="50">
        <v>12242371</v>
      </c>
      <c r="E206" s="49">
        <v>18612.650000000001</v>
      </c>
      <c r="H206" s="453"/>
    </row>
    <row r="207" spans="1:8" x14ac:dyDescent="0.2">
      <c r="A207" s="304">
        <v>9</v>
      </c>
      <c r="B207" s="463" t="s">
        <v>404</v>
      </c>
      <c r="C207" s="463" t="s">
        <v>405</v>
      </c>
      <c r="D207" s="50">
        <v>11973896</v>
      </c>
      <c r="E207" s="49">
        <v>95156.49</v>
      </c>
      <c r="H207" s="453"/>
    </row>
    <row r="208" spans="1:8" x14ac:dyDescent="0.2">
      <c r="A208" s="304">
        <v>10</v>
      </c>
      <c r="B208" s="463" t="s">
        <v>634</v>
      </c>
      <c r="C208" s="463" t="s">
        <v>635</v>
      </c>
      <c r="D208" s="50">
        <v>11513184</v>
      </c>
      <c r="E208" s="49">
        <v>4025.5542292968748</v>
      </c>
      <c r="H208" s="453"/>
    </row>
    <row r="209" spans="1:8" x14ac:dyDescent="0.2">
      <c r="A209" s="460"/>
      <c r="B209" s="453"/>
      <c r="C209" s="453"/>
      <c r="D209" s="453"/>
      <c r="H209" s="453"/>
    </row>
    <row r="210" spans="1:8" ht="15" x14ac:dyDescent="0.2">
      <c r="A210" s="884" t="s">
        <v>636</v>
      </c>
      <c r="B210" s="885"/>
      <c r="C210" s="885"/>
      <c r="D210" s="885"/>
      <c r="E210" s="886"/>
    </row>
    <row r="211" spans="1:8" x14ac:dyDescent="0.2">
      <c r="A211" s="303" t="s">
        <v>216</v>
      </c>
      <c r="B211" s="52" t="s">
        <v>249</v>
      </c>
      <c r="C211" s="303" t="s">
        <v>381</v>
      </c>
      <c r="D211" s="52" t="s">
        <v>250</v>
      </c>
      <c r="E211" s="252" t="s">
        <v>403</v>
      </c>
    </row>
    <row r="212" spans="1:8" x14ac:dyDescent="0.2">
      <c r="A212" s="303">
        <v>1</v>
      </c>
      <c r="B212" s="463" t="s">
        <v>406</v>
      </c>
      <c r="C212" s="463" t="s">
        <v>407</v>
      </c>
      <c r="D212" s="50">
        <v>28919111</v>
      </c>
      <c r="E212" s="49">
        <v>12842.113461230469</v>
      </c>
    </row>
    <row r="213" spans="1:8" x14ac:dyDescent="0.2">
      <c r="A213" s="303">
        <v>2</v>
      </c>
      <c r="B213" s="463" t="s">
        <v>418</v>
      </c>
      <c r="C213" s="463" t="s">
        <v>419</v>
      </c>
      <c r="D213" s="50">
        <v>25323244</v>
      </c>
      <c r="E213" s="49">
        <v>53091.72</v>
      </c>
    </row>
    <row r="214" spans="1:8" x14ac:dyDescent="0.2">
      <c r="A214" s="303">
        <v>3</v>
      </c>
      <c r="B214" s="463" t="s">
        <v>408</v>
      </c>
      <c r="C214" s="463" t="s">
        <v>409</v>
      </c>
      <c r="D214" s="50">
        <v>20555802</v>
      </c>
      <c r="E214" s="49">
        <v>27881.16</v>
      </c>
    </row>
    <row r="215" spans="1:8" x14ac:dyDescent="0.2">
      <c r="A215" s="304">
        <v>4</v>
      </c>
      <c r="B215" s="463" t="s">
        <v>404</v>
      </c>
      <c r="C215" s="463" t="s">
        <v>405</v>
      </c>
      <c r="D215" s="50">
        <v>19053338</v>
      </c>
      <c r="E215" s="49">
        <v>142137.39000000001</v>
      </c>
    </row>
    <row r="216" spans="1:8" x14ac:dyDescent="0.2">
      <c r="A216" s="304">
        <v>5</v>
      </c>
      <c r="B216" s="463" t="s">
        <v>422</v>
      </c>
      <c r="C216" s="463" t="s">
        <v>423</v>
      </c>
      <c r="D216" s="50">
        <v>16873392</v>
      </c>
      <c r="E216" s="49">
        <v>951.32</v>
      </c>
    </row>
    <row r="217" spans="1:8" x14ac:dyDescent="0.2">
      <c r="A217" s="304">
        <v>6</v>
      </c>
      <c r="B217" s="463" t="s">
        <v>603</v>
      </c>
      <c r="C217" s="463" t="s">
        <v>604</v>
      </c>
      <c r="D217" s="50">
        <v>16458995</v>
      </c>
      <c r="E217" s="49">
        <v>31694.880000000001</v>
      </c>
    </row>
    <row r="218" spans="1:8" x14ac:dyDescent="0.2">
      <c r="A218" s="304">
        <v>7</v>
      </c>
      <c r="B218" s="463" t="s">
        <v>410</v>
      </c>
      <c r="C218" s="466" t="s">
        <v>411</v>
      </c>
      <c r="D218" s="50">
        <v>15387273</v>
      </c>
      <c r="E218" s="49">
        <v>17264.45</v>
      </c>
    </row>
    <row r="219" spans="1:8" x14ac:dyDescent="0.2">
      <c r="A219" s="304">
        <v>8</v>
      </c>
      <c r="B219" s="463" t="s">
        <v>637</v>
      </c>
      <c r="C219" s="463" t="s">
        <v>638</v>
      </c>
      <c r="D219" s="50">
        <v>12222989</v>
      </c>
      <c r="E219" s="49">
        <v>29765.81</v>
      </c>
    </row>
    <row r="220" spans="1:8" ht="15" customHeight="1" x14ac:dyDescent="0.2">
      <c r="A220" s="304">
        <v>9</v>
      </c>
      <c r="B220" s="463" t="s">
        <v>420</v>
      </c>
      <c r="C220" s="463" t="s">
        <v>421</v>
      </c>
      <c r="D220" s="50">
        <v>12050596</v>
      </c>
      <c r="E220" s="49">
        <v>431.6720498046875</v>
      </c>
    </row>
    <row r="221" spans="1:8" x14ac:dyDescent="0.2">
      <c r="A221" s="304">
        <v>10</v>
      </c>
      <c r="B221" s="463" t="s">
        <v>414</v>
      </c>
      <c r="C221" s="466" t="s">
        <v>415</v>
      </c>
      <c r="D221" s="50">
        <v>11394147</v>
      </c>
      <c r="E221" s="49">
        <v>13304.16</v>
      </c>
    </row>
    <row r="222" spans="1:8" x14ac:dyDescent="0.2">
      <c r="A222" s="460"/>
      <c r="B222" s="467"/>
      <c r="C222" s="467"/>
      <c r="D222" s="71"/>
      <c r="E222" s="70"/>
    </row>
    <row r="223" spans="1:8" ht="15" x14ac:dyDescent="0.2">
      <c r="A223" s="884" t="s">
        <v>639</v>
      </c>
      <c r="B223" s="885"/>
      <c r="C223" s="885"/>
      <c r="D223" s="885"/>
      <c r="E223" s="886"/>
    </row>
    <row r="224" spans="1:8" x14ac:dyDescent="0.2">
      <c r="A224" s="303" t="s">
        <v>216</v>
      </c>
      <c r="B224" s="52" t="s">
        <v>249</v>
      </c>
      <c r="C224" s="303" t="s">
        <v>381</v>
      </c>
      <c r="D224" s="52" t="s">
        <v>250</v>
      </c>
      <c r="E224" s="252" t="s">
        <v>403</v>
      </c>
    </row>
    <row r="225" spans="1:5" x14ac:dyDescent="0.2">
      <c r="A225" s="303">
        <v>1</v>
      </c>
      <c r="B225" s="463" t="s">
        <v>404</v>
      </c>
      <c r="C225" s="463" t="s">
        <v>405</v>
      </c>
      <c r="D225" s="50">
        <v>51046105</v>
      </c>
      <c r="E225" s="49">
        <v>114732.58</v>
      </c>
    </row>
    <row r="226" spans="1:5" x14ac:dyDescent="0.2">
      <c r="A226" s="303">
        <v>2</v>
      </c>
      <c r="B226" s="463" t="s">
        <v>406</v>
      </c>
      <c r="C226" s="463" t="s">
        <v>407</v>
      </c>
      <c r="D226" s="50">
        <v>39740493</v>
      </c>
      <c r="E226" s="49">
        <v>18259.095474511701</v>
      </c>
    </row>
    <row r="227" spans="1:5" x14ac:dyDescent="0.2">
      <c r="A227" s="303">
        <v>3</v>
      </c>
      <c r="B227" s="463" t="s">
        <v>414</v>
      </c>
      <c r="C227" s="466" t="s">
        <v>415</v>
      </c>
      <c r="D227" s="50">
        <v>34267640</v>
      </c>
      <c r="E227" s="49">
        <v>61498.6</v>
      </c>
    </row>
    <row r="228" spans="1:5" x14ac:dyDescent="0.2">
      <c r="A228" s="304">
        <v>4</v>
      </c>
      <c r="B228" s="463" t="s">
        <v>640</v>
      </c>
      <c r="C228" s="463" t="s">
        <v>641</v>
      </c>
      <c r="D228" s="50">
        <v>24826841</v>
      </c>
      <c r="E228" s="49">
        <v>3656.01</v>
      </c>
    </row>
    <row r="229" spans="1:5" x14ac:dyDescent="0.2">
      <c r="A229" s="304">
        <v>5</v>
      </c>
      <c r="B229" s="463" t="s">
        <v>418</v>
      </c>
      <c r="C229" s="463" t="s">
        <v>419</v>
      </c>
      <c r="D229" s="50">
        <v>24255307</v>
      </c>
      <c r="E229" s="49">
        <v>53109.74</v>
      </c>
    </row>
    <row r="230" spans="1:5" x14ac:dyDescent="0.2">
      <c r="A230" s="304">
        <v>6</v>
      </c>
      <c r="B230" s="463" t="s">
        <v>422</v>
      </c>
      <c r="C230" s="463" t="s">
        <v>423</v>
      </c>
      <c r="D230" s="50">
        <v>21274787</v>
      </c>
      <c r="E230" s="49">
        <v>1063.04</v>
      </c>
    </row>
    <row r="231" spans="1:5" x14ac:dyDescent="0.2">
      <c r="A231" s="304">
        <v>7</v>
      </c>
      <c r="B231" s="463" t="s">
        <v>642</v>
      </c>
      <c r="C231" s="463" t="s">
        <v>643</v>
      </c>
      <c r="D231" s="50">
        <v>21092187</v>
      </c>
      <c r="E231" s="49">
        <v>6932.64</v>
      </c>
    </row>
    <row r="232" spans="1:5" x14ac:dyDescent="0.2">
      <c r="A232" s="304">
        <v>8</v>
      </c>
      <c r="B232" s="463" t="s">
        <v>408</v>
      </c>
      <c r="C232" s="463" t="s">
        <v>409</v>
      </c>
      <c r="D232" s="50">
        <v>20844102</v>
      </c>
      <c r="E232" s="49">
        <v>28965.37</v>
      </c>
    </row>
    <row r="233" spans="1:5" x14ac:dyDescent="0.2">
      <c r="A233" s="304">
        <v>9</v>
      </c>
      <c r="B233" s="463" t="s">
        <v>410</v>
      </c>
      <c r="C233" s="466" t="s">
        <v>411</v>
      </c>
      <c r="D233" s="50">
        <v>20516923</v>
      </c>
      <c r="E233" s="49">
        <v>21358.48</v>
      </c>
    </row>
    <row r="234" spans="1:5" x14ac:dyDescent="0.2">
      <c r="A234" s="304">
        <v>10</v>
      </c>
      <c r="B234" s="463" t="s">
        <v>420</v>
      </c>
      <c r="C234" s="463" t="s">
        <v>421</v>
      </c>
      <c r="D234" s="50">
        <v>13015846</v>
      </c>
      <c r="E234" s="49">
        <v>566.53351474609303</v>
      </c>
    </row>
    <row r="235" spans="1:5" x14ac:dyDescent="0.2">
      <c r="A235" s="453"/>
      <c r="B235" s="453"/>
      <c r="C235" s="453"/>
      <c r="D235" s="453"/>
    </row>
    <row r="236" spans="1:5" ht="15" x14ac:dyDescent="0.2">
      <c r="A236" s="884" t="s">
        <v>644</v>
      </c>
      <c r="B236" s="885"/>
      <c r="C236" s="885"/>
      <c r="D236" s="885"/>
      <c r="E236" s="886"/>
    </row>
    <row r="237" spans="1:5" x14ac:dyDescent="0.2">
      <c r="A237" s="303" t="s">
        <v>216</v>
      </c>
      <c r="B237" s="127" t="s">
        <v>249</v>
      </c>
      <c r="C237" s="28" t="s">
        <v>230</v>
      </c>
      <c r="D237" s="127" t="s">
        <v>250</v>
      </c>
      <c r="E237" s="134" t="s">
        <v>231</v>
      </c>
    </row>
    <row r="238" spans="1:5" x14ac:dyDescent="0.2">
      <c r="A238" s="28">
        <v>1</v>
      </c>
      <c r="B238" s="21" t="s">
        <v>404</v>
      </c>
      <c r="C238" s="463" t="s">
        <v>405</v>
      </c>
      <c r="D238" s="261">
        <v>156274156</v>
      </c>
      <c r="E238" s="370">
        <v>154615.41673967399</v>
      </c>
    </row>
    <row r="239" spans="1:5" x14ac:dyDescent="0.2">
      <c r="A239" s="28">
        <v>2</v>
      </c>
      <c r="B239" s="21" t="s">
        <v>406</v>
      </c>
      <c r="C239" s="24" t="s">
        <v>407</v>
      </c>
      <c r="D239" s="261">
        <v>43841314</v>
      </c>
      <c r="E239" s="370">
        <v>19700.5781418234</v>
      </c>
    </row>
    <row r="240" spans="1:5" x14ac:dyDescent="0.2">
      <c r="A240" s="28">
        <v>3</v>
      </c>
      <c r="B240" s="21" t="s">
        <v>412</v>
      </c>
      <c r="C240" s="24" t="s">
        <v>413</v>
      </c>
      <c r="D240" s="261">
        <v>34827539</v>
      </c>
      <c r="E240" s="370">
        <v>58496.911023476132</v>
      </c>
    </row>
    <row r="241" spans="1:5" x14ac:dyDescent="0.2">
      <c r="A241" s="342">
        <v>4</v>
      </c>
      <c r="B241" s="21" t="s">
        <v>408</v>
      </c>
      <c r="C241" s="24" t="s">
        <v>409</v>
      </c>
      <c r="D241" s="261">
        <v>34191347</v>
      </c>
      <c r="E241" s="370">
        <v>39174.5310987345</v>
      </c>
    </row>
    <row r="242" spans="1:5" x14ac:dyDescent="0.2">
      <c r="A242" s="342">
        <v>5</v>
      </c>
      <c r="B242" s="21" t="s">
        <v>410</v>
      </c>
      <c r="C242" s="24" t="s">
        <v>411</v>
      </c>
      <c r="D242" s="261">
        <v>28465985</v>
      </c>
      <c r="E242" s="370">
        <v>42521.468939030499</v>
      </c>
    </row>
    <row r="243" spans="1:5" x14ac:dyDescent="0.2">
      <c r="A243" s="342">
        <v>6</v>
      </c>
      <c r="B243" s="21" t="s">
        <v>416</v>
      </c>
      <c r="C243" s="24" t="s">
        <v>417</v>
      </c>
      <c r="D243" s="261">
        <v>23475021</v>
      </c>
      <c r="E243" s="370">
        <v>35998.955197973082</v>
      </c>
    </row>
    <row r="244" spans="1:5" x14ac:dyDescent="0.2">
      <c r="A244" s="342">
        <v>7</v>
      </c>
      <c r="B244" s="21" t="s">
        <v>414</v>
      </c>
      <c r="C244" s="24" t="s">
        <v>415</v>
      </c>
      <c r="D244" s="261">
        <v>21496377</v>
      </c>
      <c r="E244" s="370">
        <v>32553.784273294728</v>
      </c>
    </row>
    <row r="245" spans="1:5" x14ac:dyDescent="0.2">
      <c r="A245" s="342">
        <v>8</v>
      </c>
      <c r="B245" s="21" t="s">
        <v>418</v>
      </c>
      <c r="C245" s="24" t="s">
        <v>419</v>
      </c>
      <c r="D245" s="261">
        <v>18120743</v>
      </c>
      <c r="E245" s="370">
        <v>51735.613265655003</v>
      </c>
    </row>
    <row r="246" spans="1:5" x14ac:dyDescent="0.2">
      <c r="A246" s="342">
        <v>9</v>
      </c>
      <c r="B246" s="21" t="s">
        <v>420</v>
      </c>
      <c r="C246" s="24" t="s">
        <v>421</v>
      </c>
      <c r="D246" s="261">
        <v>17102848</v>
      </c>
      <c r="E246" s="370">
        <v>700.96587290149103</v>
      </c>
    </row>
    <row r="247" spans="1:5" x14ac:dyDescent="0.2">
      <c r="A247" s="342">
        <v>10</v>
      </c>
      <c r="B247" s="21" t="s">
        <v>422</v>
      </c>
      <c r="C247" s="24" t="s">
        <v>423</v>
      </c>
      <c r="D247" s="261">
        <v>16740616</v>
      </c>
      <c r="E247" s="370">
        <v>1710.9792967420001</v>
      </c>
    </row>
    <row r="248" spans="1:5" x14ac:dyDescent="0.2">
      <c r="A248" s="453" t="s">
        <v>645</v>
      </c>
      <c r="B248" s="453"/>
      <c r="C248" s="453"/>
      <c r="D248" s="453"/>
    </row>
    <row r="249" spans="1:5" x14ac:dyDescent="0.2">
      <c r="A249" s="453"/>
      <c r="B249" s="453"/>
      <c r="C249" s="453"/>
      <c r="D249" s="453"/>
    </row>
    <row r="250" spans="1:5" ht="15" x14ac:dyDescent="0.2">
      <c r="A250" s="884" t="s">
        <v>961</v>
      </c>
      <c r="B250" s="885"/>
      <c r="C250" s="885"/>
      <c r="D250" s="885"/>
      <c r="E250" s="886"/>
    </row>
    <row r="251" spans="1:5" x14ac:dyDescent="0.2">
      <c r="A251" s="303" t="s">
        <v>216</v>
      </c>
      <c r="B251" s="127" t="s">
        <v>249</v>
      </c>
      <c r="C251" s="28" t="s">
        <v>919</v>
      </c>
      <c r="D251" s="127" t="s">
        <v>250</v>
      </c>
      <c r="E251" s="134" t="s">
        <v>920</v>
      </c>
    </row>
    <row r="252" spans="1:5" x14ac:dyDescent="0.2">
      <c r="A252" s="28">
        <v>1</v>
      </c>
      <c r="B252" s="21" t="s">
        <v>404</v>
      </c>
      <c r="C252" s="463" t="s">
        <v>405</v>
      </c>
      <c r="D252" s="261">
        <v>79021668</v>
      </c>
      <c r="E252" s="370">
        <v>138703.784636828</v>
      </c>
    </row>
    <row r="253" spans="1:5" x14ac:dyDescent="0.2">
      <c r="A253" s="28">
        <v>2</v>
      </c>
      <c r="B253" s="21" t="s">
        <v>406</v>
      </c>
      <c r="C253" s="24" t="s">
        <v>407</v>
      </c>
      <c r="D253" s="261">
        <v>61698017</v>
      </c>
      <c r="E253" s="370">
        <v>24634.493798705698</v>
      </c>
    </row>
    <row r="254" spans="1:5" x14ac:dyDescent="0.2">
      <c r="A254" s="28">
        <v>3</v>
      </c>
      <c r="B254" s="21" t="s">
        <v>408</v>
      </c>
      <c r="C254" s="24" t="s">
        <v>409</v>
      </c>
      <c r="D254" s="261">
        <v>36127605</v>
      </c>
      <c r="E254" s="370">
        <v>43378.644197227397</v>
      </c>
    </row>
    <row r="255" spans="1:5" x14ac:dyDescent="0.2">
      <c r="A255" s="342">
        <v>4</v>
      </c>
      <c r="B255" s="21" t="s">
        <v>412</v>
      </c>
      <c r="C255" s="24" t="s">
        <v>413</v>
      </c>
      <c r="D255" s="261">
        <v>29779125</v>
      </c>
      <c r="E255" s="370">
        <v>56304.404286751444</v>
      </c>
    </row>
    <row r="256" spans="1:5" x14ac:dyDescent="0.2">
      <c r="A256" s="342">
        <v>5</v>
      </c>
      <c r="B256" s="21" t="s">
        <v>603</v>
      </c>
      <c r="C256" s="24" t="s">
        <v>604</v>
      </c>
      <c r="D256" s="261">
        <v>26431635</v>
      </c>
      <c r="E256" s="370">
        <v>19210.120307651301</v>
      </c>
    </row>
    <row r="257" spans="1:5" x14ac:dyDescent="0.2">
      <c r="A257" s="342">
        <v>6</v>
      </c>
      <c r="B257" s="21" t="s">
        <v>418</v>
      </c>
      <c r="C257" s="24" t="s">
        <v>419</v>
      </c>
      <c r="D257" s="261">
        <v>24782980</v>
      </c>
      <c r="E257" s="370">
        <v>44565.891134066449</v>
      </c>
    </row>
    <row r="258" spans="1:5" x14ac:dyDescent="0.2">
      <c r="A258" s="342">
        <v>7</v>
      </c>
      <c r="B258" s="21" t="s">
        <v>617</v>
      </c>
      <c r="C258" s="24" t="s">
        <v>618</v>
      </c>
      <c r="D258" s="261">
        <v>24364827</v>
      </c>
      <c r="E258" s="370">
        <v>29416.414307565399</v>
      </c>
    </row>
    <row r="259" spans="1:5" x14ac:dyDescent="0.2">
      <c r="A259" s="342">
        <v>8</v>
      </c>
      <c r="B259" s="21" t="s">
        <v>422</v>
      </c>
      <c r="C259" s="24" t="s">
        <v>423</v>
      </c>
      <c r="D259" s="261">
        <v>23317839</v>
      </c>
      <c r="E259" s="370">
        <v>3730.56477037165</v>
      </c>
    </row>
    <row r="260" spans="1:5" ht="25.5" x14ac:dyDescent="0.2">
      <c r="A260" s="342">
        <v>9</v>
      </c>
      <c r="B260" s="21" t="s">
        <v>948</v>
      </c>
      <c r="C260" s="24" t="s">
        <v>962</v>
      </c>
      <c r="D260" s="261">
        <v>22878252</v>
      </c>
      <c r="E260" s="370">
        <v>176759.91550470699</v>
      </c>
    </row>
    <row r="261" spans="1:5" x14ac:dyDescent="0.2">
      <c r="A261" s="342">
        <v>10</v>
      </c>
      <c r="B261" s="21" t="s">
        <v>410</v>
      </c>
      <c r="C261" s="24" t="s">
        <v>950</v>
      </c>
      <c r="D261" s="261">
        <v>22345069</v>
      </c>
      <c r="E261" s="370">
        <v>24607.603147198348</v>
      </c>
    </row>
  </sheetData>
  <mergeCells count="20">
    <mergeCell ref="A1:E1"/>
    <mergeCell ref="A14:E14"/>
    <mergeCell ref="A27:E27"/>
    <mergeCell ref="A40:E40"/>
    <mergeCell ref="A53:E53"/>
    <mergeCell ref="A197:E197"/>
    <mergeCell ref="A210:E210"/>
    <mergeCell ref="A223:E223"/>
    <mergeCell ref="A250:E250"/>
    <mergeCell ref="A66:E66"/>
    <mergeCell ref="A236:E236"/>
    <mergeCell ref="A79:E79"/>
    <mergeCell ref="A92:E92"/>
    <mergeCell ref="A105:E105"/>
    <mergeCell ref="A132:E132"/>
    <mergeCell ref="A145:E145"/>
    <mergeCell ref="A158:E158"/>
    <mergeCell ref="A171:E171"/>
    <mergeCell ref="A184:E184"/>
    <mergeCell ref="A118:E118"/>
  </mergeCells>
  <printOptions horizontalCentered="1"/>
  <pageMargins left="0.75" right="0.75" top="1" bottom="1" header="0.5" footer="0.5"/>
  <pageSetup scale="75" orientation="landscape" horizontalDpi="4294967292"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sheetPr>
  <dimension ref="A1:N56"/>
  <sheetViews>
    <sheetView zoomScale="90" zoomScaleNormal="90" workbookViewId="0">
      <selection activeCell="J30" sqref="J30"/>
    </sheetView>
  </sheetViews>
  <sheetFormatPr defaultColWidth="11.42578125" defaultRowHeight="12.75" x14ac:dyDescent="0.2"/>
  <cols>
    <col min="1" max="1" width="17.28515625" customWidth="1"/>
    <col min="4" max="4" width="12.140625" customWidth="1"/>
    <col min="5" max="5" width="12.7109375" style="251" customWidth="1"/>
    <col min="6" max="6" width="12.85546875" style="251" customWidth="1"/>
    <col min="7" max="7" width="11.85546875" style="251" customWidth="1"/>
    <col min="8" max="8" width="12.42578125" customWidth="1"/>
    <col min="9" max="9" width="14" customWidth="1"/>
    <col min="10" max="10" width="15.140625" customWidth="1"/>
    <col min="11" max="11" width="17.7109375" customWidth="1"/>
  </cols>
  <sheetData>
    <row r="1" spans="1:14" ht="36" customHeight="1" x14ac:dyDescent="0.2">
      <c r="A1" s="759" t="s">
        <v>646</v>
      </c>
      <c r="B1" s="883"/>
      <c r="C1" s="883"/>
      <c r="D1" s="883"/>
      <c r="E1" s="883"/>
      <c r="F1" s="883"/>
      <c r="G1" s="883"/>
      <c r="H1" s="883"/>
      <c r="I1" s="883"/>
      <c r="J1" s="883"/>
      <c r="K1" s="883"/>
      <c r="L1" s="883"/>
      <c r="M1" s="883"/>
      <c r="N1" s="883"/>
    </row>
    <row r="5" spans="1:14" s="251" customFormat="1" x14ac:dyDescent="0.2">
      <c r="A5" s="27" t="s">
        <v>647</v>
      </c>
      <c r="B5"/>
      <c r="C5"/>
      <c r="D5"/>
    </row>
    <row r="6" spans="1:14" x14ac:dyDescent="0.2">
      <c r="A6" s="52" t="s">
        <v>323</v>
      </c>
      <c r="B6" s="52" t="s">
        <v>963</v>
      </c>
      <c r="C6" s="52" t="s">
        <v>964</v>
      </c>
      <c r="D6" s="303" t="s">
        <v>499</v>
      </c>
      <c r="E6" s="303" t="s">
        <v>502</v>
      </c>
      <c r="F6" s="303" t="s">
        <v>505</v>
      </c>
      <c r="G6" s="303" t="s">
        <v>508</v>
      </c>
      <c r="H6" s="303" t="s">
        <v>511</v>
      </c>
      <c r="I6" s="303" t="s">
        <v>514</v>
      </c>
      <c r="J6" s="303" t="s">
        <v>357</v>
      </c>
      <c r="K6" s="559" t="s">
        <v>879</v>
      </c>
    </row>
    <row r="7" spans="1:14" x14ac:dyDescent="0.2">
      <c r="A7" s="45" t="s">
        <v>123</v>
      </c>
      <c r="B7" s="50">
        <v>35960845</v>
      </c>
      <c r="C7" s="50">
        <v>56769710</v>
      </c>
      <c r="D7" s="50">
        <v>120843195</v>
      </c>
      <c r="E7" s="50">
        <v>152842193</v>
      </c>
      <c r="F7" s="50">
        <v>189496476</v>
      </c>
      <c r="G7" s="50">
        <v>259717671</v>
      </c>
      <c r="H7" s="50">
        <v>360372707</v>
      </c>
      <c r="I7" s="50">
        <v>477031976</v>
      </c>
      <c r="J7" s="220">
        <v>680428098.00000012</v>
      </c>
      <c r="K7" s="220">
        <v>744358007</v>
      </c>
    </row>
    <row r="8" spans="1:14" x14ac:dyDescent="0.2">
      <c r="A8" s="45" t="s">
        <v>124</v>
      </c>
      <c r="B8" s="50">
        <v>4047924</v>
      </c>
      <c r="C8" s="50">
        <v>4775660</v>
      </c>
      <c r="D8" s="50">
        <v>8503374</v>
      </c>
      <c r="E8" s="50">
        <v>21765044</v>
      </c>
      <c r="F8" s="50">
        <v>107011477</v>
      </c>
      <c r="G8" s="50">
        <v>35943372</v>
      </c>
      <c r="H8" s="50">
        <v>72702676</v>
      </c>
      <c r="I8" s="50">
        <v>125777971</v>
      </c>
      <c r="J8" s="220">
        <v>127150385.00000001</v>
      </c>
      <c r="K8" s="220">
        <v>158474491</v>
      </c>
    </row>
    <row r="9" spans="1:14" x14ac:dyDescent="0.2">
      <c r="A9" s="45" t="s">
        <v>648</v>
      </c>
      <c r="B9" s="50">
        <v>21807890</v>
      </c>
      <c r="C9" s="50">
        <v>29173637</v>
      </c>
      <c r="D9" s="50">
        <v>44757028</v>
      </c>
      <c r="E9" s="50">
        <v>108980268</v>
      </c>
      <c r="F9" s="50">
        <v>98764041</v>
      </c>
      <c r="G9" s="50">
        <v>103754571</v>
      </c>
      <c r="H9" s="50">
        <v>137982009</v>
      </c>
      <c r="I9" s="50">
        <v>156409930</v>
      </c>
      <c r="J9" s="220">
        <v>157031275</v>
      </c>
      <c r="K9" s="220">
        <v>184770346</v>
      </c>
    </row>
    <row r="10" spans="1:14" x14ac:dyDescent="0.2">
      <c r="A10" s="45" t="s">
        <v>649</v>
      </c>
      <c r="B10" s="50">
        <v>35546541</v>
      </c>
      <c r="C10" s="50">
        <v>29382642</v>
      </c>
      <c r="D10" s="50">
        <v>43295098</v>
      </c>
      <c r="E10" s="50">
        <v>91176918</v>
      </c>
      <c r="F10" s="50">
        <v>34184239</v>
      </c>
      <c r="G10" s="50">
        <v>100139259</v>
      </c>
      <c r="H10" s="50">
        <v>120786612</v>
      </c>
      <c r="I10" s="50">
        <v>114651934</v>
      </c>
      <c r="J10" s="220">
        <v>276579140</v>
      </c>
      <c r="K10" s="220">
        <v>189614241</v>
      </c>
    </row>
    <row r="11" spans="1:14" x14ac:dyDescent="0.2">
      <c r="A11" s="45" t="s">
        <v>650</v>
      </c>
      <c r="B11" s="50">
        <v>430281</v>
      </c>
      <c r="C11" s="50">
        <v>309215</v>
      </c>
      <c r="D11" s="50">
        <v>658128</v>
      </c>
      <c r="E11" s="50">
        <v>995209</v>
      </c>
      <c r="F11" s="50">
        <v>658529</v>
      </c>
      <c r="G11" s="50">
        <v>1413004</v>
      </c>
      <c r="H11" s="50">
        <v>849380</v>
      </c>
      <c r="I11" s="50">
        <v>1661021</v>
      </c>
      <c r="J11" s="220">
        <v>3177806.0000000005</v>
      </c>
      <c r="K11" s="220">
        <v>16309698</v>
      </c>
    </row>
    <row r="12" spans="1:14" x14ac:dyDescent="0.2">
      <c r="A12" s="45" t="s">
        <v>128</v>
      </c>
      <c r="B12" s="50">
        <v>3730370</v>
      </c>
      <c r="C12" s="50">
        <v>6215965</v>
      </c>
      <c r="D12" s="50">
        <v>15838991</v>
      </c>
      <c r="E12" s="50">
        <v>19175655</v>
      </c>
      <c r="F12" s="50">
        <v>21685919</v>
      </c>
      <c r="G12" s="50">
        <v>31009401</v>
      </c>
      <c r="H12" s="50">
        <v>39923913</v>
      </c>
      <c r="I12" s="50">
        <v>48626749</v>
      </c>
      <c r="J12" s="220">
        <v>61986652</v>
      </c>
      <c r="K12" s="220">
        <v>84356796</v>
      </c>
    </row>
    <row r="13" spans="1:14" x14ac:dyDescent="0.2">
      <c r="A13" s="31" t="s">
        <v>278</v>
      </c>
      <c r="B13" s="50">
        <v>26014450</v>
      </c>
      <c r="C13" s="50">
        <v>29034367.000000004</v>
      </c>
      <c r="D13" s="50">
        <v>20768015</v>
      </c>
      <c r="E13" s="50">
        <v>17864446</v>
      </c>
      <c r="F13" s="50">
        <v>29041301</v>
      </c>
      <c r="G13" s="50">
        <v>38305071</v>
      </c>
      <c r="H13" s="50">
        <v>16782843</v>
      </c>
      <c r="I13" s="50">
        <v>34146558</v>
      </c>
      <c r="J13" s="220">
        <v>44510036</v>
      </c>
      <c r="K13" s="220">
        <v>58663923</v>
      </c>
    </row>
    <row r="14" spans="1:14" x14ac:dyDescent="0.2">
      <c r="A14" s="468" t="s">
        <v>651</v>
      </c>
      <c r="B14" s="71"/>
      <c r="C14" s="54"/>
      <c r="D14" s="71"/>
      <c r="E14" s="433"/>
      <c r="F14" s="433"/>
      <c r="G14" s="433"/>
      <c r="H14" s="433"/>
      <c r="I14" s="79">
        <f>SUM(I7:I13)</f>
        <v>958306139</v>
      </c>
      <c r="J14" s="298">
        <f>SUM(J7:J13)</f>
        <v>1350863392</v>
      </c>
      <c r="K14" s="298">
        <f>SUM(K7:K13)</f>
        <v>1436547502</v>
      </c>
    </row>
    <row r="15" spans="1:14" x14ac:dyDescent="0.2">
      <c r="A15" s="468"/>
      <c r="B15" s="71"/>
      <c r="C15" s="54"/>
      <c r="D15" s="71"/>
      <c r="E15" s="433"/>
      <c r="F15" s="433"/>
      <c r="G15" s="433"/>
      <c r="H15" s="433"/>
    </row>
    <row r="16" spans="1:14" x14ac:dyDescent="0.2">
      <c r="B16" s="79"/>
      <c r="D16" s="79"/>
      <c r="H16" s="251"/>
    </row>
    <row r="17" spans="1:11" x14ac:dyDescent="0.2">
      <c r="A17" s="52" t="s">
        <v>965</v>
      </c>
      <c r="B17" s="52" t="s">
        <v>963</v>
      </c>
      <c r="C17" s="52" t="s">
        <v>964</v>
      </c>
      <c r="D17" s="303" t="s">
        <v>499</v>
      </c>
      <c r="E17" s="303" t="s">
        <v>502</v>
      </c>
      <c r="F17" s="303" t="s">
        <v>505</v>
      </c>
      <c r="G17" s="303" t="s">
        <v>508</v>
      </c>
      <c r="H17" s="303" t="s">
        <v>511</v>
      </c>
      <c r="I17" s="303" t="s">
        <v>514</v>
      </c>
      <c r="J17" s="303" t="s">
        <v>357</v>
      </c>
      <c r="K17" s="559" t="str">
        <f>K6</f>
        <v>FY2016</v>
      </c>
    </row>
    <row r="18" spans="1:11" x14ac:dyDescent="0.2">
      <c r="A18" s="45" t="s">
        <v>123</v>
      </c>
      <c r="B18" s="50">
        <f>B$7</f>
        <v>35960845</v>
      </c>
      <c r="C18" s="50">
        <f>C$7</f>
        <v>56769710</v>
      </c>
      <c r="D18" s="50">
        <f>$D7</f>
        <v>120843195</v>
      </c>
      <c r="E18" s="50">
        <f t="shared" ref="E18:K18" si="0">E7</f>
        <v>152842193</v>
      </c>
      <c r="F18" s="50">
        <f t="shared" si="0"/>
        <v>189496476</v>
      </c>
      <c r="G18" s="50">
        <f t="shared" si="0"/>
        <v>259717671</v>
      </c>
      <c r="H18" s="50">
        <f t="shared" si="0"/>
        <v>360372707</v>
      </c>
      <c r="I18" s="50">
        <f t="shared" si="0"/>
        <v>477031976</v>
      </c>
      <c r="J18" s="50">
        <f t="shared" si="0"/>
        <v>680428098.00000012</v>
      </c>
      <c r="K18" s="50">
        <f t="shared" si="0"/>
        <v>744358007</v>
      </c>
    </row>
    <row r="19" spans="1:11" x14ac:dyDescent="0.2">
      <c r="A19" s="45" t="s">
        <v>966</v>
      </c>
      <c r="B19" s="50">
        <f>SUM(B$8:B$12)</f>
        <v>65563006</v>
      </c>
      <c r="C19" s="50">
        <f t="shared" ref="C19:K19" si="1">SUM(C8:C12)</f>
        <v>69857119</v>
      </c>
      <c r="D19" s="50">
        <f t="shared" si="1"/>
        <v>113052619</v>
      </c>
      <c r="E19" s="50">
        <f t="shared" si="1"/>
        <v>242093094</v>
      </c>
      <c r="F19" s="50">
        <f t="shared" si="1"/>
        <v>262304205</v>
      </c>
      <c r="G19" s="50">
        <f t="shared" si="1"/>
        <v>272259607</v>
      </c>
      <c r="H19" s="50">
        <f t="shared" si="1"/>
        <v>372244590</v>
      </c>
      <c r="I19" s="50">
        <f t="shared" si="1"/>
        <v>447127605</v>
      </c>
      <c r="J19" s="50">
        <f t="shared" si="1"/>
        <v>625925258</v>
      </c>
      <c r="K19" s="50">
        <f t="shared" si="1"/>
        <v>633525572</v>
      </c>
    </row>
    <row r="20" spans="1:11" x14ac:dyDescent="0.2">
      <c r="A20" s="31" t="s">
        <v>278</v>
      </c>
      <c r="B20" s="50">
        <v>26014450</v>
      </c>
      <c r="C20" s="50">
        <v>29034367.000000004</v>
      </c>
      <c r="D20" s="50">
        <v>20768015</v>
      </c>
      <c r="E20" s="50">
        <v>17864446</v>
      </c>
      <c r="F20" s="50">
        <v>29041301</v>
      </c>
      <c r="G20" s="50">
        <v>38305071</v>
      </c>
      <c r="H20" s="50">
        <v>16782843</v>
      </c>
      <c r="I20" s="50">
        <v>34146558</v>
      </c>
      <c r="J20" s="220">
        <v>44510036</v>
      </c>
      <c r="K20" s="220">
        <f>K13</f>
        <v>58663923</v>
      </c>
    </row>
    <row r="21" spans="1:11" x14ac:dyDescent="0.2">
      <c r="E21"/>
      <c r="F21"/>
      <c r="G21"/>
      <c r="I21" s="79"/>
    </row>
    <row r="22" spans="1:11" x14ac:dyDescent="0.2">
      <c r="A22" s="45" t="s">
        <v>652</v>
      </c>
      <c r="B22" s="52" t="s">
        <v>493</v>
      </c>
      <c r="C22" s="52" t="s">
        <v>964</v>
      </c>
      <c r="D22" s="303" t="s">
        <v>499</v>
      </c>
      <c r="E22" s="303" t="s">
        <v>502</v>
      </c>
      <c r="F22" s="303" t="s">
        <v>505</v>
      </c>
      <c r="G22" s="303" t="s">
        <v>508</v>
      </c>
      <c r="H22" s="303" t="s">
        <v>511</v>
      </c>
      <c r="I22" s="303" t="s">
        <v>514</v>
      </c>
      <c r="J22" s="303" t="s">
        <v>357</v>
      </c>
      <c r="K22" s="559" t="str">
        <f>K17</f>
        <v>FY2016</v>
      </c>
    </row>
    <row r="23" spans="1:11" x14ac:dyDescent="0.2">
      <c r="A23" s="45" t="s">
        <v>123</v>
      </c>
      <c r="B23" s="469">
        <v>630.5</v>
      </c>
      <c r="C23" s="469">
        <v>763.25908203125016</v>
      </c>
      <c r="D23" s="469">
        <v>886.57</v>
      </c>
      <c r="E23" s="469">
        <v>1195.22</v>
      </c>
      <c r="F23" s="469">
        <v>1294.5927050781249</v>
      </c>
      <c r="G23" s="470">
        <v>1775.4870273437502</v>
      </c>
      <c r="H23" s="469">
        <v>2836.6972070312499</v>
      </c>
      <c r="I23" s="469">
        <v>4200.9830761718749</v>
      </c>
      <c r="J23" s="469">
        <v>5367.2086138699924</v>
      </c>
      <c r="K23" s="469">
        <v>6006.3277095801423</v>
      </c>
    </row>
    <row r="24" spans="1:11" x14ac:dyDescent="0.2">
      <c r="A24" s="45" t="s">
        <v>966</v>
      </c>
      <c r="B24" s="469">
        <v>757.3</v>
      </c>
      <c r="C24" s="469">
        <v>1063.0125683593751</v>
      </c>
      <c r="D24" s="469">
        <f>1396.45-(23.4-7.5)</f>
        <v>1380.55</v>
      </c>
      <c r="E24" s="469">
        <v>2097.4899999999998</v>
      </c>
      <c r="F24" s="469">
        <v>2720.0899609375006</v>
      </c>
      <c r="G24" s="470">
        <v>3076.5047451171872</v>
      </c>
      <c r="H24" s="469">
        <v>4220.2481835937497</v>
      </c>
      <c r="I24" s="469">
        <v>4942.3835058593759</v>
      </c>
      <c r="J24" s="469">
        <v>5169.4109953024918</v>
      </c>
      <c r="K24" s="469">
        <v>7288.2044517720969</v>
      </c>
    </row>
    <row r="25" spans="1:11" x14ac:dyDescent="0.2">
      <c r="A25" s="55" t="s">
        <v>278</v>
      </c>
      <c r="B25" s="547">
        <v>156.73087562561045</v>
      </c>
      <c r="C25" s="547">
        <v>139.63734375000001</v>
      </c>
      <c r="D25" s="547">
        <v>162.09251074218747</v>
      </c>
      <c r="E25" s="548">
        <v>335.58049804687499</v>
      </c>
      <c r="F25" s="548">
        <v>715.02095703124996</v>
      </c>
      <c r="G25" s="548">
        <v>555.32116992187503</v>
      </c>
      <c r="H25" s="547">
        <v>116.788388671875</v>
      </c>
      <c r="I25" s="547">
        <v>137.30723632812501</v>
      </c>
      <c r="J25" s="547">
        <v>410.30184036109381</v>
      </c>
      <c r="K25" s="547">
        <v>592.28979210035232</v>
      </c>
    </row>
    <row r="26" spans="1:11" x14ac:dyDescent="0.2">
      <c r="A26" s="546"/>
    </row>
    <row r="27" spans="1:11" x14ac:dyDescent="0.2">
      <c r="A27" s="680" t="s">
        <v>653</v>
      </c>
      <c r="C27" s="471"/>
      <c r="J27" s="472"/>
    </row>
    <row r="28" spans="1:11" ht="15" customHeight="1" x14ac:dyDescent="0.2">
      <c r="A28" s="472"/>
      <c r="C28" s="471"/>
      <c r="J28" s="472"/>
    </row>
    <row r="29" spans="1:11" ht="15" x14ac:dyDescent="0.2">
      <c r="A29" s="796" t="s">
        <v>654</v>
      </c>
      <c r="B29" s="802"/>
      <c r="C29" s="802"/>
      <c r="D29" s="802"/>
      <c r="E29" s="802"/>
      <c r="F29" s="802"/>
      <c r="G29" s="802"/>
      <c r="H29" s="802"/>
      <c r="I29" s="802"/>
      <c r="J29" s="473"/>
    </row>
    <row r="30" spans="1:11" ht="12" customHeight="1" x14ac:dyDescent="0.2">
      <c r="A30" s="802"/>
      <c r="B30" s="802"/>
      <c r="C30" s="802"/>
      <c r="D30" s="802"/>
      <c r="E30" s="802"/>
      <c r="F30" s="802"/>
      <c r="G30" s="802"/>
      <c r="H30" s="802"/>
      <c r="I30" s="802"/>
    </row>
    <row r="31" spans="1:11" hidden="1" x14ac:dyDescent="0.2">
      <c r="A31" s="802"/>
      <c r="B31" s="802"/>
      <c r="C31" s="802"/>
      <c r="D31" s="802"/>
      <c r="E31" s="802"/>
      <c r="F31" s="802"/>
      <c r="G31" s="802"/>
      <c r="H31" s="802"/>
      <c r="I31" s="802"/>
    </row>
    <row r="32" spans="1:11" hidden="1" x14ac:dyDescent="0.2">
      <c r="A32" s="802"/>
      <c r="B32" s="802"/>
      <c r="C32" s="802"/>
      <c r="D32" s="802"/>
      <c r="E32" s="802"/>
      <c r="F32" s="802"/>
      <c r="G32" s="802"/>
      <c r="H32" s="802"/>
      <c r="I32" s="802"/>
    </row>
    <row r="33" spans="1:9" ht="23.25" hidden="1" customHeight="1" x14ac:dyDescent="0.2">
      <c r="A33" s="802"/>
      <c r="B33" s="802"/>
      <c r="C33" s="802"/>
      <c r="D33" s="802"/>
      <c r="E33" s="802"/>
      <c r="F33" s="802"/>
      <c r="G33" s="802"/>
      <c r="H33" s="802"/>
      <c r="I33" s="802"/>
    </row>
    <row r="34" spans="1:9" x14ac:dyDescent="0.2">
      <c r="A34" s="802"/>
      <c r="B34" s="802"/>
      <c r="C34" s="802"/>
      <c r="D34" s="802"/>
      <c r="E34" s="802"/>
      <c r="F34" s="802"/>
      <c r="G34" s="802"/>
      <c r="H34" s="802"/>
      <c r="I34" s="802"/>
    </row>
    <row r="46" spans="1:9" x14ac:dyDescent="0.2">
      <c r="E46"/>
      <c r="F46"/>
      <c r="G46"/>
    </row>
    <row r="47" spans="1:9" x14ac:dyDescent="0.2">
      <c r="E47"/>
      <c r="F47"/>
      <c r="G47"/>
    </row>
    <row r="48" spans="1:9" x14ac:dyDescent="0.2">
      <c r="E48"/>
      <c r="F48"/>
      <c r="G48"/>
    </row>
    <row r="49" spans="5:7" x14ac:dyDescent="0.2">
      <c r="E49"/>
      <c r="F49"/>
      <c r="G49"/>
    </row>
    <row r="50" spans="5:7" x14ac:dyDescent="0.2">
      <c r="E50"/>
      <c r="F50"/>
      <c r="G50"/>
    </row>
    <row r="51" spans="5:7" x14ac:dyDescent="0.2">
      <c r="E51"/>
      <c r="F51"/>
      <c r="G51"/>
    </row>
    <row r="52" spans="5:7" x14ac:dyDescent="0.2">
      <c r="E52"/>
      <c r="F52"/>
      <c r="G52"/>
    </row>
    <row r="53" spans="5:7" x14ac:dyDescent="0.2">
      <c r="E53"/>
      <c r="F53"/>
      <c r="G53"/>
    </row>
    <row r="54" spans="5:7" x14ac:dyDescent="0.2">
      <c r="E54"/>
      <c r="F54"/>
      <c r="G54"/>
    </row>
    <row r="55" spans="5:7" x14ac:dyDescent="0.2">
      <c r="E55"/>
      <c r="F55"/>
      <c r="G55"/>
    </row>
    <row r="56" spans="5:7" x14ac:dyDescent="0.2">
      <c r="E56"/>
      <c r="F56"/>
      <c r="G56"/>
    </row>
  </sheetData>
  <mergeCells count="2">
    <mergeCell ref="A1:N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K14"/>
  <sheetViews>
    <sheetView topLeftCell="A7" zoomScaleNormal="100" workbookViewId="0">
      <selection activeCell="I42" sqref="I42"/>
    </sheetView>
  </sheetViews>
  <sheetFormatPr defaultColWidth="11.42578125" defaultRowHeight="12.75" x14ac:dyDescent="0.2"/>
  <cols>
    <col min="1" max="6" width="12.7109375" customWidth="1"/>
  </cols>
  <sheetData>
    <row r="1" spans="1:11" ht="24.75" customHeight="1" x14ac:dyDescent="0.2">
      <c r="A1" s="759" t="s">
        <v>655</v>
      </c>
      <c r="B1" s="883"/>
      <c r="C1" s="883"/>
      <c r="D1" s="883"/>
      <c r="E1" s="883"/>
      <c r="F1" s="883"/>
      <c r="G1" s="883"/>
      <c r="H1" s="883"/>
      <c r="I1" s="883"/>
      <c r="J1" s="883"/>
      <c r="K1" s="12"/>
    </row>
    <row r="4" spans="1:11" s="253" customFormat="1" x14ac:dyDescent="0.2">
      <c r="A4" s="127" t="s">
        <v>967</v>
      </c>
      <c r="B4" s="73" t="s">
        <v>656</v>
      </c>
      <c r="C4" s="73" t="s">
        <v>657</v>
      </c>
      <c r="D4" s="73" t="s">
        <v>658</v>
      </c>
      <c r="E4" s="28" t="s">
        <v>659</v>
      </c>
      <c r="F4" s="73" t="s">
        <v>660</v>
      </c>
    </row>
    <row r="5" spans="1:11" x14ac:dyDescent="0.2">
      <c r="A5" s="52" t="s">
        <v>446</v>
      </c>
      <c r="B5" s="45">
        <v>72</v>
      </c>
      <c r="C5" s="45">
        <v>136</v>
      </c>
      <c r="D5" s="45">
        <v>51</v>
      </c>
      <c r="E5" s="45">
        <v>24</v>
      </c>
      <c r="F5" s="50">
        <v>179703</v>
      </c>
    </row>
    <row r="6" spans="1:11" x14ac:dyDescent="0.2">
      <c r="A6" s="52" t="s">
        <v>447</v>
      </c>
      <c r="B6" s="45">
        <v>168</v>
      </c>
      <c r="C6" s="45">
        <v>283</v>
      </c>
      <c r="D6" s="45">
        <v>41</v>
      </c>
      <c r="E6" s="45">
        <v>144</v>
      </c>
      <c r="F6" s="50">
        <v>147847</v>
      </c>
    </row>
    <row r="7" spans="1:11" x14ac:dyDescent="0.2">
      <c r="A7" s="303" t="s">
        <v>448</v>
      </c>
      <c r="B7" s="45">
        <v>167</v>
      </c>
      <c r="C7" s="45">
        <v>329</v>
      </c>
      <c r="D7" s="45">
        <v>27</v>
      </c>
      <c r="E7" s="45">
        <v>161</v>
      </c>
      <c r="F7" s="50">
        <v>280987</v>
      </c>
    </row>
    <row r="8" spans="1:11" x14ac:dyDescent="0.2">
      <c r="A8" s="303" t="s">
        <v>449</v>
      </c>
      <c r="B8" s="45">
        <v>124</v>
      </c>
      <c r="C8" s="45">
        <v>250</v>
      </c>
      <c r="D8" s="45">
        <v>18</v>
      </c>
      <c r="E8" s="45">
        <v>340</v>
      </c>
      <c r="F8" s="50">
        <v>481872</v>
      </c>
    </row>
    <row r="9" spans="1:11" x14ac:dyDescent="0.2">
      <c r="A9" s="52" t="s">
        <v>450</v>
      </c>
      <c r="B9" s="50">
        <v>64</v>
      </c>
      <c r="C9" s="50">
        <v>210</v>
      </c>
      <c r="D9" s="50">
        <v>26</v>
      </c>
      <c r="E9" s="50">
        <v>303</v>
      </c>
      <c r="F9" s="50">
        <v>407039</v>
      </c>
    </row>
    <row r="10" spans="1:11" x14ac:dyDescent="0.2">
      <c r="A10" s="52" t="s">
        <v>451</v>
      </c>
      <c r="B10" s="50">
        <v>107</v>
      </c>
      <c r="C10" s="50">
        <v>163</v>
      </c>
      <c r="D10" s="50">
        <v>12</v>
      </c>
      <c r="E10" s="50">
        <v>304</v>
      </c>
      <c r="F10" s="50">
        <v>460597</v>
      </c>
    </row>
    <row r="11" spans="1:11" x14ac:dyDescent="0.2">
      <c r="A11" s="303" t="s">
        <v>452</v>
      </c>
      <c r="B11" s="50">
        <v>139</v>
      </c>
      <c r="C11" s="50">
        <v>136</v>
      </c>
      <c r="D11" s="50">
        <v>78</v>
      </c>
      <c r="E11" s="50">
        <v>509</v>
      </c>
      <c r="F11" s="50">
        <v>728724</v>
      </c>
    </row>
    <row r="12" spans="1:11" x14ac:dyDescent="0.2">
      <c r="A12" s="303" t="s">
        <v>453</v>
      </c>
      <c r="B12" s="50">
        <v>93</v>
      </c>
      <c r="C12" s="50">
        <v>304</v>
      </c>
      <c r="D12" s="50">
        <v>159</v>
      </c>
      <c r="E12" s="50">
        <v>296</v>
      </c>
      <c r="F12" s="50">
        <v>999738</v>
      </c>
    </row>
    <row r="13" spans="1:11" x14ac:dyDescent="0.2">
      <c r="A13" s="303" t="s">
        <v>347</v>
      </c>
      <c r="B13" s="50">
        <v>94</v>
      </c>
      <c r="C13" s="50">
        <v>344</v>
      </c>
      <c r="D13" s="50">
        <v>126</v>
      </c>
      <c r="E13" s="50">
        <v>1850</v>
      </c>
      <c r="F13" s="50">
        <v>1346891</v>
      </c>
    </row>
    <row r="14" spans="1:11" x14ac:dyDescent="0.2">
      <c r="A14" s="559" t="s">
        <v>875</v>
      </c>
      <c r="B14" s="50">
        <v>32</v>
      </c>
      <c r="C14" s="50">
        <v>318</v>
      </c>
      <c r="D14" s="50">
        <v>55</v>
      </c>
      <c r="E14" s="50">
        <v>313</v>
      </c>
      <c r="F14" s="50">
        <v>1730430</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sheetPr>
  <dimension ref="A1:Q161"/>
  <sheetViews>
    <sheetView zoomScale="98" zoomScaleNormal="98" workbookViewId="0">
      <selection activeCell="H17" sqref="H17"/>
    </sheetView>
  </sheetViews>
  <sheetFormatPr defaultColWidth="9.140625" defaultRowHeight="12.75" x14ac:dyDescent="0.2"/>
  <cols>
    <col min="1" max="1" width="13.28515625" style="27" customWidth="1"/>
    <col min="2" max="5" width="15.7109375" style="27" customWidth="1"/>
    <col min="6" max="6" width="16.42578125" style="27" customWidth="1"/>
    <col min="7" max="7" width="4.28515625" style="27" customWidth="1"/>
    <col min="8" max="8" width="9.140625" style="27"/>
    <col min="9" max="9" width="10.140625" style="27" bestFit="1" customWidth="1"/>
    <col min="10" max="16384" width="9.140625" style="27"/>
  </cols>
  <sheetData>
    <row r="1" spans="1:9" ht="65.25" customHeight="1" x14ac:dyDescent="0.2">
      <c r="A1" s="796" t="s">
        <v>661</v>
      </c>
      <c r="B1" s="796"/>
      <c r="C1" s="796"/>
      <c r="D1" s="796"/>
      <c r="E1" s="796"/>
      <c r="F1" s="796"/>
      <c r="G1" s="796"/>
      <c r="H1" s="796"/>
      <c r="I1" s="796"/>
    </row>
    <row r="2" spans="1:9" ht="65.25" customHeight="1" x14ac:dyDescent="0.2">
      <c r="A2" s="31" t="s">
        <v>52</v>
      </c>
      <c r="B2" s="303" t="s">
        <v>294</v>
      </c>
      <c r="C2" s="303" t="s">
        <v>295</v>
      </c>
      <c r="D2" s="303" t="s">
        <v>296</v>
      </c>
      <c r="E2" s="304" t="s">
        <v>297</v>
      </c>
      <c r="F2" s="564" t="s">
        <v>881</v>
      </c>
      <c r="G2" s="557"/>
      <c r="H2" s="557"/>
      <c r="I2" s="557"/>
    </row>
    <row r="3" spans="1:9" x14ac:dyDescent="0.2">
      <c r="A3" s="76" t="s">
        <v>55</v>
      </c>
      <c r="B3" s="213">
        <v>55046</v>
      </c>
      <c r="C3" s="213">
        <v>542003</v>
      </c>
      <c r="D3" s="306">
        <v>38903</v>
      </c>
      <c r="E3" s="213">
        <v>31738</v>
      </c>
      <c r="F3" s="213">
        <v>9368</v>
      </c>
      <c r="G3" s="301"/>
      <c r="H3" s="301"/>
      <c r="I3" s="301"/>
    </row>
    <row r="4" spans="1:9" x14ac:dyDescent="0.2">
      <c r="A4" s="307" t="s">
        <v>56</v>
      </c>
      <c r="B4" s="213">
        <v>65720</v>
      </c>
      <c r="C4" s="213">
        <v>295582</v>
      </c>
      <c r="D4" s="213">
        <v>41371</v>
      </c>
      <c r="E4" s="213">
        <v>29243</v>
      </c>
      <c r="F4" s="213">
        <v>12886</v>
      </c>
      <c r="G4" s="301"/>
      <c r="H4" s="301"/>
      <c r="I4" s="301"/>
    </row>
    <row r="5" spans="1:9" x14ac:dyDescent="0.2">
      <c r="A5" s="307" t="s">
        <v>57</v>
      </c>
      <c r="B5" s="213">
        <v>10869</v>
      </c>
      <c r="C5" s="213">
        <v>64554</v>
      </c>
      <c r="D5" s="213">
        <v>8640</v>
      </c>
      <c r="E5" s="213">
        <v>6808</v>
      </c>
      <c r="F5" s="306">
        <v>2133</v>
      </c>
      <c r="G5" s="301"/>
      <c r="H5" s="301"/>
      <c r="I5" s="301"/>
    </row>
    <row r="6" spans="1:9" x14ac:dyDescent="0.2">
      <c r="A6" s="307" t="s">
        <v>258</v>
      </c>
      <c r="B6" s="213">
        <v>206088</v>
      </c>
      <c r="C6" s="213">
        <v>2180301</v>
      </c>
      <c r="D6" s="213">
        <v>128457</v>
      </c>
      <c r="E6" s="213">
        <v>90916</v>
      </c>
      <c r="F6" s="213">
        <v>42712</v>
      </c>
      <c r="G6" s="301"/>
      <c r="H6" s="301"/>
      <c r="I6" s="301"/>
    </row>
    <row r="7" spans="1:9" x14ac:dyDescent="0.2">
      <c r="A7" s="307" t="s">
        <v>59</v>
      </c>
      <c r="B7" s="213">
        <v>17347</v>
      </c>
      <c r="C7" s="213">
        <v>140576</v>
      </c>
      <c r="D7" s="213">
        <v>12048</v>
      </c>
      <c r="E7" s="213">
        <v>10231</v>
      </c>
      <c r="F7" s="213">
        <v>2560</v>
      </c>
      <c r="G7" s="301"/>
      <c r="H7" s="301"/>
      <c r="I7" s="301"/>
    </row>
    <row r="8" spans="1:9" x14ac:dyDescent="0.2">
      <c r="A8" s="307" t="s">
        <v>106</v>
      </c>
      <c r="B8" s="306">
        <v>189171</v>
      </c>
      <c r="C8" s="306">
        <v>1096949</v>
      </c>
      <c r="D8" s="306">
        <v>143345</v>
      </c>
      <c r="E8" s="306">
        <v>109840</v>
      </c>
      <c r="F8" s="306">
        <v>36904</v>
      </c>
      <c r="G8" s="301"/>
      <c r="H8" s="301"/>
      <c r="I8" s="301"/>
    </row>
    <row r="9" spans="1:9" x14ac:dyDescent="0.2">
      <c r="A9" s="307" t="s">
        <v>61</v>
      </c>
      <c r="B9" s="213">
        <v>412847</v>
      </c>
      <c r="C9" s="213">
        <v>4971411</v>
      </c>
      <c r="D9" s="213">
        <v>220035</v>
      </c>
      <c r="E9" s="213">
        <v>166812</v>
      </c>
      <c r="F9" s="213">
        <v>68491</v>
      </c>
      <c r="G9" s="301"/>
      <c r="H9" s="301"/>
      <c r="I9" s="301"/>
    </row>
    <row r="10" spans="1:9" x14ac:dyDescent="0.2">
      <c r="A10" s="307" t="s">
        <v>62</v>
      </c>
      <c r="B10" s="213">
        <v>766328</v>
      </c>
      <c r="C10" s="213">
        <v>3772779</v>
      </c>
      <c r="D10" s="213">
        <v>524620</v>
      </c>
      <c r="E10" s="213">
        <v>406686</v>
      </c>
      <c r="F10" s="213">
        <v>151727</v>
      </c>
      <c r="G10" s="301"/>
      <c r="H10" s="301"/>
      <c r="I10" s="301"/>
    </row>
    <row r="11" spans="1:9" x14ac:dyDescent="0.2">
      <c r="A11" s="307" t="s">
        <v>63</v>
      </c>
      <c r="B11" s="213">
        <v>31846</v>
      </c>
      <c r="C11" s="213">
        <v>275875</v>
      </c>
      <c r="D11" s="213">
        <v>23530</v>
      </c>
      <c r="E11" s="213">
        <v>19520</v>
      </c>
      <c r="F11" s="213">
        <v>5527</v>
      </c>
      <c r="G11" s="301"/>
      <c r="H11" s="301"/>
      <c r="I11" s="301"/>
    </row>
    <row r="12" spans="1:9" x14ac:dyDescent="0.2">
      <c r="A12" s="307" t="s">
        <v>103</v>
      </c>
      <c r="B12" s="213">
        <v>36216</v>
      </c>
      <c r="C12" s="213">
        <v>303768</v>
      </c>
      <c r="D12" s="213">
        <v>25158</v>
      </c>
      <c r="E12" s="213">
        <v>19404</v>
      </c>
      <c r="F12" s="213">
        <v>6473</v>
      </c>
      <c r="G12" s="301"/>
      <c r="H12" s="301"/>
      <c r="I12" s="301"/>
    </row>
    <row r="13" spans="1:9" x14ac:dyDescent="0.2">
      <c r="A13" s="307" t="s">
        <v>65</v>
      </c>
      <c r="B13" s="213">
        <v>88746</v>
      </c>
      <c r="C13" s="213">
        <v>893022</v>
      </c>
      <c r="D13" s="306">
        <v>72917</v>
      </c>
      <c r="E13" s="213">
        <v>61240</v>
      </c>
      <c r="F13" s="213">
        <v>13842</v>
      </c>
      <c r="G13" s="301"/>
      <c r="H13" s="301"/>
      <c r="I13" s="301"/>
    </row>
    <row r="14" spans="1:9" x14ac:dyDescent="0.2">
      <c r="A14" s="558" t="s">
        <v>66</v>
      </c>
      <c r="B14" s="474">
        <f t="shared" ref="B14:F14" si="0">SUM(B3:B13)</f>
        <v>1880224</v>
      </c>
      <c r="C14" s="474">
        <f t="shared" si="0"/>
        <v>14536820</v>
      </c>
      <c r="D14" s="474">
        <f t="shared" si="0"/>
        <v>1239024</v>
      </c>
      <c r="E14" s="474">
        <f t="shared" si="0"/>
        <v>952438</v>
      </c>
      <c r="F14" s="474">
        <f t="shared" si="0"/>
        <v>352623</v>
      </c>
      <c r="G14" s="301"/>
      <c r="H14" s="301"/>
      <c r="I14" s="301"/>
    </row>
    <row r="15" spans="1:9" x14ac:dyDescent="0.2">
      <c r="A15" s="557"/>
      <c r="B15" s="557"/>
      <c r="C15" s="557"/>
      <c r="D15" s="557"/>
      <c r="E15" s="557"/>
      <c r="F15" s="557"/>
      <c r="G15" s="301"/>
      <c r="H15" s="301"/>
      <c r="I15" s="301"/>
    </row>
    <row r="16" spans="1:9" ht="38.25" x14ac:dyDescent="0.2">
      <c r="A16" s="31" t="s">
        <v>52</v>
      </c>
      <c r="B16" s="303" t="s">
        <v>294</v>
      </c>
      <c r="C16" s="303" t="s">
        <v>295</v>
      </c>
      <c r="D16" s="303" t="s">
        <v>296</v>
      </c>
      <c r="E16" s="304" t="s">
        <v>297</v>
      </c>
      <c r="F16" s="234" t="s">
        <v>662</v>
      </c>
      <c r="G16" s="301"/>
      <c r="H16" s="301"/>
      <c r="I16" s="301"/>
    </row>
    <row r="17" spans="1:9" x14ac:dyDescent="0.2">
      <c r="A17" s="76" t="s">
        <v>55</v>
      </c>
      <c r="B17" s="213">
        <v>52864</v>
      </c>
      <c r="C17" s="213">
        <v>501339</v>
      </c>
      <c r="D17" s="306">
        <v>35782</v>
      </c>
      <c r="E17" s="213">
        <v>28752</v>
      </c>
      <c r="F17" s="213">
        <v>8907</v>
      </c>
      <c r="G17" s="301"/>
      <c r="H17" s="301"/>
      <c r="I17" s="301"/>
    </row>
    <row r="18" spans="1:9" x14ac:dyDescent="0.2">
      <c r="A18" s="307" t="s">
        <v>56</v>
      </c>
      <c r="B18" s="213">
        <v>30739</v>
      </c>
      <c r="C18" s="213">
        <v>203901</v>
      </c>
      <c r="D18" s="213">
        <v>20779</v>
      </c>
      <c r="E18" s="213">
        <v>15683</v>
      </c>
      <c r="F18" s="213">
        <v>5425</v>
      </c>
      <c r="G18" s="301"/>
      <c r="H18" s="301"/>
      <c r="I18" s="301"/>
    </row>
    <row r="19" spans="1:9" x14ac:dyDescent="0.2">
      <c r="A19" s="307" t="s">
        <v>57</v>
      </c>
      <c r="B19" s="213">
        <v>8284</v>
      </c>
      <c r="C19" s="213">
        <v>53139</v>
      </c>
      <c r="D19" s="213">
        <v>6574</v>
      </c>
      <c r="E19" s="213">
        <v>5261</v>
      </c>
      <c r="F19" s="306">
        <v>1517</v>
      </c>
      <c r="G19" s="301"/>
      <c r="H19" s="301"/>
      <c r="I19" s="301"/>
    </row>
    <row r="20" spans="1:9" x14ac:dyDescent="0.2">
      <c r="A20" s="307" t="s">
        <v>258</v>
      </c>
      <c r="B20" s="213">
        <v>246689</v>
      </c>
      <c r="C20" s="213">
        <v>6004302</v>
      </c>
      <c r="D20" s="213">
        <v>141377</v>
      </c>
      <c r="E20" s="213">
        <v>97954</v>
      </c>
      <c r="F20" s="213">
        <v>47035</v>
      </c>
      <c r="G20" s="301"/>
      <c r="H20" s="301"/>
      <c r="I20" s="301"/>
    </row>
    <row r="21" spans="1:9" x14ac:dyDescent="0.2">
      <c r="A21" s="307" t="s">
        <v>59</v>
      </c>
      <c r="B21" s="213">
        <v>10494</v>
      </c>
      <c r="C21" s="213">
        <v>102909</v>
      </c>
      <c r="D21" s="213">
        <v>7365</v>
      </c>
      <c r="E21" s="213">
        <v>6136</v>
      </c>
      <c r="F21" s="213">
        <v>1579</v>
      </c>
      <c r="G21" s="301"/>
      <c r="H21" s="301"/>
      <c r="I21" s="301"/>
    </row>
    <row r="22" spans="1:9" x14ac:dyDescent="0.2">
      <c r="A22" s="307" t="s">
        <v>106</v>
      </c>
      <c r="B22" s="306">
        <v>140454</v>
      </c>
      <c r="C22" s="306">
        <v>865811</v>
      </c>
      <c r="D22" s="306">
        <v>103590</v>
      </c>
      <c r="E22" s="306">
        <v>76632</v>
      </c>
      <c r="F22" s="306">
        <v>29256</v>
      </c>
      <c r="G22" s="301"/>
      <c r="H22" s="301"/>
      <c r="I22" s="301"/>
    </row>
    <row r="23" spans="1:9" x14ac:dyDescent="0.2">
      <c r="A23" s="307" t="s">
        <v>61</v>
      </c>
      <c r="B23" s="213">
        <v>443373</v>
      </c>
      <c r="C23" s="213">
        <v>5429821</v>
      </c>
      <c r="D23" s="213">
        <v>232392</v>
      </c>
      <c r="E23" s="213">
        <v>175047</v>
      </c>
      <c r="F23" s="213">
        <v>72071</v>
      </c>
      <c r="G23" s="301"/>
      <c r="H23" s="301"/>
      <c r="I23" s="301"/>
    </row>
    <row r="24" spans="1:9" x14ac:dyDescent="0.2">
      <c r="A24" s="307" t="s">
        <v>62</v>
      </c>
      <c r="B24" s="213">
        <v>729565</v>
      </c>
      <c r="C24" s="213">
        <v>4032173</v>
      </c>
      <c r="D24" s="213">
        <v>505990</v>
      </c>
      <c r="E24" s="213">
        <v>391914</v>
      </c>
      <c r="F24" s="213">
        <v>144003</v>
      </c>
      <c r="G24" s="301"/>
      <c r="H24" s="301"/>
      <c r="I24" s="301"/>
    </row>
    <row r="25" spans="1:9" x14ac:dyDescent="0.2">
      <c r="A25" s="307" t="s">
        <v>63</v>
      </c>
      <c r="B25" s="213">
        <v>14071</v>
      </c>
      <c r="C25" s="213">
        <v>97324</v>
      </c>
      <c r="D25" s="213">
        <v>10766</v>
      </c>
      <c r="E25" s="213">
        <v>9121</v>
      </c>
      <c r="F25" s="213">
        <v>2196</v>
      </c>
      <c r="G25" s="301"/>
      <c r="H25" s="301"/>
      <c r="I25" s="301"/>
    </row>
    <row r="26" spans="1:9" x14ac:dyDescent="0.2">
      <c r="A26" s="307" t="s">
        <v>103</v>
      </c>
      <c r="B26" s="213">
        <v>37165</v>
      </c>
      <c r="C26" s="213">
        <v>270832</v>
      </c>
      <c r="D26" s="213">
        <v>23399</v>
      </c>
      <c r="E26" s="213">
        <v>17721</v>
      </c>
      <c r="F26" s="213">
        <v>6354</v>
      </c>
      <c r="G26" s="301"/>
      <c r="H26" s="301"/>
      <c r="I26" s="301"/>
    </row>
    <row r="27" spans="1:9" x14ac:dyDescent="0.2">
      <c r="A27" s="307" t="s">
        <v>65</v>
      </c>
      <c r="B27" s="213">
        <v>89576</v>
      </c>
      <c r="C27" s="213">
        <v>938136</v>
      </c>
      <c r="D27" s="306">
        <v>73954</v>
      </c>
      <c r="E27" s="213">
        <v>61593</v>
      </c>
      <c r="F27" s="213">
        <v>13745</v>
      </c>
      <c r="G27" s="301"/>
      <c r="H27" s="301"/>
      <c r="I27" s="301"/>
    </row>
    <row r="28" spans="1:9" x14ac:dyDescent="0.2">
      <c r="A28" s="368" t="s">
        <v>66</v>
      </c>
      <c r="B28" s="474">
        <f t="shared" ref="B28:F28" si="1">SUM(B17:B27)</f>
        <v>1803274</v>
      </c>
      <c r="C28" s="474">
        <f t="shared" si="1"/>
        <v>18499687</v>
      </c>
      <c r="D28" s="474">
        <f t="shared" si="1"/>
        <v>1161968</v>
      </c>
      <c r="E28" s="474">
        <f t="shared" si="1"/>
        <v>885814</v>
      </c>
      <c r="F28" s="474">
        <f t="shared" si="1"/>
        <v>332088</v>
      </c>
      <c r="G28" s="301"/>
      <c r="H28" s="301"/>
      <c r="I28" s="301"/>
    </row>
    <row r="29" spans="1:9" x14ac:dyDescent="0.2">
      <c r="A29" s="368"/>
      <c r="B29" s="301"/>
      <c r="C29" s="301"/>
      <c r="D29" s="301"/>
      <c r="E29" s="301"/>
      <c r="F29" s="301"/>
      <c r="G29" s="301"/>
      <c r="H29" s="301"/>
      <c r="I29" s="301"/>
    </row>
    <row r="30" spans="1:9" ht="38.25" x14ac:dyDescent="0.2">
      <c r="A30" s="31" t="s">
        <v>52</v>
      </c>
      <c r="B30" s="303" t="s">
        <v>294</v>
      </c>
      <c r="C30" s="303" t="s">
        <v>295</v>
      </c>
      <c r="D30" s="303" t="s">
        <v>296</v>
      </c>
      <c r="E30" s="304" t="s">
        <v>297</v>
      </c>
      <c r="F30" s="234" t="s">
        <v>663</v>
      </c>
      <c r="G30" s="301"/>
      <c r="H30" s="301"/>
      <c r="I30" s="301"/>
    </row>
    <row r="31" spans="1:9" x14ac:dyDescent="0.2">
      <c r="A31" s="76" t="s">
        <v>55</v>
      </c>
      <c r="B31" s="213">
        <v>47436</v>
      </c>
      <c r="C31" s="213">
        <v>483566</v>
      </c>
      <c r="D31" s="306">
        <v>31305</v>
      </c>
      <c r="E31" s="213">
        <v>24963</v>
      </c>
      <c r="F31" s="213">
        <v>7843</v>
      </c>
      <c r="G31" s="301"/>
      <c r="H31" s="301"/>
      <c r="I31" s="301"/>
    </row>
    <row r="32" spans="1:9" x14ac:dyDescent="0.2">
      <c r="A32" s="307" t="s">
        <v>56</v>
      </c>
      <c r="B32" s="213">
        <v>20584</v>
      </c>
      <c r="C32" s="213">
        <v>142425</v>
      </c>
      <c r="D32" s="213">
        <v>13983</v>
      </c>
      <c r="E32" s="213">
        <v>11005</v>
      </c>
      <c r="F32" s="213">
        <v>3509</v>
      </c>
      <c r="G32" s="301"/>
      <c r="H32" s="301"/>
      <c r="I32" s="301"/>
    </row>
    <row r="33" spans="1:9" x14ac:dyDescent="0.2">
      <c r="A33" s="307" t="s">
        <v>57</v>
      </c>
      <c r="B33" s="213">
        <v>6975</v>
      </c>
      <c r="C33" s="213">
        <v>122957</v>
      </c>
      <c r="D33" s="213">
        <v>4896</v>
      </c>
      <c r="E33" s="213">
        <v>4047</v>
      </c>
      <c r="F33" s="306">
        <v>1087</v>
      </c>
      <c r="G33" s="301"/>
      <c r="H33" s="301"/>
      <c r="I33" s="301"/>
    </row>
    <row r="34" spans="1:9" x14ac:dyDescent="0.2">
      <c r="A34" s="307" t="s">
        <v>258</v>
      </c>
      <c r="B34" s="213">
        <v>217305</v>
      </c>
      <c r="C34" s="213">
        <v>10234228</v>
      </c>
      <c r="D34" s="213">
        <v>120646</v>
      </c>
      <c r="E34" s="213">
        <v>84457</v>
      </c>
      <c r="F34" s="213">
        <v>40774</v>
      </c>
      <c r="G34" s="301"/>
      <c r="H34" s="301"/>
      <c r="I34" s="301"/>
    </row>
    <row r="35" spans="1:9" x14ac:dyDescent="0.2">
      <c r="A35" s="307" t="s">
        <v>59</v>
      </c>
      <c r="B35" s="213">
        <v>8071</v>
      </c>
      <c r="C35" s="213">
        <v>70567</v>
      </c>
      <c r="D35" s="213">
        <v>5858</v>
      </c>
      <c r="E35" s="213">
        <v>5023</v>
      </c>
      <c r="F35" s="213">
        <v>1242</v>
      </c>
      <c r="G35" s="301"/>
      <c r="H35" s="301"/>
      <c r="I35" s="301"/>
    </row>
    <row r="36" spans="1:9" x14ac:dyDescent="0.2">
      <c r="A36" s="307" t="s">
        <v>106</v>
      </c>
      <c r="B36" s="306">
        <v>119538</v>
      </c>
      <c r="C36" s="306">
        <v>744359</v>
      </c>
      <c r="D36" s="306">
        <v>86934</v>
      </c>
      <c r="E36" s="306">
        <v>65722</v>
      </c>
      <c r="F36" s="306">
        <v>25104</v>
      </c>
      <c r="G36" s="301"/>
      <c r="H36" s="301"/>
      <c r="I36" s="301"/>
    </row>
    <row r="37" spans="1:9" x14ac:dyDescent="0.2">
      <c r="A37" s="307" t="s">
        <v>61</v>
      </c>
      <c r="B37" s="213">
        <v>466031</v>
      </c>
      <c r="C37" s="213">
        <v>5830786</v>
      </c>
      <c r="D37" s="213">
        <v>244340</v>
      </c>
      <c r="E37" s="213">
        <v>188965</v>
      </c>
      <c r="F37" s="213">
        <v>73273</v>
      </c>
      <c r="G37" s="301"/>
      <c r="H37" s="301"/>
      <c r="I37" s="301"/>
    </row>
    <row r="38" spans="1:9" x14ac:dyDescent="0.2">
      <c r="A38" s="307" t="s">
        <v>62</v>
      </c>
      <c r="B38" s="213">
        <v>645434</v>
      </c>
      <c r="C38" s="213">
        <v>3629180</v>
      </c>
      <c r="D38" s="213">
        <v>446833</v>
      </c>
      <c r="E38" s="213">
        <v>349918</v>
      </c>
      <c r="F38" s="213">
        <v>130403</v>
      </c>
      <c r="G38" s="301"/>
      <c r="H38" s="301"/>
      <c r="I38" s="301"/>
    </row>
    <row r="39" spans="1:9" x14ac:dyDescent="0.2">
      <c r="A39" s="307" t="s">
        <v>63</v>
      </c>
      <c r="B39" s="213">
        <v>18982</v>
      </c>
      <c r="C39" s="213">
        <v>113142</v>
      </c>
      <c r="D39" s="213">
        <v>14175</v>
      </c>
      <c r="E39" s="213">
        <v>12101</v>
      </c>
      <c r="F39" s="213">
        <v>3002</v>
      </c>
      <c r="G39" s="301"/>
      <c r="H39" s="301"/>
      <c r="I39" s="301"/>
    </row>
    <row r="40" spans="1:9" x14ac:dyDescent="0.2">
      <c r="A40" s="307" t="s">
        <v>103</v>
      </c>
      <c r="B40" s="213">
        <v>29876</v>
      </c>
      <c r="C40" s="213">
        <v>200215</v>
      </c>
      <c r="D40" s="213">
        <v>21105</v>
      </c>
      <c r="E40" s="213">
        <v>15972</v>
      </c>
      <c r="F40" s="213">
        <v>5880</v>
      </c>
      <c r="G40" s="301"/>
      <c r="H40" s="301"/>
      <c r="I40" s="301"/>
    </row>
    <row r="41" spans="1:9" x14ac:dyDescent="0.2">
      <c r="A41" s="307" t="s">
        <v>65</v>
      </c>
      <c r="B41" s="213">
        <v>107864</v>
      </c>
      <c r="C41" s="213">
        <v>895322</v>
      </c>
      <c r="D41" s="306">
        <v>90311</v>
      </c>
      <c r="E41" s="213">
        <v>76595</v>
      </c>
      <c r="F41" s="213">
        <v>16553</v>
      </c>
      <c r="G41" s="301"/>
      <c r="H41" s="301"/>
      <c r="I41" s="301"/>
    </row>
    <row r="42" spans="1:9" x14ac:dyDescent="0.2">
      <c r="A42" s="211" t="s">
        <v>300</v>
      </c>
      <c r="B42" s="309">
        <f>SUM(B31:B41)</f>
        <v>1688096</v>
      </c>
      <c r="C42" s="309">
        <f>SUM(C31:C41)</f>
        <v>22466747</v>
      </c>
      <c r="D42" s="309">
        <f>SUM(D31:D41)</f>
        <v>1080386</v>
      </c>
      <c r="E42" s="309">
        <f>SUM(E31:E41)</f>
        <v>838768</v>
      </c>
      <c r="F42" s="309">
        <f>SUM(F31:F41)</f>
        <v>308670</v>
      </c>
      <c r="G42" s="301"/>
      <c r="H42" s="301"/>
      <c r="I42" s="301"/>
    </row>
    <row r="43" spans="1:9" x14ac:dyDescent="0.2">
      <c r="A43" s="368"/>
      <c r="B43" s="301"/>
      <c r="C43" s="301"/>
      <c r="D43" s="301"/>
      <c r="E43" s="301"/>
      <c r="F43" s="301"/>
      <c r="G43" s="301"/>
      <c r="H43" s="301"/>
      <c r="I43" s="301"/>
    </row>
    <row r="44" spans="1:9" ht="38.25" x14ac:dyDescent="0.2">
      <c r="A44" s="307" t="s">
        <v>52</v>
      </c>
      <c r="B44" s="211" t="s">
        <v>294</v>
      </c>
      <c r="C44" s="211" t="s">
        <v>295</v>
      </c>
      <c r="D44" s="211" t="s">
        <v>296</v>
      </c>
      <c r="E44" s="475" t="s">
        <v>297</v>
      </c>
      <c r="F44" s="234" t="s">
        <v>664</v>
      </c>
      <c r="G44" s="301"/>
      <c r="H44" s="301"/>
      <c r="I44" s="301"/>
    </row>
    <row r="45" spans="1:9" x14ac:dyDescent="0.2">
      <c r="A45" s="76" t="s">
        <v>55</v>
      </c>
      <c r="B45" s="213">
        <v>159750</v>
      </c>
      <c r="C45" s="213">
        <v>1808786</v>
      </c>
      <c r="D45" s="306">
        <v>100981</v>
      </c>
      <c r="E45" s="213">
        <v>75017</v>
      </c>
      <c r="F45" s="213">
        <v>20993</v>
      </c>
    </row>
    <row r="46" spans="1:9" x14ac:dyDescent="0.2">
      <c r="A46" s="307" t="s">
        <v>56</v>
      </c>
      <c r="B46" s="213">
        <v>13782</v>
      </c>
      <c r="C46" s="213">
        <v>122536</v>
      </c>
      <c r="D46" s="213">
        <v>8039</v>
      </c>
      <c r="E46" s="213">
        <v>6088</v>
      </c>
      <c r="F46" s="213">
        <v>1622</v>
      </c>
    </row>
    <row r="47" spans="1:9" x14ac:dyDescent="0.2">
      <c r="A47" s="307" t="s">
        <v>57</v>
      </c>
      <c r="B47" s="213">
        <v>8326</v>
      </c>
      <c r="C47" s="213">
        <v>347006</v>
      </c>
      <c r="D47" s="213">
        <v>5414</v>
      </c>
      <c r="E47" s="213">
        <v>4443</v>
      </c>
      <c r="F47" s="306">
        <v>634</v>
      </c>
    </row>
    <row r="48" spans="1:9" x14ac:dyDescent="0.2">
      <c r="A48" s="307" t="s">
        <v>258</v>
      </c>
      <c r="B48" s="213">
        <v>225553</v>
      </c>
      <c r="C48" s="213">
        <v>9735100</v>
      </c>
      <c r="D48" s="213">
        <v>125907</v>
      </c>
      <c r="E48" s="213">
        <v>89214</v>
      </c>
      <c r="F48" s="213">
        <v>30393</v>
      </c>
    </row>
    <row r="49" spans="1:6" x14ac:dyDescent="0.2">
      <c r="A49" s="307" t="s">
        <v>59</v>
      </c>
      <c r="B49" s="213">
        <v>7576</v>
      </c>
      <c r="C49" s="213">
        <v>62644</v>
      </c>
      <c r="D49" s="213">
        <v>5560</v>
      </c>
      <c r="E49" s="213">
        <v>4771</v>
      </c>
      <c r="F49" s="213">
        <v>768</v>
      </c>
    </row>
    <row r="50" spans="1:6" x14ac:dyDescent="0.2">
      <c r="A50" s="307" t="s">
        <v>106</v>
      </c>
      <c r="B50" s="306">
        <v>127574</v>
      </c>
      <c r="C50" s="306">
        <v>958322</v>
      </c>
      <c r="D50" s="306">
        <v>89098</v>
      </c>
      <c r="E50" s="306">
        <v>65797</v>
      </c>
      <c r="F50" s="306">
        <v>17500</v>
      </c>
    </row>
    <row r="51" spans="1:6" x14ac:dyDescent="0.2">
      <c r="A51" s="307" t="s">
        <v>61</v>
      </c>
      <c r="B51" s="213">
        <v>605342</v>
      </c>
      <c r="C51" s="213">
        <v>7137162</v>
      </c>
      <c r="D51" s="213">
        <v>310180</v>
      </c>
      <c r="E51" s="213">
        <v>242372</v>
      </c>
      <c r="F51" s="213">
        <v>69911</v>
      </c>
    </row>
    <row r="52" spans="1:6" x14ac:dyDescent="0.2">
      <c r="A52" s="307" t="s">
        <v>62</v>
      </c>
      <c r="B52" s="213">
        <v>629406</v>
      </c>
      <c r="C52" s="213">
        <v>3935194</v>
      </c>
      <c r="D52" s="213">
        <v>416514</v>
      </c>
      <c r="E52" s="213">
        <v>325024</v>
      </c>
      <c r="F52" s="213">
        <v>70956</v>
      </c>
    </row>
    <row r="53" spans="1:6" x14ac:dyDescent="0.2">
      <c r="A53" s="307" t="s">
        <v>63</v>
      </c>
      <c r="B53" s="213">
        <v>17118</v>
      </c>
      <c r="C53" s="213">
        <v>89676</v>
      </c>
      <c r="D53" s="213">
        <v>13493</v>
      </c>
      <c r="E53" s="213">
        <v>11514</v>
      </c>
      <c r="F53" s="213">
        <v>1522</v>
      </c>
    </row>
    <row r="54" spans="1:6" x14ac:dyDescent="0.2">
      <c r="A54" s="307" t="s">
        <v>103</v>
      </c>
      <c r="B54" s="213">
        <v>28531</v>
      </c>
      <c r="C54" s="213">
        <v>206051</v>
      </c>
      <c r="D54" s="213">
        <v>19950</v>
      </c>
      <c r="E54" s="213">
        <v>14786</v>
      </c>
      <c r="F54" s="213">
        <v>3590</v>
      </c>
    </row>
    <row r="55" spans="1:6" x14ac:dyDescent="0.2">
      <c r="A55" s="307" t="s">
        <v>65</v>
      </c>
      <c r="B55" s="213">
        <v>106840</v>
      </c>
      <c r="C55" s="213">
        <v>917822</v>
      </c>
      <c r="D55" s="306">
        <v>87904</v>
      </c>
      <c r="E55" s="213">
        <v>74526</v>
      </c>
      <c r="F55" s="213">
        <v>9079</v>
      </c>
    </row>
    <row r="56" spans="1:6" x14ac:dyDescent="0.2">
      <c r="A56" s="211" t="s">
        <v>300</v>
      </c>
      <c r="B56" s="309">
        <f>SUM(B45:B55)</f>
        <v>1929798</v>
      </c>
      <c r="C56" s="309">
        <f t="shared" ref="C56:F56" si="2">SUM(C45:C55)</f>
        <v>25320299</v>
      </c>
      <c r="D56" s="309">
        <f t="shared" si="2"/>
        <v>1183040</v>
      </c>
      <c r="E56" s="309">
        <f t="shared" si="2"/>
        <v>913552</v>
      </c>
      <c r="F56" s="309">
        <f t="shared" si="2"/>
        <v>226968</v>
      </c>
    </row>
    <row r="57" spans="1:6" x14ac:dyDescent="0.2">
      <c r="A57" s="476"/>
      <c r="B57" s="224"/>
      <c r="C57" s="224"/>
      <c r="D57" s="224"/>
      <c r="E57" s="224"/>
      <c r="F57" s="224"/>
    </row>
    <row r="58" spans="1:6" ht="38.25" x14ac:dyDescent="0.2">
      <c r="A58" s="19" t="s">
        <v>52</v>
      </c>
      <c r="B58" s="39" t="s">
        <v>294</v>
      </c>
      <c r="C58" s="39" t="s">
        <v>295</v>
      </c>
      <c r="D58" s="39" t="s">
        <v>296</v>
      </c>
      <c r="E58" s="278" t="s">
        <v>297</v>
      </c>
      <c r="F58" s="342" t="s">
        <v>665</v>
      </c>
    </row>
    <row r="59" spans="1:6" x14ac:dyDescent="0.2">
      <c r="A59" s="45" t="s">
        <v>55</v>
      </c>
      <c r="B59" s="42">
        <v>165200</v>
      </c>
      <c r="C59" s="42">
        <v>1743569</v>
      </c>
      <c r="D59" s="90">
        <v>106536</v>
      </c>
      <c r="E59" s="42">
        <v>78989</v>
      </c>
      <c r="F59" s="42">
        <v>30167</v>
      </c>
    </row>
    <row r="60" spans="1:6" x14ac:dyDescent="0.2">
      <c r="A60" s="31" t="s">
        <v>56</v>
      </c>
      <c r="B60" s="42">
        <v>13439</v>
      </c>
      <c r="C60" s="42">
        <v>124754</v>
      </c>
      <c r="D60" s="42">
        <v>7258</v>
      </c>
      <c r="E60" s="42">
        <v>5347</v>
      </c>
      <c r="F60" s="42">
        <v>2168</v>
      </c>
    </row>
    <row r="61" spans="1:6" x14ac:dyDescent="0.2">
      <c r="A61" s="31" t="s">
        <v>57</v>
      </c>
      <c r="B61" s="42">
        <v>5628</v>
      </c>
      <c r="C61" s="42">
        <v>108135</v>
      </c>
      <c r="D61" s="42">
        <v>4486</v>
      </c>
      <c r="E61" s="42">
        <v>3586</v>
      </c>
      <c r="F61" s="90">
        <v>1003</v>
      </c>
    </row>
    <row r="62" spans="1:6" x14ac:dyDescent="0.2">
      <c r="A62" s="31" t="s">
        <v>258</v>
      </c>
      <c r="B62" s="42">
        <v>214570</v>
      </c>
      <c r="C62" s="42">
        <v>7631590</v>
      </c>
      <c r="D62" s="42">
        <v>120292</v>
      </c>
      <c r="E62" s="42">
        <v>86007</v>
      </c>
      <c r="F62" s="42">
        <v>38305</v>
      </c>
    </row>
    <row r="63" spans="1:6" x14ac:dyDescent="0.2">
      <c r="A63" s="31" t="s">
        <v>59</v>
      </c>
      <c r="B63" s="42">
        <v>6236</v>
      </c>
      <c r="C63" s="42">
        <v>50572</v>
      </c>
      <c r="D63" s="42">
        <v>4606</v>
      </c>
      <c r="E63" s="42">
        <v>3972</v>
      </c>
      <c r="F63" s="42">
        <v>905</v>
      </c>
    </row>
    <row r="64" spans="1:6" x14ac:dyDescent="0.2">
      <c r="A64" s="31" t="s">
        <v>106</v>
      </c>
      <c r="B64" s="90">
        <v>205451</v>
      </c>
      <c r="C64" s="90">
        <v>1386094</v>
      </c>
      <c r="D64" s="90">
        <v>164546</v>
      </c>
      <c r="E64" s="90">
        <v>136167</v>
      </c>
      <c r="F64" s="90">
        <v>29331</v>
      </c>
    </row>
    <row r="65" spans="1:17" x14ac:dyDescent="0.2">
      <c r="A65" s="31" t="s">
        <v>61</v>
      </c>
      <c r="B65" s="42">
        <v>652612</v>
      </c>
      <c r="C65" s="42">
        <v>7811167</v>
      </c>
      <c r="D65" s="42">
        <v>343312</v>
      </c>
      <c r="E65" s="42">
        <v>270366</v>
      </c>
      <c r="F65" s="42">
        <v>97286</v>
      </c>
    </row>
    <row r="66" spans="1:17" x14ac:dyDescent="0.2">
      <c r="A66" s="31" t="s">
        <v>62</v>
      </c>
      <c r="B66" s="42">
        <v>536704</v>
      </c>
      <c r="C66" s="42">
        <v>3727105</v>
      </c>
      <c r="D66" s="42">
        <v>356268</v>
      </c>
      <c r="E66" s="42">
        <v>277999</v>
      </c>
      <c r="F66" s="42">
        <v>111448</v>
      </c>
    </row>
    <row r="67" spans="1:17" x14ac:dyDescent="0.2">
      <c r="A67" s="31" t="s">
        <v>63</v>
      </c>
      <c r="B67" s="42">
        <v>18181</v>
      </c>
      <c r="C67" s="42">
        <v>103414</v>
      </c>
      <c r="D67" s="42">
        <v>14448</v>
      </c>
      <c r="E67" s="42">
        <v>12063</v>
      </c>
      <c r="F67" s="42">
        <v>3149</v>
      </c>
    </row>
    <row r="68" spans="1:17" x14ac:dyDescent="0.2">
      <c r="A68" s="31" t="s">
        <v>256</v>
      </c>
      <c r="B68" s="42">
        <v>28056</v>
      </c>
      <c r="C68" s="42">
        <v>221636</v>
      </c>
      <c r="D68" s="42">
        <v>19278</v>
      </c>
      <c r="E68" s="42">
        <v>13924</v>
      </c>
      <c r="F68" s="42">
        <v>5671</v>
      </c>
    </row>
    <row r="69" spans="1:17" x14ac:dyDescent="0.2">
      <c r="A69" s="31" t="s">
        <v>65</v>
      </c>
      <c r="B69" s="42">
        <v>127843</v>
      </c>
      <c r="C69" s="42">
        <v>813099</v>
      </c>
      <c r="D69" s="90">
        <v>107713</v>
      </c>
      <c r="E69" s="42">
        <v>91182</v>
      </c>
      <c r="F69" s="42">
        <v>20133</v>
      </c>
    </row>
    <row r="70" spans="1:17" x14ac:dyDescent="0.2">
      <c r="A70" s="303" t="s">
        <v>300</v>
      </c>
      <c r="B70" s="311">
        <f>SUM(B59:B69)</f>
        <v>1973920</v>
      </c>
      <c r="C70" s="311">
        <f t="shared" ref="C70:F70" si="3">SUM(C59:C69)</f>
        <v>23721135</v>
      </c>
      <c r="D70" s="311">
        <f t="shared" si="3"/>
        <v>1248743</v>
      </c>
      <c r="E70" s="311">
        <f t="shared" si="3"/>
        <v>979602</v>
      </c>
      <c r="F70" s="311">
        <f t="shared" si="3"/>
        <v>339566</v>
      </c>
    </row>
    <row r="71" spans="1:17" s="14" customFormat="1" x14ac:dyDescent="0.2">
      <c r="A71" s="301"/>
      <c r="B71" s="301"/>
      <c r="C71" s="301"/>
      <c r="D71" s="301"/>
      <c r="E71" s="301"/>
      <c r="F71" s="301"/>
      <c r="G71" s="27"/>
      <c r="H71" s="27"/>
      <c r="I71" s="27"/>
      <c r="J71" s="27"/>
      <c r="K71" s="27"/>
      <c r="L71" s="27"/>
      <c r="M71" s="27"/>
      <c r="N71" s="27"/>
      <c r="O71" s="27"/>
      <c r="P71" s="27"/>
      <c r="Q71" s="27"/>
    </row>
    <row r="72" spans="1:17" ht="38.25" x14ac:dyDescent="0.2">
      <c r="A72" s="19" t="s">
        <v>52</v>
      </c>
      <c r="B72" s="39" t="s">
        <v>294</v>
      </c>
      <c r="C72" s="39" t="s">
        <v>295</v>
      </c>
      <c r="D72" s="39" t="s">
        <v>296</v>
      </c>
      <c r="E72" s="278" t="s">
        <v>297</v>
      </c>
      <c r="F72" s="342" t="s">
        <v>666</v>
      </c>
    </row>
    <row r="73" spans="1:17" x14ac:dyDescent="0.2">
      <c r="A73" s="31" t="s">
        <v>55</v>
      </c>
      <c r="B73" s="42">
        <v>199316</v>
      </c>
      <c r="C73" s="42">
        <v>2420483</v>
      </c>
      <c r="D73" s="90">
        <v>139685</v>
      </c>
      <c r="E73" s="42">
        <v>109250</v>
      </c>
      <c r="F73" s="42">
        <v>23061</v>
      </c>
    </row>
    <row r="74" spans="1:17" x14ac:dyDescent="0.2">
      <c r="A74" s="31" t="s">
        <v>56</v>
      </c>
      <c r="B74" s="42">
        <v>13772</v>
      </c>
      <c r="C74" s="42">
        <v>177994</v>
      </c>
      <c r="D74" s="42">
        <v>5236</v>
      </c>
      <c r="E74" s="42">
        <v>3362</v>
      </c>
      <c r="F74" s="42">
        <v>1534</v>
      </c>
    </row>
    <row r="75" spans="1:17" x14ac:dyDescent="0.2">
      <c r="A75" s="31" t="s">
        <v>57</v>
      </c>
      <c r="B75" s="42">
        <v>2504</v>
      </c>
      <c r="C75" s="42">
        <v>57720</v>
      </c>
      <c r="D75" s="42">
        <v>2093</v>
      </c>
      <c r="E75" s="42">
        <v>1764</v>
      </c>
      <c r="F75" s="90">
        <v>231</v>
      </c>
    </row>
    <row r="76" spans="1:17" x14ac:dyDescent="0.2">
      <c r="A76" s="31" t="s">
        <v>258</v>
      </c>
      <c r="B76" s="42">
        <v>191134</v>
      </c>
      <c r="C76" s="42">
        <v>7011266</v>
      </c>
      <c r="D76" s="42">
        <v>108531</v>
      </c>
      <c r="E76" s="42">
        <v>79533</v>
      </c>
      <c r="F76" s="42">
        <v>23753</v>
      </c>
    </row>
    <row r="77" spans="1:17" x14ac:dyDescent="0.2">
      <c r="A77" s="31" t="s">
        <v>59</v>
      </c>
      <c r="B77" s="42">
        <v>4566</v>
      </c>
      <c r="C77" s="42">
        <v>143683</v>
      </c>
      <c r="D77" s="42">
        <v>3092</v>
      </c>
      <c r="E77" s="42">
        <v>2707</v>
      </c>
      <c r="F77" s="42">
        <v>424</v>
      </c>
    </row>
    <row r="78" spans="1:17" x14ac:dyDescent="0.2">
      <c r="A78" s="31" t="s">
        <v>106</v>
      </c>
      <c r="B78" s="90">
        <v>94768</v>
      </c>
      <c r="C78" s="90">
        <v>915566</v>
      </c>
      <c r="D78" s="90">
        <v>64358</v>
      </c>
      <c r="E78" s="90">
        <v>46532</v>
      </c>
      <c r="F78" s="90">
        <v>13536</v>
      </c>
    </row>
    <row r="79" spans="1:17" x14ac:dyDescent="0.2">
      <c r="A79" s="31" t="s">
        <v>61</v>
      </c>
      <c r="B79" s="42">
        <v>230192</v>
      </c>
      <c r="C79" s="42">
        <v>3059401</v>
      </c>
      <c r="D79" s="42">
        <v>118902</v>
      </c>
      <c r="E79" s="42">
        <v>92513</v>
      </c>
      <c r="F79" s="42">
        <v>28053</v>
      </c>
    </row>
    <row r="80" spans="1:17" x14ac:dyDescent="0.2">
      <c r="A80" s="31" t="s">
        <v>62</v>
      </c>
      <c r="B80" s="42">
        <v>425601</v>
      </c>
      <c r="C80" s="42">
        <v>3745528</v>
      </c>
      <c r="D80" s="42">
        <v>287337</v>
      </c>
      <c r="E80" s="42">
        <v>226258</v>
      </c>
      <c r="F80" s="42">
        <v>46135</v>
      </c>
    </row>
    <row r="81" spans="1:6" x14ac:dyDescent="0.2">
      <c r="A81" s="31" t="s">
        <v>63</v>
      </c>
      <c r="B81" s="42">
        <v>11300</v>
      </c>
      <c r="C81" s="42">
        <v>165812</v>
      </c>
      <c r="D81" s="42">
        <v>8349</v>
      </c>
      <c r="E81" s="42">
        <v>6857</v>
      </c>
      <c r="F81" s="42">
        <v>1275</v>
      </c>
    </row>
    <row r="82" spans="1:6" x14ac:dyDescent="0.2">
      <c r="A82" s="31" t="s">
        <v>256</v>
      </c>
      <c r="B82" s="42">
        <v>25614</v>
      </c>
      <c r="C82" s="42">
        <v>205349</v>
      </c>
      <c r="D82" s="42">
        <v>17425</v>
      </c>
      <c r="E82" s="42">
        <v>12821</v>
      </c>
      <c r="F82" s="42">
        <v>3329</v>
      </c>
    </row>
    <row r="83" spans="1:6" x14ac:dyDescent="0.2">
      <c r="A83" s="31" t="s">
        <v>65</v>
      </c>
      <c r="B83" s="42">
        <v>119831</v>
      </c>
      <c r="C83" s="42">
        <v>714477</v>
      </c>
      <c r="D83" s="90">
        <v>100968</v>
      </c>
      <c r="E83" s="42">
        <v>85070</v>
      </c>
      <c r="F83" s="42">
        <v>8745</v>
      </c>
    </row>
    <row r="84" spans="1:6" s="14" customFormat="1" x14ac:dyDescent="0.2">
      <c r="A84" s="82" t="s">
        <v>66</v>
      </c>
      <c r="B84" s="477">
        <f>SUM(B73:B83)</f>
        <v>1318598</v>
      </c>
      <c r="C84" s="477">
        <f t="shared" ref="C84:F84" si="4">SUM(C73:C83)</f>
        <v>18617279</v>
      </c>
      <c r="D84" s="477">
        <f t="shared" si="4"/>
        <v>855976</v>
      </c>
      <c r="E84" s="477">
        <f t="shared" si="4"/>
        <v>666667</v>
      </c>
      <c r="F84" s="477">
        <f t="shared" si="4"/>
        <v>150076</v>
      </c>
    </row>
    <row r="85" spans="1:6" x14ac:dyDescent="0.2">
      <c r="A85" s="301"/>
      <c r="B85" s="301"/>
      <c r="C85" s="301"/>
      <c r="D85" s="301"/>
      <c r="E85" s="301"/>
      <c r="F85" s="301"/>
    </row>
    <row r="86" spans="1:6" ht="38.25" x14ac:dyDescent="0.2">
      <c r="A86" s="19" t="s">
        <v>52</v>
      </c>
      <c r="B86" s="39" t="s">
        <v>294</v>
      </c>
      <c r="C86" s="39" t="s">
        <v>295</v>
      </c>
      <c r="D86" s="39" t="s">
        <v>296</v>
      </c>
      <c r="E86" s="278" t="s">
        <v>297</v>
      </c>
      <c r="F86" s="342" t="s">
        <v>667</v>
      </c>
    </row>
    <row r="87" spans="1:6" x14ac:dyDescent="0.2">
      <c r="A87" s="31" t="s">
        <v>55</v>
      </c>
      <c r="B87" s="42">
        <v>191478</v>
      </c>
      <c r="C87" s="42">
        <v>2205316</v>
      </c>
      <c r="D87" s="90">
        <v>129351</v>
      </c>
      <c r="E87" s="42">
        <v>101676</v>
      </c>
      <c r="F87" s="42">
        <v>32334</v>
      </c>
    </row>
    <row r="88" spans="1:6" x14ac:dyDescent="0.2">
      <c r="A88" s="31" t="s">
        <v>56</v>
      </c>
      <c r="B88" s="42">
        <v>16270</v>
      </c>
      <c r="C88" s="42">
        <v>184821</v>
      </c>
      <c r="D88" s="42">
        <v>8779</v>
      </c>
      <c r="E88" s="42">
        <v>6607</v>
      </c>
      <c r="F88" s="42">
        <v>2495</v>
      </c>
    </row>
    <row r="89" spans="1:6" x14ac:dyDescent="0.2">
      <c r="A89" s="31" t="s">
        <v>57</v>
      </c>
      <c r="B89" s="42">
        <v>2241</v>
      </c>
      <c r="C89" s="42">
        <v>13695</v>
      </c>
      <c r="D89" s="42">
        <v>1935</v>
      </c>
      <c r="E89" s="42">
        <v>1631</v>
      </c>
      <c r="F89" s="90">
        <v>402</v>
      </c>
    </row>
    <row r="90" spans="1:6" x14ac:dyDescent="0.2">
      <c r="A90" s="31" t="s">
        <v>258</v>
      </c>
      <c r="B90" s="42">
        <v>155369</v>
      </c>
      <c r="C90" s="42">
        <v>5690078</v>
      </c>
      <c r="D90" s="42">
        <v>81529</v>
      </c>
      <c r="E90" s="42">
        <v>55117</v>
      </c>
      <c r="F90" s="42">
        <v>26623</v>
      </c>
    </row>
    <row r="91" spans="1:6" x14ac:dyDescent="0.2">
      <c r="A91" s="31" t="s">
        <v>59</v>
      </c>
      <c r="B91" s="42">
        <v>5044</v>
      </c>
      <c r="C91" s="42">
        <v>37090</v>
      </c>
      <c r="D91" s="42">
        <v>3477</v>
      </c>
      <c r="E91" s="42">
        <v>3045</v>
      </c>
      <c r="F91" s="42">
        <v>698</v>
      </c>
    </row>
    <row r="92" spans="1:6" x14ac:dyDescent="0.2">
      <c r="A92" s="31" t="s">
        <v>106</v>
      </c>
      <c r="B92" s="90">
        <v>35281</v>
      </c>
      <c r="C92" s="90">
        <v>251786</v>
      </c>
      <c r="D92" s="90">
        <v>23036</v>
      </c>
      <c r="E92" s="90">
        <v>17939</v>
      </c>
      <c r="F92" s="90">
        <v>8699</v>
      </c>
    </row>
    <row r="93" spans="1:6" x14ac:dyDescent="0.2">
      <c r="A93" s="31" t="s">
        <v>61</v>
      </c>
      <c r="B93" s="42">
        <v>87176</v>
      </c>
      <c r="C93" s="42">
        <v>1513257</v>
      </c>
      <c r="D93" s="42">
        <v>37412</v>
      </c>
      <c r="E93" s="42">
        <v>24098</v>
      </c>
      <c r="F93" s="42">
        <v>14480</v>
      </c>
    </row>
    <row r="94" spans="1:6" x14ac:dyDescent="0.2">
      <c r="A94" s="31" t="s">
        <v>62</v>
      </c>
      <c r="B94" s="42">
        <v>435375</v>
      </c>
      <c r="C94" s="42">
        <v>2700947</v>
      </c>
      <c r="D94" s="42">
        <v>287305</v>
      </c>
      <c r="E94" s="42">
        <v>229543</v>
      </c>
      <c r="F94" s="42">
        <v>88617</v>
      </c>
    </row>
    <row r="95" spans="1:6" x14ac:dyDescent="0.2">
      <c r="A95" s="31" t="s">
        <v>63</v>
      </c>
      <c r="B95" s="42">
        <v>18437</v>
      </c>
      <c r="C95" s="42">
        <v>152661</v>
      </c>
      <c r="D95" s="42">
        <v>13475</v>
      </c>
      <c r="E95" s="42">
        <v>10981</v>
      </c>
      <c r="F95" s="42">
        <v>3340</v>
      </c>
    </row>
    <row r="96" spans="1:6" x14ac:dyDescent="0.2">
      <c r="A96" s="31" t="s">
        <v>256</v>
      </c>
      <c r="B96" s="42">
        <v>19897</v>
      </c>
      <c r="C96" s="42">
        <v>103047</v>
      </c>
      <c r="D96" s="42">
        <v>14808</v>
      </c>
      <c r="E96" s="42">
        <v>11372</v>
      </c>
      <c r="F96" s="42">
        <v>4331</v>
      </c>
    </row>
    <row r="97" spans="1:6" x14ac:dyDescent="0.2">
      <c r="A97" s="31" t="s">
        <v>65</v>
      </c>
      <c r="B97" s="42">
        <v>142290</v>
      </c>
      <c r="C97" s="42">
        <v>801448</v>
      </c>
      <c r="D97" s="90">
        <v>117837</v>
      </c>
      <c r="E97" s="42">
        <v>98760</v>
      </c>
      <c r="F97" s="42">
        <v>23359</v>
      </c>
    </row>
    <row r="98" spans="1:6" x14ac:dyDescent="0.2">
      <c r="A98" s="82" t="s">
        <v>66</v>
      </c>
      <c r="B98" s="477">
        <f>SUM(B87:B97)</f>
        <v>1108858</v>
      </c>
      <c r="C98" s="477">
        <f>SUM(C87:C97)</f>
        <v>13654146</v>
      </c>
      <c r="D98" s="477">
        <f>SUM(D87:D97)</f>
        <v>718944</v>
      </c>
      <c r="E98" s="477">
        <f>SUM(E87:E97)</f>
        <v>560769</v>
      </c>
      <c r="F98" s="477">
        <f>SUM(F87:F97)</f>
        <v>205378</v>
      </c>
    </row>
    <row r="100" spans="1:6" ht="38.25" x14ac:dyDescent="0.2">
      <c r="A100" s="19" t="s">
        <v>52</v>
      </c>
      <c r="B100" s="39" t="s">
        <v>294</v>
      </c>
      <c r="C100" s="39" t="s">
        <v>295</v>
      </c>
      <c r="D100" s="39" t="s">
        <v>296</v>
      </c>
      <c r="E100" s="278" t="s">
        <v>297</v>
      </c>
      <c r="F100" s="342" t="s">
        <v>668</v>
      </c>
    </row>
    <row r="101" spans="1:6" x14ac:dyDescent="0.2">
      <c r="A101" s="31" t="s">
        <v>55</v>
      </c>
      <c r="B101" s="42">
        <v>160681</v>
      </c>
      <c r="C101" s="42">
        <v>1799677</v>
      </c>
      <c r="D101" s="90">
        <v>109905</v>
      </c>
      <c r="E101" s="42">
        <v>89050</v>
      </c>
      <c r="F101" s="42">
        <v>17838</v>
      </c>
    </row>
    <row r="102" spans="1:6" x14ac:dyDescent="0.2">
      <c r="A102" s="31" t="s">
        <v>56</v>
      </c>
      <c r="B102" s="42">
        <v>6366</v>
      </c>
      <c r="C102" s="42">
        <v>86010</v>
      </c>
      <c r="D102" s="42">
        <v>2548</v>
      </c>
      <c r="E102" s="42">
        <v>1861</v>
      </c>
      <c r="F102" s="42">
        <v>712</v>
      </c>
    </row>
    <row r="103" spans="1:6" x14ac:dyDescent="0.2">
      <c r="A103" s="31" t="s">
        <v>57</v>
      </c>
      <c r="B103" s="42">
        <v>1195</v>
      </c>
      <c r="C103" s="42">
        <v>7220</v>
      </c>
      <c r="D103" s="42">
        <v>979</v>
      </c>
      <c r="E103" s="42">
        <v>860</v>
      </c>
      <c r="F103" s="90">
        <v>114</v>
      </c>
    </row>
    <row r="104" spans="1:6" x14ac:dyDescent="0.2">
      <c r="A104" s="31" t="s">
        <v>258</v>
      </c>
      <c r="B104" s="42">
        <v>144585</v>
      </c>
      <c r="C104" s="42">
        <v>3472493</v>
      </c>
      <c r="D104" s="42">
        <v>80801</v>
      </c>
      <c r="E104" s="42">
        <v>61119</v>
      </c>
      <c r="F104" s="42">
        <v>16217</v>
      </c>
    </row>
    <row r="105" spans="1:6" x14ac:dyDescent="0.2">
      <c r="A105" s="31" t="s">
        <v>59</v>
      </c>
      <c r="B105" s="42">
        <v>3563</v>
      </c>
      <c r="C105" s="42">
        <v>25293</v>
      </c>
      <c r="D105" s="42">
        <v>2011</v>
      </c>
      <c r="E105" s="42">
        <v>1702</v>
      </c>
      <c r="F105" s="42">
        <v>303</v>
      </c>
    </row>
    <row r="106" spans="1:6" x14ac:dyDescent="0.2">
      <c r="A106" s="31" t="s">
        <v>106</v>
      </c>
      <c r="B106" s="90">
        <v>53247</v>
      </c>
      <c r="C106" s="90">
        <v>377739</v>
      </c>
      <c r="D106" s="90">
        <v>34902</v>
      </c>
      <c r="E106" s="90">
        <v>27580</v>
      </c>
      <c r="F106" s="90">
        <v>7237</v>
      </c>
    </row>
    <row r="107" spans="1:6" x14ac:dyDescent="0.2">
      <c r="A107" s="31" t="s">
        <v>61</v>
      </c>
      <c r="B107" s="42">
        <v>74206</v>
      </c>
      <c r="C107" s="42">
        <v>1298537</v>
      </c>
      <c r="D107" s="42">
        <v>29103</v>
      </c>
      <c r="E107" s="42">
        <v>18935</v>
      </c>
      <c r="F107" s="42">
        <v>10171</v>
      </c>
    </row>
    <row r="108" spans="1:6" x14ac:dyDescent="0.2">
      <c r="A108" s="31" t="s">
        <v>62</v>
      </c>
      <c r="B108" s="42">
        <v>440891</v>
      </c>
      <c r="C108" s="42">
        <v>3202873</v>
      </c>
      <c r="D108" s="42">
        <v>289997</v>
      </c>
      <c r="E108" s="42">
        <v>234115</v>
      </c>
      <c r="F108" s="42">
        <v>47962</v>
      </c>
    </row>
    <row r="109" spans="1:6" x14ac:dyDescent="0.2">
      <c r="A109" s="31" t="s">
        <v>63</v>
      </c>
      <c r="B109" s="42">
        <v>19070</v>
      </c>
      <c r="C109" s="42">
        <v>161490</v>
      </c>
      <c r="D109" s="42">
        <v>13974</v>
      </c>
      <c r="E109" s="42">
        <v>11463</v>
      </c>
      <c r="F109" s="42">
        <v>2118</v>
      </c>
    </row>
    <row r="110" spans="1:6" x14ac:dyDescent="0.2">
      <c r="A110" s="31" t="s">
        <v>256</v>
      </c>
      <c r="B110" s="42">
        <v>19878</v>
      </c>
      <c r="C110" s="42">
        <v>111178</v>
      </c>
      <c r="D110" s="42">
        <v>14634</v>
      </c>
      <c r="E110" s="42">
        <v>11474</v>
      </c>
      <c r="F110" s="42">
        <v>2551</v>
      </c>
    </row>
    <row r="111" spans="1:6" x14ac:dyDescent="0.2">
      <c r="A111" s="31" t="s">
        <v>65</v>
      </c>
      <c r="B111" s="42">
        <v>155635</v>
      </c>
      <c r="C111" s="42">
        <v>921255</v>
      </c>
      <c r="D111" s="90">
        <v>123204</v>
      </c>
      <c r="E111" s="42">
        <v>104944</v>
      </c>
      <c r="F111" s="42">
        <v>11663</v>
      </c>
    </row>
    <row r="112" spans="1:6" x14ac:dyDescent="0.2">
      <c r="A112" s="82" t="s">
        <v>66</v>
      </c>
      <c r="B112" s="477">
        <f>SUM(B101:B111)</f>
        <v>1079317</v>
      </c>
      <c r="C112" s="477">
        <f>SUM(C101:C111)</f>
        <v>11463765</v>
      </c>
      <c r="D112" s="477">
        <f>SUM(D101:D111)</f>
        <v>702058</v>
      </c>
      <c r="E112" s="477">
        <f>SUM(E101:E111)</f>
        <v>563103</v>
      </c>
      <c r="F112" s="477">
        <f>SUM(F101:F111)</f>
        <v>116886</v>
      </c>
    </row>
    <row r="114" spans="1:13" ht="38.25" x14ac:dyDescent="0.2">
      <c r="A114" s="19" t="s">
        <v>52</v>
      </c>
      <c r="B114" s="39" t="s">
        <v>294</v>
      </c>
      <c r="C114" s="39" t="s">
        <v>295</v>
      </c>
      <c r="D114" s="39" t="s">
        <v>296</v>
      </c>
      <c r="E114" s="278" t="s">
        <v>297</v>
      </c>
      <c r="F114" s="342" t="s">
        <v>669</v>
      </c>
    </row>
    <row r="115" spans="1:13" x14ac:dyDescent="0.2">
      <c r="A115" s="31" t="s">
        <v>55</v>
      </c>
      <c r="B115" s="42">
        <v>145765</v>
      </c>
      <c r="C115" s="42">
        <v>1613397</v>
      </c>
      <c r="D115" s="42">
        <v>96327</v>
      </c>
      <c r="E115" s="42">
        <v>80426</v>
      </c>
      <c r="F115" s="42">
        <v>14890</v>
      </c>
    </row>
    <row r="116" spans="1:13" x14ac:dyDescent="0.2">
      <c r="A116" s="31" t="s">
        <v>56</v>
      </c>
      <c r="B116" s="42">
        <v>7745</v>
      </c>
      <c r="C116" s="42">
        <v>86406</v>
      </c>
      <c r="D116" s="42">
        <v>4014</v>
      </c>
      <c r="E116" s="42">
        <v>3291</v>
      </c>
      <c r="F116" s="42">
        <v>840</v>
      </c>
    </row>
    <row r="117" spans="1:13" x14ac:dyDescent="0.2">
      <c r="A117" s="31" t="s">
        <v>58</v>
      </c>
      <c r="B117" s="42">
        <v>143781</v>
      </c>
      <c r="C117" s="42">
        <v>1636681</v>
      </c>
      <c r="D117" s="42">
        <v>82771</v>
      </c>
      <c r="E117" s="42">
        <v>65908</v>
      </c>
      <c r="F117" s="90">
        <v>15040</v>
      </c>
    </row>
    <row r="118" spans="1:13" x14ac:dyDescent="0.2">
      <c r="A118" s="31" t="s">
        <v>60</v>
      </c>
      <c r="B118" s="42">
        <v>78161</v>
      </c>
      <c r="C118" s="42">
        <v>757185</v>
      </c>
      <c r="D118" s="42">
        <v>44726</v>
      </c>
      <c r="E118" s="42">
        <v>32953</v>
      </c>
      <c r="F118" s="42">
        <v>11421</v>
      </c>
    </row>
    <row r="119" spans="1:13" x14ac:dyDescent="0.2">
      <c r="A119" s="31" t="s">
        <v>61</v>
      </c>
      <c r="B119" s="42">
        <v>64290</v>
      </c>
      <c r="C119" s="42">
        <v>1137682</v>
      </c>
      <c r="D119" s="42">
        <v>22482</v>
      </c>
      <c r="E119" s="42">
        <v>15685</v>
      </c>
      <c r="F119" s="42">
        <v>7965</v>
      </c>
    </row>
    <row r="120" spans="1:13" x14ac:dyDescent="0.2">
      <c r="A120" s="31" t="s">
        <v>62</v>
      </c>
      <c r="B120" s="42">
        <v>347349</v>
      </c>
      <c r="C120" s="42">
        <v>2710866</v>
      </c>
      <c r="D120" s="42">
        <v>244569</v>
      </c>
      <c r="E120" s="42">
        <v>205071</v>
      </c>
      <c r="F120" s="42">
        <v>36580</v>
      </c>
    </row>
    <row r="121" spans="1:13" x14ac:dyDescent="0.2">
      <c r="A121" s="31" t="s">
        <v>63</v>
      </c>
      <c r="B121" s="42">
        <v>16433</v>
      </c>
      <c r="C121" s="42">
        <v>152974</v>
      </c>
      <c r="D121" s="42">
        <v>11683</v>
      </c>
      <c r="E121" s="42">
        <v>9696</v>
      </c>
      <c r="F121" s="42">
        <v>1939</v>
      </c>
    </row>
    <row r="122" spans="1:13" x14ac:dyDescent="0.2">
      <c r="A122" s="31" t="s">
        <v>64</v>
      </c>
      <c r="B122" s="42">
        <v>24190</v>
      </c>
      <c r="C122" s="42">
        <v>168092</v>
      </c>
      <c r="D122" s="42">
        <v>16844</v>
      </c>
      <c r="E122" s="42">
        <v>13586</v>
      </c>
      <c r="F122" s="42">
        <v>3126</v>
      </c>
    </row>
    <row r="123" spans="1:13" x14ac:dyDescent="0.2">
      <c r="A123" s="61" t="s">
        <v>300</v>
      </c>
      <c r="B123" s="42">
        <f>SUM(B115:B122)</f>
        <v>827714</v>
      </c>
      <c r="C123" s="42">
        <f>SUM(C115:C122)</f>
        <v>8263283</v>
      </c>
      <c r="D123" s="42">
        <f>SUM(D115:D122)</f>
        <v>523416</v>
      </c>
      <c r="E123" s="42">
        <f>SUM(E115:E122)</f>
        <v>426616</v>
      </c>
      <c r="F123" s="42">
        <f>SUM(F115:F122)</f>
        <v>91801</v>
      </c>
    </row>
    <row r="125" spans="1:13" ht="38.25" x14ac:dyDescent="0.2">
      <c r="A125" s="19" t="s">
        <v>52</v>
      </c>
      <c r="B125" s="39" t="s">
        <v>294</v>
      </c>
      <c r="C125" s="39" t="s">
        <v>295</v>
      </c>
      <c r="D125" s="39" t="s">
        <v>296</v>
      </c>
      <c r="E125" s="278" t="s">
        <v>297</v>
      </c>
      <c r="F125" s="342" t="s">
        <v>670</v>
      </c>
      <c r="I125"/>
      <c r="J125"/>
      <c r="K125"/>
      <c r="L125"/>
      <c r="M125"/>
    </row>
    <row r="126" spans="1:13" x14ac:dyDescent="0.2">
      <c r="A126" s="31" t="s">
        <v>55</v>
      </c>
      <c r="B126" s="42">
        <v>125817</v>
      </c>
      <c r="C126" s="42">
        <v>1394032</v>
      </c>
      <c r="D126" s="42">
        <v>84470</v>
      </c>
      <c r="E126" s="42"/>
      <c r="F126" s="42">
        <v>12770</v>
      </c>
      <c r="I126"/>
      <c r="J126"/>
      <c r="K126"/>
      <c r="L126"/>
      <c r="M126"/>
    </row>
    <row r="127" spans="1:13" x14ac:dyDescent="0.2">
      <c r="A127" s="31" t="s">
        <v>56</v>
      </c>
      <c r="B127" s="44" t="s">
        <v>671</v>
      </c>
      <c r="C127" s="44" t="s">
        <v>671</v>
      </c>
      <c r="D127" s="44" t="s">
        <v>671</v>
      </c>
      <c r="E127" s="44" t="s">
        <v>671</v>
      </c>
      <c r="F127" s="44" t="s">
        <v>671</v>
      </c>
    </row>
    <row r="128" spans="1:13" x14ac:dyDescent="0.2">
      <c r="A128" s="31" t="s">
        <v>58</v>
      </c>
      <c r="B128" s="42">
        <v>141171</v>
      </c>
      <c r="C128" s="42">
        <v>1607037</v>
      </c>
      <c r="D128" s="42">
        <v>78948</v>
      </c>
      <c r="E128" s="42"/>
      <c r="F128" s="90">
        <v>14682</v>
      </c>
    </row>
    <row r="129" spans="1:12" x14ac:dyDescent="0.2">
      <c r="A129" s="31" t="s">
        <v>60</v>
      </c>
      <c r="B129" s="42">
        <v>74193</v>
      </c>
      <c r="C129" s="42">
        <v>735937</v>
      </c>
      <c r="D129" s="42">
        <v>41991</v>
      </c>
      <c r="E129" s="42"/>
      <c r="F129" s="42">
        <v>10311</v>
      </c>
    </row>
    <row r="130" spans="1:12" x14ac:dyDescent="0.2">
      <c r="A130" s="31" t="s">
        <v>61</v>
      </c>
      <c r="B130" s="42">
        <v>53574</v>
      </c>
      <c r="C130" s="42">
        <v>979938</v>
      </c>
      <c r="D130" s="42">
        <v>17740</v>
      </c>
      <c r="E130" s="42"/>
      <c r="F130" s="42">
        <v>6556</v>
      </c>
    </row>
    <row r="131" spans="1:12" x14ac:dyDescent="0.2">
      <c r="A131" s="31" t="s">
        <v>62</v>
      </c>
      <c r="B131" s="42">
        <v>257646</v>
      </c>
      <c r="C131" s="42">
        <v>2285747</v>
      </c>
      <c r="D131" s="42">
        <v>187325</v>
      </c>
      <c r="E131" s="42"/>
      <c r="F131" s="42">
        <v>26723</v>
      </c>
      <c r="H131"/>
      <c r="I131"/>
      <c r="J131"/>
      <c r="K131"/>
      <c r="L131"/>
    </row>
    <row r="132" spans="1:12" x14ac:dyDescent="0.2">
      <c r="A132" s="31" t="s">
        <v>63</v>
      </c>
      <c r="B132" s="42">
        <v>11242</v>
      </c>
      <c r="C132" s="42">
        <v>117277</v>
      </c>
      <c r="D132" s="42">
        <v>7857</v>
      </c>
      <c r="E132" s="42"/>
      <c r="F132" s="42">
        <v>1343</v>
      </c>
      <c r="H132"/>
      <c r="I132"/>
      <c r="J132"/>
      <c r="K132"/>
      <c r="L132"/>
    </row>
    <row r="133" spans="1:12" x14ac:dyDescent="0.2">
      <c r="A133" s="31" t="s">
        <v>64</v>
      </c>
      <c r="B133" s="42">
        <v>43722</v>
      </c>
      <c r="C133" s="42">
        <v>479754</v>
      </c>
      <c r="D133" s="42">
        <v>24748</v>
      </c>
      <c r="E133" s="42"/>
      <c r="F133" s="42">
        <v>5346</v>
      </c>
    </row>
    <row r="134" spans="1:12" x14ac:dyDescent="0.2">
      <c r="A134" s="61" t="s">
        <v>300</v>
      </c>
      <c r="B134" s="42">
        <f>SUM(B126:B133)</f>
        <v>707365</v>
      </c>
      <c r="C134" s="42">
        <f>SUM(C126:C133)</f>
        <v>7599722</v>
      </c>
      <c r="D134" s="42">
        <f>SUM(D126:D133)</f>
        <v>443079</v>
      </c>
      <c r="E134" s="42">
        <f>SUM(E126:E133)</f>
        <v>0</v>
      </c>
      <c r="F134" s="42">
        <f>SUM(F126:F133)</f>
        <v>77731</v>
      </c>
    </row>
    <row r="137" spans="1:12" x14ac:dyDescent="0.2">
      <c r="A137" s="304" t="s">
        <v>544</v>
      </c>
      <c r="B137" s="303" t="s">
        <v>328</v>
      </c>
      <c r="C137" s="303" t="s">
        <v>326</v>
      </c>
      <c r="D137" s="303" t="s">
        <v>324</v>
      </c>
      <c r="E137" s="303" t="s">
        <v>672</v>
      </c>
      <c r="F137" s="14"/>
      <c r="H137"/>
      <c r="I137"/>
      <c r="J137"/>
      <c r="K137"/>
      <c r="L137"/>
    </row>
    <row r="138" spans="1:12" x14ac:dyDescent="0.2">
      <c r="A138" s="303" t="s">
        <v>493</v>
      </c>
      <c r="B138" s="42">
        <f>C134</f>
        <v>7599722</v>
      </c>
      <c r="C138" s="42">
        <f>B134</f>
        <v>707365</v>
      </c>
      <c r="D138" s="42">
        <f>D134</f>
        <v>443079</v>
      </c>
      <c r="E138" s="42">
        <f>F134</f>
        <v>77731</v>
      </c>
    </row>
    <row r="139" spans="1:12" x14ac:dyDescent="0.2">
      <c r="A139" s="303" t="s">
        <v>496</v>
      </c>
      <c r="B139" s="42">
        <f>C123</f>
        <v>8263283</v>
      </c>
      <c r="C139" s="42">
        <f>B123</f>
        <v>827714</v>
      </c>
      <c r="D139" s="42">
        <f>D123</f>
        <v>523416</v>
      </c>
      <c r="E139" s="42">
        <f>F123</f>
        <v>91801</v>
      </c>
    </row>
    <row r="140" spans="1:12" x14ac:dyDescent="0.2">
      <c r="A140" s="303" t="s">
        <v>499</v>
      </c>
      <c r="B140" s="477">
        <f>C112</f>
        <v>11463765</v>
      </c>
      <c r="C140" s="477">
        <f>B112</f>
        <v>1079317</v>
      </c>
      <c r="D140" s="477">
        <f>D112</f>
        <v>702058</v>
      </c>
      <c r="E140" s="477">
        <f>F112</f>
        <v>116886</v>
      </c>
    </row>
    <row r="141" spans="1:12" x14ac:dyDescent="0.2">
      <c r="A141" s="303" t="s">
        <v>502</v>
      </c>
      <c r="B141" s="477">
        <f>C98</f>
        <v>13654146</v>
      </c>
      <c r="C141" s="477">
        <f>B98</f>
        <v>1108858</v>
      </c>
      <c r="D141" s="477">
        <f>D98</f>
        <v>718944</v>
      </c>
      <c r="E141" s="477">
        <f>F98</f>
        <v>205378</v>
      </c>
    </row>
    <row r="142" spans="1:12" x14ac:dyDescent="0.2">
      <c r="A142" s="303" t="s">
        <v>505</v>
      </c>
      <c r="B142" s="477">
        <f>C84</f>
        <v>18617279</v>
      </c>
      <c r="C142" s="477">
        <f>B84</f>
        <v>1318598</v>
      </c>
      <c r="D142" s="477">
        <f>D84</f>
        <v>855976</v>
      </c>
      <c r="E142" s="477">
        <f>F84</f>
        <v>150076</v>
      </c>
    </row>
    <row r="143" spans="1:12" x14ac:dyDescent="0.2">
      <c r="A143" s="303" t="s">
        <v>508</v>
      </c>
      <c r="B143" s="477">
        <f>C70</f>
        <v>23721135</v>
      </c>
      <c r="C143" s="477">
        <f>B70</f>
        <v>1973920</v>
      </c>
      <c r="D143" s="477">
        <f>D70</f>
        <v>1248743</v>
      </c>
      <c r="E143" s="477">
        <f>F70</f>
        <v>339566</v>
      </c>
    </row>
    <row r="144" spans="1:12" x14ac:dyDescent="0.2">
      <c r="A144" s="303" t="s">
        <v>511</v>
      </c>
      <c r="B144" s="477">
        <f>C56</f>
        <v>25320299</v>
      </c>
      <c r="C144" s="477">
        <f>B56</f>
        <v>1929798</v>
      </c>
      <c r="D144" s="477">
        <f>D56</f>
        <v>1183040</v>
      </c>
      <c r="E144" s="477">
        <f>F56</f>
        <v>226968</v>
      </c>
    </row>
    <row r="145" spans="1:6" x14ac:dyDescent="0.2">
      <c r="A145" s="303" t="s">
        <v>514</v>
      </c>
      <c r="B145" s="477">
        <v>22466747</v>
      </c>
      <c r="C145" s="477">
        <v>1688096</v>
      </c>
      <c r="D145" s="477">
        <v>1080386</v>
      </c>
      <c r="E145" s="477">
        <v>308670</v>
      </c>
    </row>
    <row r="146" spans="1:6" x14ac:dyDescent="0.2">
      <c r="A146" s="303" t="s">
        <v>357</v>
      </c>
      <c r="B146" s="477">
        <v>18499687</v>
      </c>
      <c r="C146" s="477">
        <v>1803274</v>
      </c>
      <c r="D146" s="477">
        <v>1161968</v>
      </c>
      <c r="E146" s="477">
        <v>332088</v>
      </c>
    </row>
    <row r="147" spans="1:6" x14ac:dyDescent="0.2">
      <c r="A147" s="559" t="s">
        <v>879</v>
      </c>
      <c r="B147" s="477">
        <v>14536820</v>
      </c>
      <c r="C147" s="477">
        <v>1880224</v>
      </c>
      <c r="D147" s="477">
        <v>1239024</v>
      </c>
      <c r="E147" s="477">
        <v>352623</v>
      </c>
    </row>
    <row r="148" spans="1:6" x14ac:dyDescent="0.2">
      <c r="A148" s="565"/>
      <c r="B148" s="566"/>
      <c r="C148" s="566"/>
      <c r="D148" s="566"/>
      <c r="E148" s="566"/>
    </row>
    <row r="149" spans="1:6" x14ac:dyDescent="0.2">
      <c r="A149" t="s">
        <v>673</v>
      </c>
    </row>
    <row r="152" spans="1:6" x14ac:dyDescent="0.2">
      <c r="A152" s="27" t="s">
        <v>674</v>
      </c>
    </row>
    <row r="154" spans="1:6" x14ac:dyDescent="0.2">
      <c r="A154" s="304" t="s">
        <v>544</v>
      </c>
      <c r="B154" s="303" t="s">
        <v>328</v>
      </c>
      <c r="C154" s="303" t="s">
        <v>326</v>
      </c>
      <c r="D154" s="303" t="s">
        <v>324</v>
      </c>
      <c r="E154" s="303" t="s">
        <v>675</v>
      </c>
      <c r="F154" s="303" t="s">
        <v>672</v>
      </c>
    </row>
    <row r="155" spans="1:6" x14ac:dyDescent="0.2">
      <c r="A155" s="303" t="s">
        <v>508</v>
      </c>
      <c r="B155" s="42">
        <v>500380</v>
      </c>
      <c r="C155" s="42">
        <v>88610</v>
      </c>
      <c r="D155" s="42">
        <v>63039</v>
      </c>
      <c r="E155" s="42">
        <v>52919</v>
      </c>
      <c r="F155" s="42">
        <v>14268</v>
      </c>
    </row>
    <row r="156" spans="1:6" x14ac:dyDescent="0.2">
      <c r="A156" s="303" t="s">
        <v>511</v>
      </c>
      <c r="B156" s="42">
        <v>1133023</v>
      </c>
      <c r="C156" s="42">
        <v>196014</v>
      </c>
      <c r="D156" s="42">
        <v>133861</v>
      </c>
      <c r="E156" s="42">
        <v>108179</v>
      </c>
      <c r="F156" s="42">
        <v>31994</v>
      </c>
    </row>
    <row r="157" spans="1:6" x14ac:dyDescent="0.2">
      <c r="A157" s="303" t="s">
        <v>514</v>
      </c>
      <c r="B157" s="477">
        <v>1157662</v>
      </c>
      <c r="C157" s="477">
        <v>214326</v>
      </c>
      <c r="D157" s="477">
        <v>139051</v>
      </c>
      <c r="E157" s="477">
        <v>112564</v>
      </c>
      <c r="F157" s="477">
        <v>37186</v>
      </c>
    </row>
    <row r="158" spans="1:6" x14ac:dyDescent="0.2">
      <c r="A158" s="303" t="s">
        <v>357</v>
      </c>
      <c r="B158" s="477">
        <v>1641730</v>
      </c>
      <c r="C158" s="477">
        <v>289385</v>
      </c>
      <c r="D158" s="477">
        <v>204556</v>
      </c>
      <c r="E158" s="477">
        <v>164295</v>
      </c>
      <c r="F158" s="477">
        <v>53136</v>
      </c>
    </row>
    <row r="159" spans="1:6" x14ac:dyDescent="0.2">
      <c r="A159" s="559" t="s">
        <v>879</v>
      </c>
      <c r="B159" s="477">
        <v>3678196</v>
      </c>
      <c r="C159" s="514">
        <v>471312</v>
      </c>
      <c r="D159" s="477">
        <v>319841</v>
      </c>
      <c r="E159" s="477">
        <v>246869</v>
      </c>
      <c r="F159" s="477">
        <v>85081</v>
      </c>
    </row>
    <row r="160" spans="1:6" x14ac:dyDescent="0.2">
      <c r="B160"/>
      <c r="C160"/>
      <c r="D160"/>
      <c r="E160"/>
      <c r="F160"/>
    </row>
    <row r="161" spans="2:6" x14ac:dyDescent="0.2">
      <c r="B161"/>
      <c r="C161"/>
      <c r="D161"/>
      <c r="E161"/>
      <c r="F161"/>
    </row>
  </sheetData>
  <mergeCells count="1">
    <mergeCell ref="A1:I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CA410"/>
  <sheetViews>
    <sheetView zoomScale="106" zoomScaleNormal="106" zoomScalePageLayoutView="96" workbookViewId="0">
      <pane ySplit="22" topLeftCell="A23" activePane="bottomLeft" state="frozenSplit"/>
      <selection activeCell="H19" sqref="H19"/>
      <selection pane="bottomLeft" activeCell="B39" sqref="B39"/>
    </sheetView>
  </sheetViews>
  <sheetFormatPr defaultColWidth="8.85546875" defaultRowHeight="12.75" x14ac:dyDescent="0.2"/>
  <cols>
    <col min="1" max="1" width="22.42578125" style="251" customWidth="1"/>
    <col min="2" max="2" width="28.28515625" style="567" customWidth="1"/>
    <col min="3" max="3" width="14.85546875" style="567" customWidth="1"/>
    <col min="4" max="4" width="11.42578125" style="567" customWidth="1"/>
    <col min="5" max="5" width="8.85546875" style="567"/>
    <col min="6" max="6" width="13.28515625" style="567" customWidth="1"/>
    <col min="7" max="7" width="8.85546875" style="567"/>
    <col min="8" max="8" width="11" style="567" customWidth="1"/>
    <col min="9" max="9" width="11.140625" style="567" customWidth="1"/>
    <col min="10" max="10" width="11.7109375" style="567" customWidth="1"/>
    <col min="11" max="22" width="8.85546875" style="567"/>
    <col min="23" max="23" width="8.7109375" style="251" customWidth="1"/>
    <col min="24" max="24" width="8.85546875" style="251"/>
    <col min="25" max="25" width="9.42578125" style="567" customWidth="1"/>
    <col min="26" max="27" width="8.85546875" style="251"/>
    <col min="28" max="31" width="8.85546875" style="567"/>
    <col min="32" max="33" width="8.85546875" style="251"/>
    <col min="34" max="34" width="8.85546875" style="567"/>
    <col min="35" max="36" width="8.85546875" style="251"/>
    <col min="37" max="37" width="8.85546875" style="567"/>
    <col min="38" max="39" width="8.85546875" style="251"/>
    <col min="40" max="40" width="8.85546875" style="567"/>
    <col min="41" max="41" width="26.42578125" style="251" customWidth="1"/>
    <col min="42" max="43" width="8.85546875" style="567"/>
    <col min="44" max="44" width="20.7109375" style="567" customWidth="1"/>
    <col min="45" max="46" width="8.85546875" style="567"/>
    <col min="47" max="47" width="12.42578125" style="567" customWidth="1"/>
    <col min="48" max="50" width="8.85546875" style="567"/>
    <col min="51" max="51" width="8.7109375" style="251" customWidth="1"/>
    <col min="52" max="52" width="8.85546875" style="251"/>
    <col min="53" max="53" width="8.85546875" style="567"/>
    <col min="54" max="54" width="12.140625" style="567" bestFit="1" customWidth="1"/>
    <col min="55" max="55" width="8.85546875" style="567"/>
    <col min="56" max="56" width="10.28515625" style="567" customWidth="1"/>
    <col min="57" max="60" width="8.85546875" style="567"/>
    <col min="61" max="61" width="11.7109375" style="567" bestFit="1" customWidth="1"/>
    <col min="62" max="64" width="8.85546875" style="567"/>
    <col min="65" max="65" width="9.42578125" style="567" bestFit="1" customWidth="1"/>
    <col min="66" max="68" width="8.85546875" style="567"/>
    <col min="69" max="69" width="19.140625" style="567" customWidth="1"/>
    <col min="70" max="70" width="9.42578125" style="567" bestFit="1" customWidth="1"/>
    <col min="71" max="71" width="8.85546875" style="567"/>
    <col min="73" max="73" width="12.7109375" customWidth="1"/>
    <col min="74" max="74" width="11.7109375" customWidth="1"/>
    <col min="75" max="75" width="9.42578125" bestFit="1" customWidth="1"/>
  </cols>
  <sheetData>
    <row r="1" spans="1:74" x14ac:dyDescent="0.2">
      <c r="A1"/>
      <c r="W1" s="567"/>
      <c r="X1" s="567"/>
      <c r="AC1" s="251"/>
      <c r="AD1" s="251"/>
      <c r="AF1" s="567"/>
      <c r="AG1" s="567"/>
      <c r="AP1" s="251"/>
      <c r="AR1" s="251"/>
      <c r="AY1" s="567"/>
      <c r="AZ1" s="567"/>
      <c r="BB1" s="251"/>
      <c r="BC1" s="251"/>
      <c r="BT1" s="567"/>
      <c r="BU1" s="567"/>
      <c r="BV1" s="567"/>
    </row>
    <row r="2" spans="1:74" ht="26.25" x14ac:dyDescent="0.2">
      <c r="A2" s="568" t="s">
        <v>882</v>
      </c>
      <c r="W2" s="567"/>
      <c r="X2" s="567"/>
      <c r="AC2" s="251"/>
      <c r="AD2" s="251"/>
      <c r="AF2" s="567"/>
      <c r="AG2" s="567"/>
      <c r="AP2" s="251"/>
      <c r="AR2" s="251"/>
      <c r="AY2" s="567"/>
      <c r="AZ2" s="567"/>
      <c r="BB2" s="251"/>
      <c r="BC2" s="251"/>
      <c r="BT2" s="567"/>
      <c r="BU2" s="567"/>
      <c r="BV2" s="567"/>
    </row>
    <row r="3" spans="1:74" x14ac:dyDescent="0.2">
      <c r="W3" s="567"/>
      <c r="X3" s="567"/>
      <c r="AC3" s="251"/>
      <c r="AD3" s="251"/>
      <c r="AF3" s="567"/>
      <c r="AG3" s="567"/>
      <c r="AP3" s="251"/>
      <c r="AR3" s="251"/>
      <c r="AY3" s="567"/>
      <c r="AZ3" s="567"/>
      <c r="BB3" s="251"/>
      <c r="BC3" s="251"/>
      <c r="BT3" s="567"/>
      <c r="BU3" s="567"/>
      <c r="BV3" s="567"/>
    </row>
    <row r="4" spans="1:74" ht="15.75" x14ac:dyDescent="0.25">
      <c r="A4" s="569" t="s">
        <v>676</v>
      </c>
      <c r="B4" s="251"/>
      <c r="C4" s="251"/>
      <c r="D4"/>
      <c r="E4"/>
      <c r="F4"/>
      <c r="G4"/>
      <c r="H4"/>
      <c r="I4"/>
      <c r="J4"/>
      <c r="K4"/>
      <c r="W4" s="567"/>
      <c r="X4" s="567"/>
      <c r="AC4" s="251"/>
      <c r="AD4" s="251"/>
      <c r="AF4" s="567"/>
      <c r="AG4" s="567"/>
      <c r="AP4" s="251"/>
      <c r="AR4" s="251"/>
      <c r="AY4" s="567"/>
      <c r="AZ4" s="567"/>
      <c r="BB4" s="251"/>
      <c r="BC4" s="251"/>
      <c r="BT4" s="567"/>
      <c r="BU4" s="567"/>
      <c r="BV4" s="567"/>
    </row>
    <row r="5" spans="1:74" ht="14.25" x14ac:dyDescent="0.2">
      <c r="A5" s="303" t="s">
        <v>677</v>
      </c>
      <c r="B5" s="570" t="s">
        <v>678</v>
      </c>
      <c r="C5" s="570" t="s">
        <v>679</v>
      </c>
      <c r="D5" s="571"/>
      <c r="E5" s="571"/>
      <c r="F5" s="571"/>
      <c r="G5" s="571"/>
      <c r="H5" s="571"/>
      <c r="I5" s="571"/>
      <c r="J5" s="571"/>
      <c r="K5" s="571"/>
      <c r="L5" s="572"/>
      <c r="M5" s="572"/>
      <c r="W5" s="573"/>
      <c r="X5" s="567"/>
      <c r="AC5" s="251"/>
      <c r="AD5" s="251"/>
      <c r="AF5" s="567"/>
      <c r="AG5" s="567"/>
      <c r="AP5" s="251"/>
      <c r="AR5" s="251"/>
      <c r="AY5" s="567"/>
      <c r="AZ5" s="567"/>
      <c r="BB5" s="251"/>
      <c r="BC5" s="251"/>
      <c r="BT5" s="567"/>
      <c r="BU5" s="567"/>
      <c r="BV5" s="567"/>
    </row>
    <row r="6" spans="1:74" ht="8.25" customHeight="1" x14ac:dyDescent="0.2">
      <c r="A6" s="14"/>
      <c r="B6" s="570"/>
      <c r="C6" s="570"/>
      <c r="D6" s="571"/>
      <c r="E6" s="571"/>
      <c r="F6" s="571"/>
      <c r="G6" s="571"/>
      <c r="H6" s="571"/>
      <c r="I6" s="571"/>
      <c r="J6" s="571"/>
      <c r="K6" s="571"/>
      <c r="L6" s="572"/>
      <c r="M6" s="572"/>
      <c r="W6" s="567"/>
      <c r="X6" s="567"/>
      <c r="AC6" s="251"/>
      <c r="AD6" s="251"/>
      <c r="AF6" s="567"/>
      <c r="AG6" s="567"/>
      <c r="AP6" s="251"/>
      <c r="AR6" s="251"/>
      <c r="AY6" s="567"/>
      <c r="AZ6" s="567"/>
      <c r="BB6" s="251"/>
      <c r="BC6" s="251"/>
      <c r="BT6" s="567"/>
      <c r="BU6" s="567"/>
      <c r="BV6" s="567"/>
    </row>
    <row r="7" spans="1:74" ht="14.25" x14ac:dyDescent="0.2">
      <c r="A7" s="574"/>
      <c r="B7" s="575" t="s">
        <v>1005</v>
      </c>
      <c r="C7" s="570" t="s">
        <v>680</v>
      </c>
      <c r="D7" s="571"/>
      <c r="E7" s="571"/>
      <c r="F7" s="571"/>
      <c r="G7" s="571"/>
      <c r="H7" s="571"/>
      <c r="I7" s="571"/>
      <c r="J7" s="571"/>
      <c r="K7" s="571"/>
      <c r="L7" s="572"/>
      <c r="M7" s="572"/>
      <c r="W7" s="567"/>
      <c r="X7" s="567"/>
      <c r="AC7" s="251"/>
      <c r="AD7" s="251"/>
      <c r="AF7" s="567"/>
      <c r="AG7" s="567"/>
      <c r="AP7" s="251"/>
      <c r="AR7" s="251"/>
      <c r="AY7" s="567"/>
      <c r="AZ7" s="567"/>
      <c r="BB7" s="251"/>
      <c r="BC7" s="251"/>
      <c r="BT7" s="567"/>
      <c r="BU7" s="567"/>
      <c r="BV7" s="567"/>
    </row>
    <row r="8" spans="1:74" ht="7.5" customHeight="1" x14ac:dyDescent="0.2">
      <c r="B8" s="576"/>
      <c r="C8" s="577"/>
      <c r="D8" s="571"/>
      <c r="E8" s="571"/>
      <c r="F8" s="571"/>
      <c r="G8" s="571"/>
      <c r="H8" s="571"/>
      <c r="I8" s="571"/>
      <c r="J8" s="571"/>
      <c r="K8" s="571"/>
      <c r="L8" s="572"/>
      <c r="M8" s="572"/>
      <c r="W8" s="567"/>
      <c r="X8" s="567"/>
      <c r="AC8" s="251"/>
      <c r="AD8" s="251"/>
      <c r="AF8" s="567"/>
      <c r="AG8" s="567"/>
      <c r="AP8" s="251"/>
      <c r="AR8" s="251"/>
      <c r="AY8" s="567"/>
      <c r="AZ8" s="567"/>
      <c r="BB8" s="251"/>
      <c r="BC8" s="251"/>
      <c r="BT8" s="567"/>
      <c r="BU8" s="567"/>
      <c r="BV8" s="567"/>
    </row>
    <row r="9" spans="1:74" ht="14.25" x14ac:dyDescent="0.2">
      <c r="A9" s="578"/>
      <c r="B9" s="576" t="s">
        <v>681</v>
      </c>
      <c r="C9" s="570" t="s">
        <v>682</v>
      </c>
      <c r="D9" s="571"/>
      <c r="E9" s="571"/>
      <c r="F9" s="571"/>
      <c r="G9" s="571"/>
      <c r="H9" s="571"/>
      <c r="I9" s="571"/>
      <c r="J9" s="571"/>
      <c r="K9" s="571"/>
      <c r="L9" s="572"/>
      <c r="M9" s="572"/>
      <c r="W9" s="567"/>
      <c r="X9" s="567"/>
      <c r="AC9" s="251"/>
      <c r="AD9" s="251"/>
      <c r="AF9" s="567"/>
      <c r="AG9" s="567"/>
      <c r="AP9" s="251"/>
      <c r="AR9" s="251"/>
      <c r="AY9" s="567"/>
      <c r="AZ9" s="567"/>
      <c r="BB9" s="251"/>
      <c r="BC9" s="251"/>
      <c r="BT9" s="567"/>
      <c r="BU9" s="567"/>
      <c r="BV9" s="567"/>
    </row>
    <row r="10" spans="1:74" ht="4.5" customHeight="1" x14ac:dyDescent="0.2">
      <c r="A10" s="579"/>
      <c r="B10" s="580"/>
      <c r="C10" s="581"/>
      <c r="D10" s="571"/>
      <c r="E10" s="571"/>
      <c r="F10" s="571"/>
      <c r="G10" s="571"/>
      <c r="H10" s="571"/>
      <c r="I10" s="571"/>
      <c r="J10" s="571"/>
      <c r="K10" s="571"/>
      <c r="L10" s="572"/>
      <c r="M10" s="572"/>
      <c r="W10" s="567"/>
      <c r="X10" s="567"/>
      <c r="AC10" s="251"/>
      <c r="AD10" s="251"/>
      <c r="AF10" s="567"/>
      <c r="AG10" s="567"/>
      <c r="AP10" s="251"/>
      <c r="AR10" s="251"/>
      <c r="AY10" s="567"/>
      <c r="AZ10" s="567"/>
      <c r="BB10" s="251"/>
      <c r="BC10" s="251"/>
      <c r="BT10" s="567"/>
      <c r="BU10" s="567"/>
      <c r="BV10" s="567"/>
    </row>
    <row r="11" spans="1:74" ht="14.25" x14ac:dyDescent="0.2">
      <c r="A11" s="574" t="s">
        <v>683</v>
      </c>
      <c r="B11" s="576" t="s">
        <v>684</v>
      </c>
      <c r="C11" s="576" t="s">
        <v>685</v>
      </c>
      <c r="D11" s="571"/>
      <c r="E11" s="571"/>
      <c r="F11" s="571"/>
      <c r="G11" s="571"/>
      <c r="H11" s="571"/>
      <c r="I11" s="571"/>
      <c r="J11" s="571"/>
      <c r="K11" s="571"/>
      <c r="L11" s="572"/>
      <c r="M11" s="572"/>
      <c r="W11" s="567"/>
      <c r="X11" s="567"/>
      <c r="AC11" s="251"/>
      <c r="AD11" s="251"/>
      <c r="AF11" s="567"/>
      <c r="AG11" s="567"/>
      <c r="AP11" s="251"/>
      <c r="AR11" s="251"/>
      <c r="AY11" s="567"/>
      <c r="AZ11" s="567"/>
      <c r="BB11" s="251"/>
      <c r="BC11" s="251"/>
      <c r="BT11" s="567"/>
      <c r="BU11" s="567"/>
      <c r="BV11" s="567"/>
    </row>
    <row r="12" spans="1:74" ht="5.25" customHeight="1" x14ac:dyDescent="0.2">
      <c r="A12" s="579"/>
      <c r="B12" s="580"/>
      <c r="C12" s="580"/>
      <c r="D12" s="571"/>
      <c r="E12" s="571"/>
      <c r="F12" s="571"/>
      <c r="G12" s="571"/>
      <c r="H12" s="571"/>
      <c r="I12" s="571"/>
      <c r="J12" s="571"/>
      <c r="K12" s="571"/>
      <c r="L12" s="572"/>
      <c r="M12" s="572"/>
      <c r="W12" s="567"/>
      <c r="X12" s="567"/>
      <c r="AC12" s="251"/>
      <c r="AD12" s="251"/>
      <c r="AF12" s="567"/>
      <c r="AG12" s="567"/>
      <c r="AP12" s="251"/>
      <c r="AR12" s="251"/>
      <c r="AY12" s="567"/>
      <c r="AZ12" s="567"/>
      <c r="BB12" s="251"/>
      <c r="BC12" s="251"/>
      <c r="BT12" s="567"/>
      <c r="BU12" s="567"/>
      <c r="BV12" s="567"/>
    </row>
    <row r="13" spans="1:74" ht="14.25" x14ac:dyDescent="0.2">
      <c r="A13" s="574" t="s">
        <v>686</v>
      </c>
      <c r="B13" s="576" t="s">
        <v>687</v>
      </c>
      <c r="C13" s="576" t="s">
        <v>688</v>
      </c>
      <c r="D13" s="571"/>
      <c r="E13" s="571"/>
      <c r="F13" s="571"/>
      <c r="G13" s="571"/>
      <c r="H13" s="571"/>
      <c r="I13" s="571"/>
      <c r="J13" s="571"/>
      <c r="K13" s="571"/>
      <c r="L13" s="572"/>
      <c r="M13" s="572"/>
      <c r="W13" s="567"/>
      <c r="X13" s="567"/>
      <c r="AC13" s="251"/>
      <c r="AD13" s="251"/>
      <c r="AF13" s="567"/>
      <c r="AG13" s="567"/>
      <c r="AP13" s="251"/>
      <c r="AR13" s="251"/>
      <c r="AY13" s="567"/>
      <c r="AZ13" s="567"/>
      <c r="BB13" s="251"/>
      <c r="BC13" s="251"/>
      <c r="BT13" s="567"/>
      <c r="BU13" s="567"/>
      <c r="BV13" s="567"/>
    </row>
    <row r="14" spans="1:74" ht="4.5" customHeight="1" x14ac:dyDescent="0.2">
      <c r="A14" s="579"/>
      <c r="B14" s="580"/>
      <c r="C14" s="580"/>
      <c r="D14" s="571"/>
      <c r="E14" s="571"/>
      <c r="F14" s="571"/>
      <c r="G14" s="571"/>
      <c r="H14" s="571"/>
      <c r="I14" s="571"/>
      <c r="J14" s="571"/>
      <c r="K14" s="571"/>
      <c r="L14" s="572"/>
      <c r="M14" s="572"/>
      <c r="W14" s="567"/>
      <c r="X14" s="567"/>
      <c r="AC14" s="251"/>
      <c r="AD14" s="251"/>
      <c r="AF14" s="567"/>
      <c r="AG14" s="567"/>
      <c r="AP14" s="251"/>
      <c r="AR14" s="251"/>
      <c r="AY14" s="567"/>
      <c r="AZ14" s="567"/>
      <c r="BB14" s="251"/>
      <c r="BC14" s="251"/>
      <c r="BT14" s="567"/>
      <c r="BU14" s="567"/>
      <c r="BV14" s="567"/>
    </row>
    <row r="15" spans="1:74" ht="15" x14ac:dyDescent="0.25">
      <c r="A15" s="582" t="s">
        <v>689</v>
      </c>
      <c r="B15" s="576" t="s">
        <v>690</v>
      </c>
      <c r="C15" s="576" t="s">
        <v>691</v>
      </c>
      <c r="D15" s="571"/>
      <c r="E15" s="571"/>
      <c r="F15" s="571"/>
      <c r="G15" s="571"/>
      <c r="H15" s="571"/>
      <c r="I15" s="571"/>
      <c r="J15" s="571"/>
      <c r="K15" s="571"/>
      <c r="L15" s="572"/>
      <c r="M15" s="572"/>
      <c r="W15" s="567"/>
      <c r="X15" s="567"/>
      <c r="AC15" s="251"/>
      <c r="AD15" s="251"/>
      <c r="AF15" s="567"/>
      <c r="AG15" s="567"/>
      <c r="AP15" s="251"/>
      <c r="AR15" s="251"/>
      <c r="AY15" s="567"/>
      <c r="AZ15" s="567"/>
      <c r="BB15" s="251"/>
      <c r="BC15" s="251"/>
      <c r="BT15" s="567"/>
      <c r="BU15" s="567"/>
      <c r="BV15" s="567"/>
    </row>
    <row r="16" spans="1:74" ht="6" customHeight="1" x14ac:dyDescent="0.25">
      <c r="A16" s="583"/>
      <c r="B16" s="576"/>
      <c r="C16" s="576"/>
      <c r="D16" s="571"/>
      <c r="E16" s="571"/>
      <c r="F16" s="571"/>
      <c r="G16" s="571"/>
      <c r="H16" s="571"/>
      <c r="I16" s="571"/>
      <c r="J16" s="571"/>
      <c r="K16" s="571"/>
      <c r="L16" s="572"/>
      <c r="M16" s="572"/>
      <c r="W16" s="567"/>
      <c r="X16" s="567"/>
      <c r="AC16" s="251"/>
      <c r="AD16" s="251"/>
      <c r="AF16" s="567"/>
      <c r="AG16" s="567"/>
      <c r="AP16" s="251"/>
      <c r="AR16" s="251"/>
      <c r="AY16" s="567"/>
      <c r="AZ16" s="567"/>
      <c r="BB16" s="251"/>
      <c r="BC16" s="251"/>
      <c r="BT16" s="567"/>
      <c r="BU16" s="567"/>
      <c r="BV16" s="567"/>
    </row>
    <row r="17" spans="1:77" ht="15" x14ac:dyDescent="0.25">
      <c r="A17" s="582"/>
      <c r="B17" s="570" t="s">
        <v>692</v>
      </c>
      <c r="C17" s="570" t="s">
        <v>693</v>
      </c>
      <c r="D17" s="571"/>
      <c r="E17" s="571"/>
      <c r="F17" s="571"/>
      <c r="G17" s="571"/>
      <c r="H17" s="571"/>
      <c r="I17" s="571"/>
      <c r="J17" s="571"/>
      <c r="K17" s="571"/>
      <c r="L17" s="572"/>
      <c r="M17" s="572"/>
      <c r="W17" s="567"/>
      <c r="X17" s="567"/>
      <c r="AC17" s="251"/>
      <c r="AD17" s="251"/>
      <c r="AF17" s="567"/>
      <c r="AG17" s="567"/>
      <c r="AP17" s="251"/>
      <c r="AR17" s="251"/>
      <c r="AY17" s="567"/>
      <c r="AZ17" s="567"/>
      <c r="BB17" s="251"/>
      <c r="BC17" s="251"/>
      <c r="BT17" s="567"/>
      <c r="BU17" s="567"/>
      <c r="BV17" s="567"/>
    </row>
    <row r="18" spans="1:77" ht="15" x14ac:dyDescent="0.25">
      <c r="A18" s="584"/>
      <c r="B18" s="570"/>
      <c r="C18" s="570"/>
      <c r="D18"/>
      <c r="E18" s="585"/>
      <c r="F18"/>
      <c r="G18"/>
      <c r="H18"/>
      <c r="I18"/>
      <c r="J18"/>
      <c r="K18"/>
      <c r="W18" s="567"/>
      <c r="X18" s="567"/>
      <c r="AC18" s="251"/>
      <c r="AD18" s="251"/>
      <c r="AF18" s="567"/>
      <c r="AG18" s="567"/>
      <c r="AP18" s="251"/>
      <c r="AR18" s="251"/>
      <c r="AY18" s="567"/>
      <c r="AZ18" s="567"/>
      <c r="BB18" s="251"/>
      <c r="BC18" s="251"/>
      <c r="BT18" s="567"/>
      <c r="BU18" s="567"/>
      <c r="BV18" s="567"/>
    </row>
    <row r="19" spans="1:77" ht="14.25" x14ac:dyDescent="0.2">
      <c r="B19" s="586"/>
      <c r="C19" s="587" t="s">
        <v>883</v>
      </c>
      <c r="D19" s="588"/>
      <c r="E19" s="589"/>
      <c r="F19" s="587" t="s">
        <v>56</v>
      </c>
      <c r="G19" s="590"/>
      <c r="H19" s="591"/>
      <c r="I19" s="587" t="s">
        <v>57</v>
      </c>
      <c r="J19" s="590"/>
      <c r="K19" s="591"/>
      <c r="L19" s="587" t="s">
        <v>58</v>
      </c>
      <c r="M19" s="590"/>
      <c r="N19" s="591"/>
      <c r="O19" s="587" t="s">
        <v>694</v>
      </c>
      <c r="P19" s="590"/>
      <c r="Q19" s="591"/>
      <c r="R19" s="587" t="s">
        <v>59</v>
      </c>
      <c r="S19" s="590"/>
      <c r="T19" s="591"/>
      <c r="U19" s="587" t="s">
        <v>80</v>
      </c>
      <c r="V19" s="590"/>
      <c r="W19" s="591"/>
      <c r="X19" s="587" t="s">
        <v>81</v>
      </c>
      <c r="Y19" s="590"/>
      <c r="Z19" s="591"/>
      <c r="AA19" s="587" t="s">
        <v>786</v>
      </c>
      <c r="AB19" s="590"/>
      <c r="AC19" s="591"/>
      <c r="AD19" s="587" t="s">
        <v>695</v>
      </c>
      <c r="AE19" s="590"/>
      <c r="AF19" s="591"/>
      <c r="AG19" s="587" t="s">
        <v>263</v>
      </c>
      <c r="AH19" s="590"/>
      <c r="AI19" s="591"/>
      <c r="AJ19" s="587" t="s">
        <v>60</v>
      </c>
      <c r="AK19" s="590"/>
      <c r="AL19" s="591"/>
      <c r="AM19" s="587" t="s">
        <v>696</v>
      </c>
      <c r="AN19" s="590"/>
      <c r="AO19" s="591"/>
      <c r="AP19" s="587" t="s">
        <v>697</v>
      </c>
      <c r="AQ19" s="590"/>
      <c r="AR19" s="591"/>
      <c r="AS19" s="587" t="s">
        <v>698</v>
      </c>
      <c r="AT19" s="590"/>
      <c r="AU19" s="251"/>
      <c r="AV19" s="591"/>
      <c r="AW19" s="587" t="s">
        <v>61</v>
      </c>
      <c r="AX19" s="590"/>
      <c r="AY19" s="591"/>
      <c r="AZ19" s="587" t="s">
        <v>699</v>
      </c>
      <c r="BA19" s="590"/>
      <c r="BB19" s="591"/>
      <c r="BC19" s="587" t="s">
        <v>62</v>
      </c>
      <c r="BD19" s="590"/>
      <c r="BE19" s="591"/>
      <c r="BF19" s="592" t="s">
        <v>528</v>
      </c>
      <c r="BG19" s="590"/>
      <c r="BH19" s="591"/>
      <c r="BI19" s="587" t="s">
        <v>99</v>
      </c>
      <c r="BJ19" s="590"/>
      <c r="BK19" s="591"/>
      <c r="BL19" s="591" t="s">
        <v>884</v>
      </c>
      <c r="BM19" s="590"/>
      <c r="BN19" s="591"/>
      <c r="BO19" s="587" t="s">
        <v>700</v>
      </c>
      <c r="BP19" s="590"/>
      <c r="BQ19" s="591"/>
      <c r="BR19" s="587" t="s">
        <v>63</v>
      </c>
      <c r="BS19" s="590"/>
      <c r="BT19" s="591"/>
      <c r="BU19" s="587" t="s">
        <v>82</v>
      </c>
      <c r="BV19" s="590"/>
      <c r="BW19" s="591"/>
      <c r="BX19" s="587" t="s">
        <v>65</v>
      </c>
      <c r="BY19" s="590"/>
    </row>
    <row r="20" spans="1:77" ht="14.25" x14ac:dyDescent="0.2">
      <c r="A20" s="52"/>
      <c r="B20" s="593" t="s">
        <v>701</v>
      </c>
      <c r="C20" s="593" t="s">
        <v>702</v>
      </c>
      <c r="D20" s="593" t="s">
        <v>703</v>
      </c>
      <c r="E20" s="594" t="s">
        <v>701</v>
      </c>
      <c r="F20" s="594" t="s">
        <v>702</v>
      </c>
      <c r="G20" s="594" t="s">
        <v>703</v>
      </c>
      <c r="H20" s="594" t="s">
        <v>701</v>
      </c>
      <c r="I20" s="594" t="s">
        <v>702</v>
      </c>
      <c r="J20" s="594" t="s">
        <v>703</v>
      </c>
      <c r="K20" s="594" t="s">
        <v>701</v>
      </c>
      <c r="L20" s="594" t="s">
        <v>702</v>
      </c>
      <c r="M20" s="594" t="s">
        <v>703</v>
      </c>
      <c r="N20" s="594" t="s">
        <v>701</v>
      </c>
      <c r="O20" s="594" t="s">
        <v>702</v>
      </c>
      <c r="P20" s="594" t="s">
        <v>703</v>
      </c>
      <c r="Q20" s="594" t="s">
        <v>701</v>
      </c>
      <c r="R20" s="594" t="s">
        <v>702</v>
      </c>
      <c r="S20" s="594" t="s">
        <v>703</v>
      </c>
      <c r="T20" s="594" t="s">
        <v>701</v>
      </c>
      <c r="U20" s="594" t="s">
        <v>702</v>
      </c>
      <c r="V20" s="594" t="s">
        <v>703</v>
      </c>
      <c r="W20" s="594" t="s">
        <v>701</v>
      </c>
      <c r="X20" s="594" t="s">
        <v>702</v>
      </c>
      <c r="Y20" s="594" t="s">
        <v>703</v>
      </c>
      <c r="Z20" s="594" t="s">
        <v>701</v>
      </c>
      <c r="AA20" s="594" t="s">
        <v>702</v>
      </c>
      <c r="AB20" s="594" t="s">
        <v>703</v>
      </c>
      <c r="AC20" s="593" t="s">
        <v>701</v>
      </c>
      <c r="AD20" s="593" t="s">
        <v>702</v>
      </c>
      <c r="AE20" s="594" t="s">
        <v>703</v>
      </c>
      <c r="AF20" s="593" t="s">
        <v>701</v>
      </c>
      <c r="AG20" s="593" t="s">
        <v>702</v>
      </c>
      <c r="AH20" s="594" t="s">
        <v>703</v>
      </c>
      <c r="AI20" s="594" t="s">
        <v>701</v>
      </c>
      <c r="AJ20" s="594" t="s">
        <v>702</v>
      </c>
      <c r="AK20" s="594" t="s">
        <v>703</v>
      </c>
      <c r="AL20" s="593" t="s">
        <v>701</v>
      </c>
      <c r="AM20" s="593" t="s">
        <v>702</v>
      </c>
      <c r="AN20" s="594" t="s">
        <v>703</v>
      </c>
      <c r="AO20" s="593" t="s">
        <v>701</v>
      </c>
      <c r="AP20" s="593" t="s">
        <v>702</v>
      </c>
      <c r="AQ20" s="594" t="s">
        <v>703</v>
      </c>
      <c r="AR20" s="593" t="s">
        <v>701</v>
      </c>
      <c r="AS20" s="593" t="s">
        <v>702</v>
      </c>
      <c r="AT20" s="594" t="s">
        <v>703</v>
      </c>
      <c r="AU20" s="52"/>
      <c r="AV20" s="594" t="s">
        <v>701</v>
      </c>
      <c r="AW20" s="594" t="s">
        <v>702</v>
      </c>
      <c r="AX20" s="594" t="s">
        <v>703</v>
      </c>
      <c r="AY20" s="594" t="s">
        <v>701</v>
      </c>
      <c r="AZ20" s="594" t="s">
        <v>702</v>
      </c>
      <c r="BA20" s="594" t="s">
        <v>703</v>
      </c>
      <c r="BB20" s="594" t="s">
        <v>701</v>
      </c>
      <c r="BC20" s="594" t="s">
        <v>702</v>
      </c>
      <c r="BD20" s="594" t="s">
        <v>703</v>
      </c>
      <c r="BE20" s="593" t="s">
        <v>701</v>
      </c>
      <c r="BF20" s="593" t="s">
        <v>702</v>
      </c>
      <c r="BG20" s="594" t="s">
        <v>703</v>
      </c>
      <c r="BH20" s="594" t="s">
        <v>701</v>
      </c>
      <c r="BI20" s="594" t="s">
        <v>702</v>
      </c>
      <c r="BJ20" s="594" t="s">
        <v>703</v>
      </c>
      <c r="BK20" s="594" t="s">
        <v>701</v>
      </c>
      <c r="BL20" s="594" t="s">
        <v>702</v>
      </c>
      <c r="BM20" s="594" t="s">
        <v>703</v>
      </c>
      <c r="BN20" s="594" t="s">
        <v>701</v>
      </c>
      <c r="BO20" s="594" t="s">
        <v>702</v>
      </c>
      <c r="BP20" s="594" t="s">
        <v>703</v>
      </c>
      <c r="BQ20" s="594" t="s">
        <v>701</v>
      </c>
      <c r="BR20" s="594" t="s">
        <v>702</v>
      </c>
      <c r="BS20" s="594" t="s">
        <v>703</v>
      </c>
      <c r="BT20" s="594" t="s">
        <v>701</v>
      </c>
      <c r="BU20" s="594" t="s">
        <v>702</v>
      </c>
      <c r="BV20" s="594" t="s">
        <v>703</v>
      </c>
      <c r="BW20" s="594" t="s">
        <v>701</v>
      </c>
      <c r="BX20" s="594" t="s">
        <v>702</v>
      </c>
      <c r="BY20" s="594" t="s">
        <v>703</v>
      </c>
    </row>
    <row r="21" spans="1:77" ht="14.25" x14ac:dyDescent="0.2">
      <c r="A21" s="593" t="s">
        <v>704</v>
      </c>
      <c r="B21" s="593">
        <v>341</v>
      </c>
      <c r="C21" s="593">
        <v>335</v>
      </c>
      <c r="D21" s="593">
        <v>337</v>
      </c>
      <c r="E21" s="594">
        <v>366</v>
      </c>
      <c r="F21" s="594">
        <v>366</v>
      </c>
      <c r="G21" s="594">
        <v>366</v>
      </c>
      <c r="H21" s="594">
        <v>365</v>
      </c>
      <c r="I21" s="594">
        <v>365</v>
      </c>
      <c r="J21" s="594">
        <v>366</v>
      </c>
      <c r="K21" s="594">
        <v>366</v>
      </c>
      <c r="L21" s="594">
        <v>366</v>
      </c>
      <c r="M21" s="594">
        <v>366</v>
      </c>
      <c r="N21" s="594">
        <v>366</v>
      </c>
      <c r="O21" s="594">
        <v>366</v>
      </c>
      <c r="P21" s="594">
        <v>366</v>
      </c>
      <c r="Q21" s="594">
        <v>366</v>
      </c>
      <c r="R21" s="594">
        <v>366</v>
      </c>
      <c r="S21" s="594">
        <v>366</v>
      </c>
      <c r="T21" s="594">
        <v>353</v>
      </c>
      <c r="U21" s="594">
        <v>353</v>
      </c>
      <c r="V21" s="594">
        <v>339</v>
      </c>
      <c r="W21" s="594">
        <v>364</v>
      </c>
      <c r="X21" s="594">
        <v>364</v>
      </c>
      <c r="Y21" s="594">
        <v>364</v>
      </c>
      <c r="Z21" s="594">
        <v>362</v>
      </c>
      <c r="AA21" s="594">
        <v>364</v>
      </c>
      <c r="AB21" s="594">
        <v>364</v>
      </c>
      <c r="AC21" s="595"/>
      <c r="AD21" s="595"/>
      <c r="AE21" s="594">
        <v>346</v>
      </c>
      <c r="AF21" s="595"/>
      <c r="AG21" s="595"/>
      <c r="AH21" s="594">
        <v>354</v>
      </c>
      <c r="AI21" s="594">
        <v>366</v>
      </c>
      <c r="AJ21" s="594">
        <v>366</v>
      </c>
      <c r="AK21" s="594">
        <v>366</v>
      </c>
      <c r="AL21" s="595"/>
      <c r="AM21" s="595"/>
      <c r="AN21" s="594">
        <v>351</v>
      </c>
      <c r="AO21" s="593"/>
      <c r="AP21" s="593"/>
      <c r="AQ21" s="594">
        <v>366</v>
      </c>
      <c r="AR21" s="593"/>
      <c r="AS21" s="593"/>
      <c r="AT21" s="594">
        <v>353</v>
      </c>
      <c r="AU21" s="593" t="s">
        <v>704</v>
      </c>
      <c r="AV21" s="594">
        <v>365</v>
      </c>
      <c r="AW21" s="594">
        <v>364</v>
      </c>
      <c r="AX21" s="594">
        <v>366</v>
      </c>
      <c r="AY21" s="594">
        <v>366</v>
      </c>
      <c r="AZ21" s="594">
        <v>366</v>
      </c>
      <c r="BA21" s="594">
        <v>366</v>
      </c>
      <c r="BB21" s="594">
        <v>363</v>
      </c>
      <c r="BC21" s="594">
        <v>363</v>
      </c>
      <c r="BD21" s="594">
        <v>365</v>
      </c>
      <c r="BE21" s="593"/>
      <c r="BF21" s="593"/>
      <c r="BG21" s="594">
        <v>333</v>
      </c>
      <c r="BH21" s="594"/>
      <c r="BI21" s="594"/>
      <c r="BJ21" s="594">
        <v>332</v>
      </c>
      <c r="BK21" s="594"/>
      <c r="BL21" s="594"/>
      <c r="BM21" s="594">
        <v>365</v>
      </c>
      <c r="BN21" s="594">
        <v>354</v>
      </c>
      <c r="BO21" s="594">
        <v>364</v>
      </c>
      <c r="BP21" s="594">
        <v>356</v>
      </c>
      <c r="BQ21" s="594">
        <v>185</v>
      </c>
      <c r="BR21" s="594">
        <v>69</v>
      </c>
      <c r="BS21" s="594">
        <v>366</v>
      </c>
      <c r="BT21" s="594">
        <v>366</v>
      </c>
      <c r="BU21" s="594">
        <v>365</v>
      </c>
      <c r="BV21" s="594">
        <v>364</v>
      </c>
      <c r="BW21" s="594">
        <v>9</v>
      </c>
      <c r="BX21" s="594">
        <v>6</v>
      </c>
      <c r="BY21" s="594">
        <v>366</v>
      </c>
    </row>
    <row r="22" spans="1:77" ht="14.25" x14ac:dyDescent="0.2">
      <c r="A22" s="593" t="s">
        <v>885</v>
      </c>
      <c r="B22" s="593">
        <v>25</v>
      </c>
      <c r="C22" s="593">
        <v>31</v>
      </c>
      <c r="D22" s="593">
        <v>29</v>
      </c>
      <c r="E22" s="594">
        <v>0</v>
      </c>
      <c r="F22" s="594">
        <v>0</v>
      </c>
      <c r="G22" s="594">
        <v>0</v>
      </c>
      <c r="H22" s="594">
        <v>1</v>
      </c>
      <c r="I22" s="594">
        <v>1</v>
      </c>
      <c r="J22" s="594">
        <v>0</v>
      </c>
      <c r="K22" s="594">
        <v>0</v>
      </c>
      <c r="L22" s="594">
        <v>0</v>
      </c>
      <c r="M22" s="594">
        <v>0</v>
      </c>
      <c r="N22" s="594">
        <v>0</v>
      </c>
      <c r="O22" s="594">
        <v>0</v>
      </c>
      <c r="P22" s="594">
        <v>0</v>
      </c>
      <c r="Q22" s="594">
        <v>0</v>
      </c>
      <c r="R22" s="594">
        <v>0</v>
      </c>
      <c r="S22" s="594">
        <v>0</v>
      </c>
      <c r="T22" s="594">
        <v>13</v>
      </c>
      <c r="U22" s="594">
        <v>13</v>
      </c>
      <c r="V22" s="594">
        <v>27</v>
      </c>
      <c r="W22" s="594">
        <v>2</v>
      </c>
      <c r="X22" s="594">
        <v>2</v>
      </c>
      <c r="Y22" s="594">
        <v>2</v>
      </c>
      <c r="Z22" s="594">
        <v>4</v>
      </c>
      <c r="AA22" s="594">
        <v>2</v>
      </c>
      <c r="AB22" s="594">
        <v>2</v>
      </c>
      <c r="AC22" s="595"/>
      <c r="AD22" s="595"/>
      <c r="AE22" s="594">
        <v>20</v>
      </c>
      <c r="AF22" s="595"/>
      <c r="AG22" s="595"/>
      <c r="AH22" s="594">
        <v>12</v>
      </c>
      <c r="AI22" s="594">
        <v>0</v>
      </c>
      <c r="AJ22" s="594">
        <v>0</v>
      </c>
      <c r="AK22" s="594">
        <v>0</v>
      </c>
      <c r="AL22" s="595"/>
      <c r="AM22" s="595"/>
      <c r="AN22" s="594">
        <v>15</v>
      </c>
      <c r="AO22" s="593"/>
      <c r="AP22" s="593"/>
      <c r="AQ22" s="594">
        <v>0</v>
      </c>
      <c r="AR22" s="593"/>
      <c r="AS22" s="593"/>
      <c r="AT22" s="594">
        <v>13</v>
      </c>
      <c r="AU22" s="593" t="s">
        <v>885</v>
      </c>
      <c r="AV22" s="594">
        <v>1</v>
      </c>
      <c r="AW22" s="594">
        <v>2</v>
      </c>
      <c r="AX22" s="594">
        <v>0</v>
      </c>
      <c r="AY22" s="594">
        <v>0</v>
      </c>
      <c r="AZ22" s="594">
        <v>0</v>
      </c>
      <c r="BA22" s="594">
        <v>0</v>
      </c>
      <c r="BB22" s="594">
        <v>3</v>
      </c>
      <c r="BC22" s="594">
        <v>3</v>
      </c>
      <c r="BD22" s="594">
        <v>1</v>
      </c>
      <c r="BE22" s="593"/>
      <c r="BF22" s="593"/>
      <c r="BG22" s="594">
        <v>33</v>
      </c>
      <c r="BH22" s="594"/>
      <c r="BI22" s="594"/>
      <c r="BJ22" s="594">
        <v>34</v>
      </c>
      <c r="BK22" s="594"/>
      <c r="BL22" s="594"/>
      <c r="BM22" s="594">
        <v>1</v>
      </c>
      <c r="BN22" s="594">
        <v>12</v>
      </c>
      <c r="BO22" s="594">
        <v>2</v>
      </c>
      <c r="BP22" s="594">
        <v>10</v>
      </c>
      <c r="BQ22" s="594">
        <v>181</v>
      </c>
      <c r="BR22" s="594">
        <v>297</v>
      </c>
      <c r="BS22" s="594">
        <v>0</v>
      </c>
      <c r="BT22" s="594">
        <v>0</v>
      </c>
      <c r="BU22" s="594">
        <v>1</v>
      </c>
      <c r="BV22" s="594">
        <v>2</v>
      </c>
      <c r="BW22" s="594">
        <v>357</v>
      </c>
      <c r="BX22" s="594">
        <v>360</v>
      </c>
      <c r="BY22" s="594">
        <v>0</v>
      </c>
    </row>
    <row r="23" spans="1:77" ht="14.25" x14ac:dyDescent="0.2">
      <c r="A23" s="593" t="s">
        <v>79</v>
      </c>
      <c r="B23" s="593"/>
      <c r="C23" s="593"/>
      <c r="D23" s="593"/>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7"/>
      <c r="AD23" s="597"/>
      <c r="AE23" s="596"/>
      <c r="AF23" s="597"/>
      <c r="AG23" s="597"/>
      <c r="AH23" s="596"/>
      <c r="AI23" s="596"/>
      <c r="AJ23" s="596"/>
      <c r="AK23" s="596"/>
      <c r="AL23" s="597"/>
      <c r="AM23" s="597"/>
      <c r="AN23" s="596"/>
      <c r="AO23" s="52"/>
      <c r="AP23" s="52"/>
      <c r="AQ23" s="596"/>
      <c r="AR23" s="52"/>
      <c r="AS23" s="52"/>
      <c r="AT23" s="596"/>
      <c r="AU23" s="593" t="s">
        <v>79</v>
      </c>
      <c r="AV23" s="596"/>
      <c r="AW23" s="596"/>
      <c r="AX23" s="596"/>
      <c r="AY23" s="596"/>
      <c r="AZ23" s="596"/>
      <c r="BA23" s="596"/>
      <c r="BB23" s="596"/>
      <c r="BC23" s="596"/>
      <c r="BD23" s="596"/>
      <c r="BE23" s="52"/>
      <c r="BF23" s="52"/>
      <c r="BG23" s="596"/>
      <c r="BH23" s="596"/>
      <c r="BI23" s="596"/>
      <c r="BJ23" s="596"/>
      <c r="BK23" s="596"/>
      <c r="BL23" s="596"/>
      <c r="BM23" s="596"/>
      <c r="BN23" s="596"/>
      <c r="BO23" s="596"/>
      <c r="BP23" s="596"/>
      <c r="BQ23" s="596"/>
      <c r="BR23" s="596"/>
      <c r="BS23" s="596"/>
      <c r="BT23" s="596"/>
      <c r="BU23" s="596"/>
      <c r="BV23" s="596"/>
      <c r="BW23" s="596"/>
      <c r="BX23" s="596"/>
      <c r="BY23" s="596"/>
    </row>
    <row r="24" spans="1:77" x14ac:dyDescent="0.2">
      <c r="A24" s="598">
        <v>42278</v>
      </c>
      <c r="B24" s="599"/>
      <c r="C24" s="599"/>
      <c r="D24" s="599"/>
      <c r="E24" s="463" t="s">
        <v>677</v>
      </c>
      <c r="F24" s="463" t="s">
        <v>677</v>
      </c>
      <c r="G24" s="463" t="s">
        <v>677</v>
      </c>
      <c r="H24" s="463" t="s">
        <v>677</v>
      </c>
      <c r="I24" s="463" t="s">
        <v>677</v>
      </c>
      <c r="J24" s="463" t="s">
        <v>677</v>
      </c>
      <c r="K24" s="463" t="s">
        <v>677</v>
      </c>
      <c r="L24" s="463" t="s">
        <v>677</v>
      </c>
      <c r="M24" s="463" t="s">
        <v>677</v>
      </c>
      <c r="N24" s="463" t="s">
        <v>677</v>
      </c>
      <c r="O24" s="463" t="s">
        <v>677</v>
      </c>
      <c r="P24" s="463" t="s">
        <v>677</v>
      </c>
      <c r="Q24" s="463" t="s">
        <v>677</v>
      </c>
      <c r="R24" s="463" t="s">
        <v>677</v>
      </c>
      <c r="S24" s="463" t="s">
        <v>677</v>
      </c>
      <c r="T24" s="463" t="s">
        <v>677</v>
      </c>
      <c r="U24" s="463" t="s">
        <v>677</v>
      </c>
      <c r="V24" s="463" t="s">
        <v>677</v>
      </c>
      <c r="W24" s="463" t="s">
        <v>677</v>
      </c>
      <c r="X24" s="463" t="s">
        <v>677</v>
      </c>
      <c r="Y24" s="463" t="s">
        <v>677</v>
      </c>
      <c r="Z24" s="463" t="s">
        <v>677</v>
      </c>
      <c r="AA24" s="463" t="s">
        <v>677</v>
      </c>
      <c r="AB24" s="463" t="s">
        <v>677</v>
      </c>
      <c r="AC24" s="578"/>
      <c r="AD24" s="578"/>
      <c r="AE24" s="463" t="s">
        <v>677</v>
      </c>
      <c r="AF24" s="578"/>
      <c r="AG24" s="578"/>
      <c r="AH24" s="463" t="s">
        <v>677</v>
      </c>
      <c r="AI24" s="463" t="s">
        <v>677</v>
      </c>
      <c r="AJ24" s="463" t="s">
        <v>677</v>
      </c>
      <c r="AK24" s="463" t="s">
        <v>677</v>
      </c>
      <c r="AL24" s="578"/>
      <c r="AM24" s="578"/>
      <c r="AN24" s="463" t="s">
        <v>677</v>
      </c>
      <c r="AO24" s="578"/>
      <c r="AP24" s="578"/>
      <c r="AQ24" s="463" t="s">
        <v>677</v>
      </c>
      <c r="AR24" s="578"/>
      <c r="AS24" s="578"/>
      <c r="AT24" s="463" t="s">
        <v>677</v>
      </c>
      <c r="AU24" s="598">
        <v>42278</v>
      </c>
      <c r="AV24" s="463" t="s">
        <v>677</v>
      </c>
      <c r="AW24" s="463" t="s">
        <v>677</v>
      </c>
      <c r="AX24" s="463" t="s">
        <v>677</v>
      </c>
      <c r="AY24" s="463" t="s">
        <v>677</v>
      </c>
      <c r="AZ24" s="463" t="s">
        <v>677</v>
      </c>
      <c r="BA24" s="463" t="s">
        <v>677</v>
      </c>
      <c r="BB24" s="463" t="s">
        <v>677</v>
      </c>
      <c r="BC24" s="463" t="s">
        <v>677</v>
      </c>
      <c r="BD24" s="463" t="s">
        <v>677</v>
      </c>
      <c r="BE24" s="578"/>
      <c r="BF24" s="578"/>
      <c r="BG24" s="463" t="s">
        <v>677</v>
      </c>
      <c r="BH24" s="600"/>
      <c r="BI24" s="600"/>
      <c r="BJ24" s="463" t="s">
        <v>677</v>
      </c>
      <c r="BK24" s="600"/>
      <c r="BL24" s="600"/>
      <c r="BM24" s="463" t="s">
        <v>677</v>
      </c>
      <c r="BN24" s="463" t="s">
        <v>677</v>
      </c>
      <c r="BO24" s="463" t="s">
        <v>677</v>
      </c>
      <c r="BP24" s="463" t="s">
        <v>677</v>
      </c>
      <c r="BQ24" s="463" t="s">
        <v>677</v>
      </c>
      <c r="BR24" s="601" t="s">
        <v>683</v>
      </c>
      <c r="BS24" s="463" t="s">
        <v>677</v>
      </c>
      <c r="BT24" s="463" t="s">
        <v>677</v>
      </c>
      <c r="BU24" s="463" t="s">
        <v>677</v>
      </c>
      <c r="BV24" s="463" t="s">
        <v>677</v>
      </c>
      <c r="BW24" s="601" t="s">
        <v>683</v>
      </c>
      <c r="BX24" s="601" t="s">
        <v>683</v>
      </c>
      <c r="BY24" s="463" t="s">
        <v>677</v>
      </c>
    </row>
    <row r="25" spans="1:77" ht="25.5" x14ac:dyDescent="0.2">
      <c r="A25" s="598">
        <v>42279</v>
      </c>
      <c r="B25" s="599"/>
      <c r="C25" s="599"/>
      <c r="D25" s="599"/>
      <c r="E25" s="463" t="s">
        <v>677</v>
      </c>
      <c r="F25" s="463" t="s">
        <v>677</v>
      </c>
      <c r="G25" s="463" t="s">
        <v>677</v>
      </c>
      <c r="H25" s="463" t="s">
        <v>677</v>
      </c>
      <c r="I25" s="463" t="s">
        <v>677</v>
      </c>
      <c r="J25" s="463" t="s">
        <v>677</v>
      </c>
      <c r="K25" s="463" t="s">
        <v>677</v>
      </c>
      <c r="L25" s="463" t="s">
        <v>677</v>
      </c>
      <c r="M25" s="463" t="s">
        <v>677</v>
      </c>
      <c r="N25" s="463" t="s">
        <v>677</v>
      </c>
      <c r="O25" s="463" t="s">
        <v>677</v>
      </c>
      <c r="P25" s="463" t="s">
        <v>677</v>
      </c>
      <c r="Q25" s="463" t="s">
        <v>677</v>
      </c>
      <c r="R25" s="463" t="s">
        <v>677</v>
      </c>
      <c r="S25" s="463" t="s">
        <v>677</v>
      </c>
      <c r="T25" s="463" t="s">
        <v>677</v>
      </c>
      <c r="U25" s="463" t="s">
        <v>677</v>
      </c>
      <c r="V25" s="463" t="s">
        <v>677</v>
      </c>
      <c r="W25" s="463" t="s">
        <v>677</v>
      </c>
      <c r="X25" s="463" t="s">
        <v>677</v>
      </c>
      <c r="Y25" s="463" t="s">
        <v>677</v>
      </c>
      <c r="Z25" s="463" t="s">
        <v>677</v>
      </c>
      <c r="AA25" s="463" t="s">
        <v>677</v>
      </c>
      <c r="AB25" s="463" t="s">
        <v>677</v>
      </c>
      <c r="AC25" s="578"/>
      <c r="AD25" s="578"/>
      <c r="AE25" s="463" t="s">
        <v>677</v>
      </c>
      <c r="AF25" s="578"/>
      <c r="AG25" s="578"/>
      <c r="AH25" s="463" t="s">
        <v>677</v>
      </c>
      <c r="AI25" s="463" t="s">
        <v>677</v>
      </c>
      <c r="AJ25" s="463" t="s">
        <v>677</v>
      </c>
      <c r="AK25" s="463" t="s">
        <v>677</v>
      </c>
      <c r="AL25" s="578"/>
      <c r="AM25" s="578"/>
      <c r="AN25" s="463" t="s">
        <v>677</v>
      </c>
      <c r="AO25" s="578"/>
      <c r="AP25" s="578"/>
      <c r="AQ25" s="463" t="s">
        <v>677</v>
      </c>
      <c r="AR25" s="578"/>
      <c r="AS25" s="578"/>
      <c r="AT25" s="463" t="s">
        <v>677</v>
      </c>
      <c r="AU25" s="598">
        <v>42279</v>
      </c>
      <c r="AV25" s="463" t="s">
        <v>677</v>
      </c>
      <c r="AW25" s="463" t="s">
        <v>677</v>
      </c>
      <c r="AX25" s="463" t="s">
        <v>677</v>
      </c>
      <c r="AY25" s="463" t="s">
        <v>677</v>
      </c>
      <c r="AZ25" s="463" t="s">
        <v>677</v>
      </c>
      <c r="BA25" s="463" t="s">
        <v>677</v>
      </c>
      <c r="BB25" s="463" t="s">
        <v>677</v>
      </c>
      <c r="BC25" s="463" t="s">
        <v>677</v>
      </c>
      <c r="BD25" s="463" t="s">
        <v>677</v>
      </c>
      <c r="BE25" s="578"/>
      <c r="BF25" s="578"/>
      <c r="BG25" s="463" t="s">
        <v>677</v>
      </c>
      <c r="BH25" s="600"/>
      <c r="BI25" s="600"/>
      <c r="BJ25" s="463" t="s">
        <v>677</v>
      </c>
      <c r="BK25" s="600"/>
      <c r="BL25" s="600"/>
      <c r="BM25" s="463" t="s">
        <v>677</v>
      </c>
      <c r="BN25" s="463" t="s">
        <v>677</v>
      </c>
      <c r="BO25" s="463" t="s">
        <v>677</v>
      </c>
      <c r="BP25" s="463" t="s">
        <v>677</v>
      </c>
      <c r="BQ25" s="602" t="s">
        <v>886</v>
      </c>
      <c r="BR25" s="463" t="s">
        <v>677</v>
      </c>
      <c r="BS25" s="463" t="s">
        <v>677</v>
      </c>
      <c r="BT25" s="463" t="s">
        <v>677</v>
      </c>
      <c r="BU25" s="463" t="s">
        <v>677</v>
      </c>
      <c r="BV25" s="463" t="s">
        <v>677</v>
      </c>
      <c r="BW25" s="601" t="s">
        <v>683</v>
      </c>
      <c r="BX25" s="601" t="s">
        <v>683</v>
      </c>
      <c r="BY25" s="463" t="s">
        <v>677</v>
      </c>
    </row>
    <row r="26" spans="1:77" ht="25.5" x14ac:dyDescent="0.2">
      <c r="A26" s="598">
        <v>42280</v>
      </c>
      <c r="B26" s="599"/>
      <c r="C26" s="599"/>
      <c r="D26" s="599"/>
      <c r="E26" s="463" t="s">
        <v>677</v>
      </c>
      <c r="F26" s="463" t="s">
        <v>677</v>
      </c>
      <c r="G26" s="463" t="s">
        <v>677</v>
      </c>
      <c r="H26" s="463" t="s">
        <v>677</v>
      </c>
      <c r="I26" s="463" t="s">
        <v>677</v>
      </c>
      <c r="J26" s="463" t="s">
        <v>677</v>
      </c>
      <c r="K26" s="463" t="s">
        <v>677</v>
      </c>
      <c r="L26" s="463" t="s">
        <v>677</v>
      </c>
      <c r="M26" s="463" t="s">
        <v>677</v>
      </c>
      <c r="N26" s="463" t="s">
        <v>677</v>
      </c>
      <c r="O26" s="463" t="s">
        <v>677</v>
      </c>
      <c r="P26" s="463" t="s">
        <v>677</v>
      </c>
      <c r="Q26" s="463" t="s">
        <v>677</v>
      </c>
      <c r="R26" s="463" t="s">
        <v>677</v>
      </c>
      <c r="S26" s="463" t="s">
        <v>677</v>
      </c>
      <c r="T26" s="463" t="s">
        <v>677</v>
      </c>
      <c r="U26" s="463" t="s">
        <v>677</v>
      </c>
      <c r="V26" s="463" t="s">
        <v>677</v>
      </c>
      <c r="W26" s="463" t="s">
        <v>677</v>
      </c>
      <c r="X26" s="463" t="s">
        <v>677</v>
      </c>
      <c r="Y26" s="463" t="s">
        <v>677</v>
      </c>
      <c r="Z26" s="463" t="s">
        <v>677</v>
      </c>
      <c r="AA26" s="463" t="s">
        <v>677</v>
      </c>
      <c r="AB26" s="463" t="s">
        <v>677</v>
      </c>
      <c r="AC26" s="578"/>
      <c r="AD26" s="578"/>
      <c r="AE26" s="463" t="s">
        <v>677</v>
      </c>
      <c r="AF26" s="578"/>
      <c r="AG26" s="578"/>
      <c r="AH26" s="463" t="s">
        <v>677</v>
      </c>
      <c r="AI26" s="463" t="s">
        <v>677</v>
      </c>
      <c r="AJ26" s="463" t="s">
        <v>677</v>
      </c>
      <c r="AK26" s="463" t="s">
        <v>677</v>
      </c>
      <c r="AL26" s="578"/>
      <c r="AM26" s="578"/>
      <c r="AN26" s="463" t="s">
        <v>677</v>
      </c>
      <c r="AO26" s="578"/>
      <c r="AP26" s="578"/>
      <c r="AQ26" s="463" t="s">
        <v>677</v>
      </c>
      <c r="AR26" s="578"/>
      <c r="AS26" s="578"/>
      <c r="AT26" s="463" t="s">
        <v>677</v>
      </c>
      <c r="AU26" s="598">
        <v>42280</v>
      </c>
      <c r="AV26" s="463" t="s">
        <v>677</v>
      </c>
      <c r="AW26" s="463" t="s">
        <v>677</v>
      </c>
      <c r="AX26" s="463" t="s">
        <v>677</v>
      </c>
      <c r="AY26" s="463" t="s">
        <v>677</v>
      </c>
      <c r="AZ26" s="463" t="s">
        <v>677</v>
      </c>
      <c r="BA26" s="463" t="s">
        <v>677</v>
      </c>
      <c r="BB26" s="463" t="s">
        <v>677</v>
      </c>
      <c r="BC26" s="463" t="s">
        <v>677</v>
      </c>
      <c r="BD26" s="463" t="s">
        <v>677</v>
      </c>
      <c r="BE26" s="578"/>
      <c r="BF26" s="578"/>
      <c r="BG26" s="463" t="s">
        <v>677</v>
      </c>
      <c r="BH26" s="600"/>
      <c r="BI26" s="600"/>
      <c r="BJ26" s="463" t="s">
        <v>677</v>
      </c>
      <c r="BK26" s="600"/>
      <c r="BL26" s="600"/>
      <c r="BM26" s="463" t="s">
        <v>677</v>
      </c>
      <c r="BN26" s="463" t="s">
        <v>677</v>
      </c>
      <c r="BO26" s="463" t="s">
        <v>677</v>
      </c>
      <c r="BP26" s="463" t="s">
        <v>677</v>
      </c>
      <c r="BQ26" s="602" t="s">
        <v>886</v>
      </c>
      <c r="BR26" s="601" t="s">
        <v>683</v>
      </c>
      <c r="BS26" s="463" t="s">
        <v>677</v>
      </c>
      <c r="BT26" s="463" t="s">
        <v>677</v>
      </c>
      <c r="BU26" s="463" t="s">
        <v>677</v>
      </c>
      <c r="BV26" s="463" t="s">
        <v>677</v>
      </c>
      <c r="BW26" s="601" t="s">
        <v>683</v>
      </c>
      <c r="BX26" s="601" t="s">
        <v>683</v>
      </c>
      <c r="BY26" s="463" t="s">
        <v>677</v>
      </c>
    </row>
    <row r="27" spans="1:77" x14ac:dyDescent="0.2">
      <c r="A27" s="598">
        <v>42281</v>
      </c>
      <c r="B27" s="599"/>
      <c r="C27" s="599"/>
      <c r="D27" s="599"/>
      <c r="E27" s="463" t="s">
        <v>677</v>
      </c>
      <c r="F27" s="463" t="s">
        <v>677</v>
      </c>
      <c r="G27" s="463" t="s">
        <v>677</v>
      </c>
      <c r="H27" s="463" t="s">
        <v>677</v>
      </c>
      <c r="I27" s="463" t="s">
        <v>677</v>
      </c>
      <c r="J27" s="463" t="s">
        <v>677</v>
      </c>
      <c r="K27" s="463" t="s">
        <v>677</v>
      </c>
      <c r="L27" s="463" t="s">
        <v>677</v>
      </c>
      <c r="M27" s="463" t="s">
        <v>677</v>
      </c>
      <c r="N27" s="463" t="s">
        <v>677</v>
      </c>
      <c r="O27" s="463" t="s">
        <v>677</v>
      </c>
      <c r="P27" s="463" t="s">
        <v>677</v>
      </c>
      <c r="Q27" s="463" t="s">
        <v>677</v>
      </c>
      <c r="R27" s="463" t="s">
        <v>677</v>
      </c>
      <c r="S27" s="463" t="s">
        <v>677</v>
      </c>
      <c r="T27" s="463" t="s">
        <v>677</v>
      </c>
      <c r="U27" s="463" t="s">
        <v>677</v>
      </c>
      <c r="V27" s="463" t="s">
        <v>677</v>
      </c>
      <c r="W27" s="463" t="s">
        <v>677</v>
      </c>
      <c r="X27" s="463" t="s">
        <v>677</v>
      </c>
      <c r="Y27" s="463" t="s">
        <v>677</v>
      </c>
      <c r="Z27" s="463" t="s">
        <v>677</v>
      </c>
      <c r="AA27" s="463" t="s">
        <v>677</v>
      </c>
      <c r="AB27" s="463" t="s">
        <v>677</v>
      </c>
      <c r="AC27" s="578"/>
      <c r="AD27" s="578"/>
      <c r="AE27" s="463" t="s">
        <v>677</v>
      </c>
      <c r="AF27" s="578"/>
      <c r="AG27" s="578"/>
      <c r="AH27" s="463" t="s">
        <v>677</v>
      </c>
      <c r="AI27" s="463" t="s">
        <v>677</v>
      </c>
      <c r="AJ27" s="463" t="s">
        <v>677</v>
      </c>
      <c r="AK27" s="463" t="s">
        <v>677</v>
      </c>
      <c r="AL27" s="578"/>
      <c r="AM27" s="578"/>
      <c r="AN27" s="463" t="s">
        <v>677</v>
      </c>
      <c r="AO27" s="578"/>
      <c r="AP27" s="578"/>
      <c r="AQ27" s="463" t="s">
        <v>677</v>
      </c>
      <c r="AR27" s="578"/>
      <c r="AS27" s="578"/>
      <c r="AT27" s="463" t="s">
        <v>677</v>
      </c>
      <c r="AU27" s="598">
        <v>42281</v>
      </c>
      <c r="AV27" s="463" t="s">
        <v>677</v>
      </c>
      <c r="AW27" s="463" t="s">
        <v>677</v>
      </c>
      <c r="AX27" s="463" t="s">
        <v>677</v>
      </c>
      <c r="AY27" s="463" t="s">
        <v>677</v>
      </c>
      <c r="AZ27" s="463" t="s">
        <v>677</v>
      </c>
      <c r="BA27" s="463" t="s">
        <v>677</v>
      </c>
      <c r="BB27" s="463" t="s">
        <v>677</v>
      </c>
      <c r="BC27" s="463" t="s">
        <v>677</v>
      </c>
      <c r="BD27" s="463" t="s">
        <v>677</v>
      </c>
      <c r="BE27" s="578"/>
      <c r="BF27" s="578"/>
      <c r="BG27" s="463" t="s">
        <v>677</v>
      </c>
      <c r="BH27" s="600"/>
      <c r="BI27" s="600"/>
      <c r="BJ27" s="463" t="s">
        <v>677</v>
      </c>
      <c r="BK27" s="600"/>
      <c r="BL27" s="600"/>
      <c r="BM27" s="463" t="s">
        <v>677</v>
      </c>
      <c r="BN27" s="463" t="s">
        <v>677</v>
      </c>
      <c r="BO27" s="463" t="s">
        <v>677</v>
      </c>
      <c r="BP27" s="463" t="s">
        <v>677</v>
      </c>
      <c r="BQ27" s="603" t="s">
        <v>677</v>
      </c>
      <c r="BR27" s="601" t="s">
        <v>683</v>
      </c>
      <c r="BS27" s="463" t="s">
        <v>677</v>
      </c>
      <c r="BT27" s="463" t="s">
        <v>677</v>
      </c>
      <c r="BU27" s="463" t="s">
        <v>677</v>
      </c>
      <c r="BV27" s="463" t="s">
        <v>677</v>
      </c>
      <c r="BW27" s="601" t="s">
        <v>683</v>
      </c>
      <c r="BX27" s="601" t="s">
        <v>683</v>
      </c>
      <c r="BY27" s="463" t="s">
        <v>677</v>
      </c>
    </row>
    <row r="28" spans="1:77" x14ac:dyDescent="0.2">
      <c r="A28" s="598">
        <v>42282</v>
      </c>
      <c r="B28" s="599"/>
      <c r="C28" s="599"/>
      <c r="D28" s="599"/>
      <c r="E28" s="463" t="s">
        <v>677</v>
      </c>
      <c r="F28" s="463" t="s">
        <v>677</v>
      </c>
      <c r="G28" s="463" t="s">
        <v>677</v>
      </c>
      <c r="H28" s="463" t="s">
        <v>677</v>
      </c>
      <c r="I28" s="463" t="s">
        <v>677</v>
      </c>
      <c r="J28" s="463" t="s">
        <v>677</v>
      </c>
      <c r="K28" s="463" t="s">
        <v>677</v>
      </c>
      <c r="L28" s="463" t="s">
        <v>677</v>
      </c>
      <c r="M28" s="463" t="s">
        <v>677</v>
      </c>
      <c r="N28" s="463" t="s">
        <v>677</v>
      </c>
      <c r="O28" s="463" t="s">
        <v>677</v>
      </c>
      <c r="P28" s="463" t="s">
        <v>677</v>
      </c>
      <c r="Q28" s="463" t="s">
        <v>677</v>
      </c>
      <c r="R28" s="463" t="s">
        <v>677</v>
      </c>
      <c r="S28" s="463" t="s">
        <v>677</v>
      </c>
      <c r="T28" s="463" t="s">
        <v>677</v>
      </c>
      <c r="U28" s="463" t="s">
        <v>677</v>
      </c>
      <c r="V28" s="463" t="s">
        <v>677</v>
      </c>
      <c r="W28" s="463" t="s">
        <v>677</v>
      </c>
      <c r="X28" s="463" t="s">
        <v>677</v>
      </c>
      <c r="Y28" s="463" t="s">
        <v>677</v>
      </c>
      <c r="Z28" s="463" t="s">
        <v>677</v>
      </c>
      <c r="AA28" s="463" t="s">
        <v>677</v>
      </c>
      <c r="AB28" s="463" t="s">
        <v>677</v>
      </c>
      <c r="AC28" s="578"/>
      <c r="AD28" s="578"/>
      <c r="AE28" s="463" t="s">
        <v>677</v>
      </c>
      <c r="AF28" s="578"/>
      <c r="AG28" s="578"/>
      <c r="AH28" s="463" t="s">
        <v>677</v>
      </c>
      <c r="AI28" s="463" t="s">
        <v>677</v>
      </c>
      <c r="AJ28" s="463" t="s">
        <v>677</v>
      </c>
      <c r="AK28" s="463" t="s">
        <v>677</v>
      </c>
      <c r="AL28" s="578"/>
      <c r="AM28" s="578"/>
      <c r="AN28" s="463" t="s">
        <v>677</v>
      </c>
      <c r="AO28" s="578"/>
      <c r="AP28" s="578"/>
      <c r="AQ28" s="463" t="s">
        <v>677</v>
      </c>
      <c r="AR28" s="578"/>
      <c r="AS28" s="578"/>
      <c r="AT28" s="463" t="s">
        <v>677</v>
      </c>
      <c r="AU28" s="598">
        <v>42282</v>
      </c>
      <c r="AV28" s="463" t="s">
        <v>677</v>
      </c>
      <c r="AW28" s="463" t="s">
        <v>677</v>
      </c>
      <c r="AX28" s="463" t="s">
        <v>677</v>
      </c>
      <c r="AY28" s="463" t="s">
        <v>677</v>
      </c>
      <c r="AZ28" s="463" t="s">
        <v>677</v>
      </c>
      <c r="BA28" s="463" t="s">
        <v>677</v>
      </c>
      <c r="BB28" s="463" t="s">
        <v>677</v>
      </c>
      <c r="BC28" s="463" t="s">
        <v>677</v>
      </c>
      <c r="BD28" s="463" t="s">
        <v>677</v>
      </c>
      <c r="BE28" s="578"/>
      <c r="BF28" s="578"/>
      <c r="BG28" s="463" t="s">
        <v>677</v>
      </c>
      <c r="BH28" s="600"/>
      <c r="BI28" s="600"/>
      <c r="BJ28" s="463" t="s">
        <v>677</v>
      </c>
      <c r="BK28" s="600"/>
      <c r="BL28" s="600"/>
      <c r="BM28" s="463" t="s">
        <v>677</v>
      </c>
      <c r="BN28" s="463" t="s">
        <v>677</v>
      </c>
      <c r="BO28" s="463" t="s">
        <v>677</v>
      </c>
      <c r="BP28" s="463" t="s">
        <v>677</v>
      </c>
      <c r="BQ28" s="463" t="s">
        <v>677</v>
      </c>
      <c r="BR28" s="601" t="s">
        <v>683</v>
      </c>
      <c r="BS28" s="463" t="s">
        <v>677</v>
      </c>
      <c r="BT28" s="463" t="s">
        <v>677</v>
      </c>
      <c r="BU28" s="463" t="s">
        <v>677</v>
      </c>
      <c r="BV28" s="463" t="s">
        <v>677</v>
      </c>
      <c r="BW28" s="601" t="s">
        <v>683</v>
      </c>
      <c r="BX28" s="601" t="s">
        <v>683</v>
      </c>
      <c r="BY28" s="463" t="s">
        <v>677</v>
      </c>
    </row>
    <row r="29" spans="1:77" x14ac:dyDescent="0.2">
      <c r="A29" s="598">
        <v>42283</v>
      </c>
      <c r="B29" s="599"/>
      <c r="C29" s="599"/>
      <c r="D29" s="599"/>
      <c r="E29" s="463" t="s">
        <v>677</v>
      </c>
      <c r="F29" s="463" t="s">
        <v>677</v>
      </c>
      <c r="G29" s="463" t="s">
        <v>677</v>
      </c>
      <c r="H29" s="463" t="s">
        <v>677</v>
      </c>
      <c r="I29" s="463" t="s">
        <v>677</v>
      </c>
      <c r="J29" s="463" t="s">
        <v>677</v>
      </c>
      <c r="K29" s="463" t="s">
        <v>677</v>
      </c>
      <c r="L29" s="463" t="s">
        <v>677</v>
      </c>
      <c r="M29" s="463" t="s">
        <v>677</v>
      </c>
      <c r="N29" s="463" t="s">
        <v>677</v>
      </c>
      <c r="O29" s="463" t="s">
        <v>677</v>
      </c>
      <c r="P29" s="463" t="s">
        <v>677</v>
      </c>
      <c r="Q29" s="463" t="s">
        <v>677</v>
      </c>
      <c r="R29" s="463" t="s">
        <v>677</v>
      </c>
      <c r="S29" s="463" t="s">
        <v>677</v>
      </c>
      <c r="T29" s="463" t="s">
        <v>677</v>
      </c>
      <c r="U29" s="463" t="s">
        <v>677</v>
      </c>
      <c r="V29" s="463" t="s">
        <v>677</v>
      </c>
      <c r="W29" s="463" t="s">
        <v>677</v>
      </c>
      <c r="X29" s="463" t="s">
        <v>677</v>
      </c>
      <c r="Y29" s="463" t="s">
        <v>677</v>
      </c>
      <c r="Z29" s="463" t="s">
        <v>677</v>
      </c>
      <c r="AA29" s="463" t="s">
        <v>677</v>
      </c>
      <c r="AB29" s="463" t="s">
        <v>677</v>
      </c>
      <c r="AC29" s="578"/>
      <c r="AD29" s="578"/>
      <c r="AE29" s="463" t="s">
        <v>677</v>
      </c>
      <c r="AF29" s="578"/>
      <c r="AG29" s="578"/>
      <c r="AH29" s="463" t="s">
        <v>677</v>
      </c>
      <c r="AI29" s="463" t="s">
        <v>677</v>
      </c>
      <c r="AJ29" s="463" t="s">
        <v>677</v>
      </c>
      <c r="AK29" s="463" t="s">
        <v>677</v>
      </c>
      <c r="AL29" s="578"/>
      <c r="AM29" s="578"/>
      <c r="AN29" s="463" t="s">
        <v>677</v>
      </c>
      <c r="AO29" s="578"/>
      <c r="AP29" s="578"/>
      <c r="AQ29" s="463" t="s">
        <v>677</v>
      </c>
      <c r="AR29" s="578"/>
      <c r="AS29" s="578"/>
      <c r="AT29" s="463" t="s">
        <v>677</v>
      </c>
      <c r="AU29" s="598">
        <v>42283</v>
      </c>
      <c r="AV29" s="463" t="s">
        <v>677</v>
      </c>
      <c r="AW29" s="463" t="s">
        <v>677</v>
      </c>
      <c r="AX29" s="463" t="s">
        <v>677</v>
      </c>
      <c r="AY29" s="463" t="s">
        <v>677</v>
      </c>
      <c r="AZ29" s="463" t="s">
        <v>677</v>
      </c>
      <c r="BA29" s="463" t="s">
        <v>677</v>
      </c>
      <c r="BB29" s="463" t="s">
        <v>677</v>
      </c>
      <c r="BC29" s="463" t="s">
        <v>677</v>
      </c>
      <c r="BD29" s="463" t="s">
        <v>677</v>
      </c>
      <c r="BE29" s="578"/>
      <c r="BF29" s="578"/>
      <c r="BG29" s="463" t="s">
        <v>677</v>
      </c>
      <c r="BH29" s="600"/>
      <c r="BI29" s="600"/>
      <c r="BJ29" s="463" t="s">
        <v>677</v>
      </c>
      <c r="BK29" s="600"/>
      <c r="BL29" s="600"/>
      <c r="BM29" s="463" t="s">
        <v>677</v>
      </c>
      <c r="BN29" s="463" t="s">
        <v>677</v>
      </c>
      <c r="BO29" s="463" t="s">
        <v>677</v>
      </c>
      <c r="BP29" s="463" t="s">
        <v>677</v>
      </c>
      <c r="BQ29" s="463" t="s">
        <v>677</v>
      </c>
      <c r="BR29" s="463" t="s">
        <v>677</v>
      </c>
      <c r="BS29" s="463" t="s">
        <v>677</v>
      </c>
      <c r="BT29" s="463" t="s">
        <v>677</v>
      </c>
      <c r="BU29" s="463" t="s">
        <v>677</v>
      </c>
      <c r="BV29" s="463" t="s">
        <v>677</v>
      </c>
      <c r="BW29" s="601" t="s">
        <v>683</v>
      </c>
      <c r="BX29" s="601" t="s">
        <v>683</v>
      </c>
      <c r="BY29" s="463" t="s">
        <v>677</v>
      </c>
    </row>
    <row r="30" spans="1:77" x14ac:dyDescent="0.2">
      <c r="A30" s="598">
        <v>42284</v>
      </c>
      <c r="B30" s="599"/>
      <c r="C30" s="599"/>
      <c r="D30" s="599"/>
      <c r="E30" s="463" t="s">
        <v>677</v>
      </c>
      <c r="F30" s="463" t="s">
        <v>677</v>
      </c>
      <c r="G30" s="463" t="s">
        <v>677</v>
      </c>
      <c r="H30" s="463" t="s">
        <v>677</v>
      </c>
      <c r="I30" s="463" t="s">
        <v>677</v>
      </c>
      <c r="J30" s="463" t="s">
        <v>677</v>
      </c>
      <c r="K30" s="463" t="s">
        <v>677</v>
      </c>
      <c r="L30" s="463" t="s">
        <v>677</v>
      </c>
      <c r="M30" s="463" t="s">
        <v>677</v>
      </c>
      <c r="N30" s="463" t="s">
        <v>677</v>
      </c>
      <c r="O30" s="463" t="s">
        <v>677</v>
      </c>
      <c r="P30" s="463" t="s">
        <v>677</v>
      </c>
      <c r="Q30" s="463" t="s">
        <v>677</v>
      </c>
      <c r="R30" s="463" t="s">
        <v>677</v>
      </c>
      <c r="S30" s="463" t="s">
        <v>677</v>
      </c>
      <c r="T30" s="463" t="s">
        <v>677</v>
      </c>
      <c r="U30" s="463" t="s">
        <v>677</v>
      </c>
      <c r="V30" s="463" t="s">
        <v>677</v>
      </c>
      <c r="W30" s="463" t="s">
        <v>677</v>
      </c>
      <c r="X30" s="463" t="s">
        <v>677</v>
      </c>
      <c r="Y30" s="463" t="s">
        <v>677</v>
      </c>
      <c r="Z30" s="463" t="s">
        <v>677</v>
      </c>
      <c r="AA30" s="463" t="s">
        <v>677</v>
      </c>
      <c r="AB30" s="463" t="s">
        <v>677</v>
      </c>
      <c r="AC30" s="578"/>
      <c r="AD30" s="578"/>
      <c r="AE30" s="463" t="s">
        <v>677</v>
      </c>
      <c r="AF30" s="578"/>
      <c r="AG30" s="578"/>
      <c r="AH30" s="463" t="s">
        <v>677</v>
      </c>
      <c r="AI30" s="463" t="s">
        <v>677</v>
      </c>
      <c r="AJ30" s="463" t="s">
        <v>677</v>
      </c>
      <c r="AK30" s="463" t="s">
        <v>677</v>
      </c>
      <c r="AL30" s="578"/>
      <c r="AM30" s="578"/>
      <c r="AN30" s="463" t="s">
        <v>677</v>
      </c>
      <c r="AO30" s="578"/>
      <c r="AP30" s="578"/>
      <c r="AQ30" s="463" t="s">
        <v>677</v>
      </c>
      <c r="AR30" s="578"/>
      <c r="AS30" s="578"/>
      <c r="AT30" s="463" t="s">
        <v>677</v>
      </c>
      <c r="AU30" s="598">
        <v>42284</v>
      </c>
      <c r="AV30" s="463" t="s">
        <v>677</v>
      </c>
      <c r="AW30" s="463" t="s">
        <v>677</v>
      </c>
      <c r="AX30" s="463" t="s">
        <v>677</v>
      </c>
      <c r="AY30" s="463" t="s">
        <v>677</v>
      </c>
      <c r="AZ30" s="463" t="s">
        <v>677</v>
      </c>
      <c r="BA30" s="463" t="s">
        <v>677</v>
      </c>
      <c r="BB30" s="463" t="s">
        <v>677</v>
      </c>
      <c r="BC30" s="463" t="s">
        <v>677</v>
      </c>
      <c r="BD30" s="463" t="s">
        <v>677</v>
      </c>
      <c r="BE30" s="578"/>
      <c r="BF30" s="578"/>
      <c r="BG30" s="463" t="s">
        <v>677</v>
      </c>
      <c r="BH30" s="600"/>
      <c r="BI30" s="600"/>
      <c r="BJ30" s="463" t="s">
        <v>677</v>
      </c>
      <c r="BK30" s="600"/>
      <c r="BL30" s="600"/>
      <c r="BM30" s="463" t="s">
        <v>677</v>
      </c>
      <c r="BN30" s="463" t="s">
        <v>677</v>
      </c>
      <c r="BO30" s="463" t="s">
        <v>677</v>
      </c>
      <c r="BP30" s="463" t="s">
        <v>677</v>
      </c>
      <c r="BQ30" s="463" t="s">
        <v>677</v>
      </c>
      <c r="BR30" s="601" t="s">
        <v>683</v>
      </c>
      <c r="BS30" s="463" t="s">
        <v>677</v>
      </c>
      <c r="BT30" s="463" t="s">
        <v>677</v>
      </c>
      <c r="BU30" s="463" t="s">
        <v>677</v>
      </c>
      <c r="BV30" s="463" t="s">
        <v>677</v>
      </c>
      <c r="BW30" s="463" t="s">
        <v>677</v>
      </c>
      <c r="BX30" s="463" t="s">
        <v>677</v>
      </c>
      <c r="BY30" s="463" t="s">
        <v>677</v>
      </c>
    </row>
    <row r="31" spans="1:77" x14ac:dyDescent="0.2">
      <c r="A31" s="598">
        <v>42285</v>
      </c>
      <c r="B31" s="599"/>
      <c r="C31" s="599"/>
      <c r="D31" s="599"/>
      <c r="E31" s="463" t="s">
        <v>677</v>
      </c>
      <c r="F31" s="463" t="s">
        <v>677</v>
      </c>
      <c r="G31" s="463" t="s">
        <v>677</v>
      </c>
      <c r="H31" s="463" t="s">
        <v>677</v>
      </c>
      <c r="I31" s="463" t="s">
        <v>677</v>
      </c>
      <c r="J31" s="463" t="s">
        <v>677</v>
      </c>
      <c r="K31" s="463" t="s">
        <v>677</v>
      </c>
      <c r="L31" s="463" t="s">
        <v>677</v>
      </c>
      <c r="M31" s="463" t="s">
        <v>677</v>
      </c>
      <c r="N31" s="463" t="s">
        <v>677</v>
      </c>
      <c r="O31" s="463" t="s">
        <v>677</v>
      </c>
      <c r="P31" s="463" t="s">
        <v>677</v>
      </c>
      <c r="Q31" s="463" t="s">
        <v>677</v>
      </c>
      <c r="R31" s="463" t="s">
        <v>677</v>
      </c>
      <c r="S31" s="463" t="s">
        <v>677</v>
      </c>
      <c r="T31" s="463" t="s">
        <v>677</v>
      </c>
      <c r="U31" s="463" t="s">
        <v>677</v>
      </c>
      <c r="V31" s="463" t="s">
        <v>677</v>
      </c>
      <c r="W31" s="463" t="s">
        <v>677</v>
      </c>
      <c r="X31" s="463" t="s">
        <v>677</v>
      </c>
      <c r="Y31" s="463" t="s">
        <v>677</v>
      </c>
      <c r="Z31" s="463" t="s">
        <v>677</v>
      </c>
      <c r="AA31" s="463" t="s">
        <v>677</v>
      </c>
      <c r="AB31" s="463" t="s">
        <v>677</v>
      </c>
      <c r="AC31" s="578"/>
      <c r="AD31" s="578"/>
      <c r="AE31" s="463" t="s">
        <v>677</v>
      </c>
      <c r="AF31" s="578"/>
      <c r="AG31" s="578"/>
      <c r="AH31" s="463" t="s">
        <v>677</v>
      </c>
      <c r="AI31" s="463" t="s">
        <v>677</v>
      </c>
      <c r="AJ31" s="463" t="s">
        <v>677</v>
      </c>
      <c r="AK31" s="463" t="s">
        <v>677</v>
      </c>
      <c r="AL31" s="578"/>
      <c r="AM31" s="578"/>
      <c r="AN31" s="601" t="s">
        <v>683</v>
      </c>
      <c r="AO31" s="578"/>
      <c r="AP31" s="578"/>
      <c r="AQ31" s="463" t="s">
        <v>677</v>
      </c>
      <c r="AR31" s="578"/>
      <c r="AS31" s="578"/>
      <c r="AT31" s="463" t="s">
        <v>677</v>
      </c>
      <c r="AU31" s="598">
        <v>42285</v>
      </c>
      <c r="AV31" s="463" t="s">
        <v>677</v>
      </c>
      <c r="AW31" s="463" t="s">
        <v>677</v>
      </c>
      <c r="AX31" s="463" t="s">
        <v>677</v>
      </c>
      <c r="AY31" s="463" t="s">
        <v>677</v>
      </c>
      <c r="AZ31" s="463" t="s">
        <v>677</v>
      </c>
      <c r="BA31" s="463" t="s">
        <v>677</v>
      </c>
      <c r="BB31" s="463" t="s">
        <v>677</v>
      </c>
      <c r="BC31" s="463" t="s">
        <v>677</v>
      </c>
      <c r="BD31" s="463" t="s">
        <v>677</v>
      </c>
      <c r="BE31" s="578"/>
      <c r="BF31" s="578"/>
      <c r="BG31" s="463" t="s">
        <v>677</v>
      </c>
      <c r="BH31" s="600"/>
      <c r="BI31" s="600"/>
      <c r="BJ31" s="463" t="s">
        <v>677</v>
      </c>
      <c r="BK31" s="600"/>
      <c r="BL31" s="600"/>
      <c r="BM31" s="463" t="s">
        <v>677</v>
      </c>
      <c r="BN31" s="463" t="s">
        <v>677</v>
      </c>
      <c r="BO31" s="463" t="s">
        <v>677</v>
      </c>
      <c r="BP31" s="463" t="s">
        <v>677</v>
      </c>
      <c r="BQ31" s="463" t="s">
        <v>677</v>
      </c>
      <c r="BR31" s="601" t="s">
        <v>683</v>
      </c>
      <c r="BS31" s="463" t="s">
        <v>677</v>
      </c>
      <c r="BT31" s="463" t="s">
        <v>677</v>
      </c>
      <c r="BU31" s="463" t="s">
        <v>677</v>
      </c>
      <c r="BV31" s="463" t="s">
        <v>677</v>
      </c>
      <c r="BW31" s="601" t="s">
        <v>683</v>
      </c>
      <c r="BX31" s="601" t="s">
        <v>683</v>
      </c>
      <c r="BY31" s="463" t="s">
        <v>677</v>
      </c>
    </row>
    <row r="32" spans="1:77" ht="25.5" x14ac:dyDescent="0.2">
      <c r="A32" s="598">
        <v>42286</v>
      </c>
      <c r="B32" s="599"/>
      <c r="C32" s="599"/>
      <c r="D32" s="599"/>
      <c r="E32" s="463" t="s">
        <v>677</v>
      </c>
      <c r="F32" s="463" t="s">
        <v>677</v>
      </c>
      <c r="G32" s="463" t="s">
        <v>677</v>
      </c>
      <c r="H32" s="463" t="s">
        <v>677</v>
      </c>
      <c r="I32" s="463" t="s">
        <v>677</v>
      </c>
      <c r="J32" s="463" t="s">
        <v>677</v>
      </c>
      <c r="K32" s="463" t="s">
        <v>677</v>
      </c>
      <c r="L32" s="463" t="s">
        <v>677</v>
      </c>
      <c r="M32" s="463" t="s">
        <v>677</v>
      </c>
      <c r="N32" s="463" t="s">
        <v>677</v>
      </c>
      <c r="O32" s="463" t="s">
        <v>677</v>
      </c>
      <c r="P32" s="463" t="s">
        <v>677</v>
      </c>
      <c r="Q32" s="463" t="s">
        <v>677</v>
      </c>
      <c r="R32" s="463" t="s">
        <v>677</v>
      </c>
      <c r="S32" s="463" t="s">
        <v>677</v>
      </c>
      <c r="T32" s="463" t="s">
        <v>677</v>
      </c>
      <c r="U32" s="463" t="s">
        <v>677</v>
      </c>
      <c r="V32" s="463" t="s">
        <v>677</v>
      </c>
      <c r="W32" s="463" t="s">
        <v>677</v>
      </c>
      <c r="X32" s="463" t="s">
        <v>677</v>
      </c>
      <c r="Y32" s="463" t="s">
        <v>677</v>
      </c>
      <c r="Z32" s="463" t="s">
        <v>677</v>
      </c>
      <c r="AA32" s="463" t="s">
        <v>677</v>
      </c>
      <c r="AB32" s="463" t="s">
        <v>677</v>
      </c>
      <c r="AC32" s="578"/>
      <c r="AD32" s="578"/>
      <c r="AE32" s="463" t="s">
        <v>677</v>
      </c>
      <c r="AF32" s="578"/>
      <c r="AG32" s="578"/>
      <c r="AH32" s="463" t="s">
        <v>677</v>
      </c>
      <c r="AI32" s="463" t="s">
        <v>677</v>
      </c>
      <c r="AJ32" s="463" t="s">
        <v>677</v>
      </c>
      <c r="AK32" s="463" t="s">
        <v>677</v>
      </c>
      <c r="AL32" s="578"/>
      <c r="AM32" s="578"/>
      <c r="AN32" s="601" t="s">
        <v>683</v>
      </c>
      <c r="AO32" s="578"/>
      <c r="AP32" s="578"/>
      <c r="AQ32" s="463" t="s">
        <v>677</v>
      </c>
      <c r="AR32" s="578"/>
      <c r="AS32" s="578"/>
      <c r="AT32" s="463" t="s">
        <v>677</v>
      </c>
      <c r="AU32" s="598">
        <v>42286</v>
      </c>
      <c r="AV32" s="463" t="s">
        <v>677</v>
      </c>
      <c r="AW32" s="463" t="s">
        <v>677</v>
      </c>
      <c r="AX32" s="463" t="s">
        <v>677</v>
      </c>
      <c r="AY32" s="463" t="s">
        <v>677</v>
      </c>
      <c r="AZ32" s="463" t="s">
        <v>677</v>
      </c>
      <c r="BA32" s="463" t="s">
        <v>677</v>
      </c>
      <c r="BB32" s="463" t="s">
        <v>677</v>
      </c>
      <c r="BC32" s="463" t="s">
        <v>677</v>
      </c>
      <c r="BD32" s="463" t="s">
        <v>677</v>
      </c>
      <c r="BE32" s="578"/>
      <c r="BF32" s="578"/>
      <c r="BG32" s="463" t="s">
        <v>677</v>
      </c>
      <c r="BH32" s="600"/>
      <c r="BI32" s="600"/>
      <c r="BJ32" s="463" t="s">
        <v>677</v>
      </c>
      <c r="BK32" s="600"/>
      <c r="BL32" s="600"/>
      <c r="BM32" s="463" t="s">
        <v>677</v>
      </c>
      <c r="BN32" s="463" t="s">
        <v>677</v>
      </c>
      <c r="BO32" s="463" t="s">
        <v>677</v>
      </c>
      <c r="BP32" s="463" t="s">
        <v>677</v>
      </c>
      <c r="BQ32" s="602" t="s">
        <v>886</v>
      </c>
      <c r="BR32" s="601" t="s">
        <v>683</v>
      </c>
      <c r="BS32" s="463" t="s">
        <v>677</v>
      </c>
      <c r="BT32" s="463" t="s">
        <v>677</v>
      </c>
      <c r="BU32" s="463" t="s">
        <v>677</v>
      </c>
      <c r="BV32" s="463" t="s">
        <v>677</v>
      </c>
      <c r="BW32" s="601" t="s">
        <v>683</v>
      </c>
      <c r="BX32" s="601" t="s">
        <v>683</v>
      </c>
      <c r="BY32" s="463" t="s">
        <v>677</v>
      </c>
    </row>
    <row r="33" spans="1:77" ht="25.5" x14ac:dyDescent="0.2">
      <c r="A33" s="598">
        <v>42287</v>
      </c>
      <c r="B33" s="599"/>
      <c r="C33" s="599"/>
      <c r="D33" s="599"/>
      <c r="E33" s="463" t="s">
        <v>677</v>
      </c>
      <c r="F33" s="463" t="s">
        <v>677</v>
      </c>
      <c r="G33" s="463" t="s">
        <v>677</v>
      </c>
      <c r="H33" s="463" t="s">
        <v>677</v>
      </c>
      <c r="I33" s="463" t="s">
        <v>677</v>
      </c>
      <c r="J33" s="463" t="s">
        <v>677</v>
      </c>
      <c r="K33" s="463" t="s">
        <v>677</v>
      </c>
      <c r="L33" s="463" t="s">
        <v>677</v>
      </c>
      <c r="M33" s="463" t="s">
        <v>677</v>
      </c>
      <c r="N33" s="463" t="s">
        <v>677</v>
      </c>
      <c r="O33" s="463" t="s">
        <v>677</v>
      </c>
      <c r="P33" s="463" t="s">
        <v>677</v>
      </c>
      <c r="Q33" s="463" t="s">
        <v>677</v>
      </c>
      <c r="R33" s="463" t="s">
        <v>677</v>
      </c>
      <c r="S33" s="463" t="s">
        <v>677</v>
      </c>
      <c r="T33" s="463" t="s">
        <v>677</v>
      </c>
      <c r="U33" s="463" t="s">
        <v>677</v>
      </c>
      <c r="V33" s="463" t="s">
        <v>677</v>
      </c>
      <c r="W33" s="463" t="s">
        <v>677</v>
      </c>
      <c r="X33" s="463" t="s">
        <v>677</v>
      </c>
      <c r="Y33" s="463" t="s">
        <v>677</v>
      </c>
      <c r="Z33" s="463" t="s">
        <v>677</v>
      </c>
      <c r="AA33" s="463" t="s">
        <v>677</v>
      </c>
      <c r="AB33" s="463" t="s">
        <v>677</v>
      </c>
      <c r="AC33" s="578"/>
      <c r="AD33" s="578"/>
      <c r="AE33" s="463" t="s">
        <v>677</v>
      </c>
      <c r="AF33" s="578"/>
      <c r="AG33" s="578"/>
      <c r="AH33" s="463" t="s">
        <v>677</v>
      </c>
      <c r="AI33" s="463" t="s">
        <v>677</v>
      </c>
      <c r="AJ33" s="463" t="s">
        <v>677</v>
      </c>
      <c r="AK33" s="463" t="s">
        <v>677</v>
      </c>
      <c r="AL33" s="578"/>
      <c r="AM33" s="578"/>
      <c r="AN33" s="601" t="s">
        <v>683</v>
      </c>
      <c r="AO33" s="578"/>
      <c r="AP33" s="578"/>
      <c r="AQ33" s="463" t="s">
        <v>677</v>
      </c>
      <c r="AR33" s="578"/>
      <c r="AS33" s="578"/>
      <c r="AT33" s="463" t="s">
        <v>677</v>
      </c>
      <c r="AU33" s="598">
        <v>42287</v>
      </c>
      <c r="AV33" s="463" t="s">
        <v>677</v>
      </c>
      <c r="AW33" s="463" t="s">
        <v>677</v>
      </c>
      <c r="AX33" s="463" t="s">
        <v>677</v>
      </c>
      <c r="AY33" s="463" t="s">
        <v>677</v>
      </c>
      <c r="AZ33" s="463" t="s">
        <v>677</v>
      </c>
      <c r="BA33" s="463" t="s">
        <v>677</v>
      </c>
      <c r="BB33" s="463" t="s">
        <v>677</v>
      </c>
      <c r="BC33" s="463" t="s">
        <v>677</v>
      </c>
      <c r="BD33" s="463" t="s">
        <v>677</v>
      </c>
      <c r="BE33" s="578"/>
      <c r="BF33" s="578"/>
      <c r="BG33" s="601" t="s">
        <v>683</v>
      </c>
      <c r="BH33" s="600"/>
      <c r="BI33" s="600"/>
      <c r="BJ33" s="463" t="s">
        <v>677</v>
      </c>
      <c r="BK33" s="600"/>
      <c r="BL33" s="600"/>
      <c r="BM33" s="463" t="s">
        <v>677</v>
      </c>
      <c r="BN33" s="463" t="s">
        <v>677</v>
      </c>
      <c r="BO33" s="463" t="s">
        <v>677</v>
      </c>
      <c r="BP33" s="463" t="s">
        <v>677</v>
      </c>
      <c r="BQ33" s="602" t="s">
        <v>886</v>
      </c>
      <c r="BR33" s="601" t="s">
        <v>683</v>
      </c>
      <c r="BS33" s="463" t="s">
        <v>677</v>
      </c>
      <c r="BT33" s="463" t="s">
        <v>677</v>
      </c>
      <c r="BU33" s="463" t="s">
        <v>677</v>
      </c>
      <c r="BV33" s="463" t="s">
        <v>677</v>
      </c>
      <c r="BW33" s="601" t="s">
        <v>683</v>
      </c>
      <c r="BX33" s="601" t="s">
        <v>683</v>
      </c>
      <c r="BY33" s="463" t="s">
        <v>677</v>
      </c>
    </row>
    <row r="34" spans="1:77" x14ac:dyDescent="0.2">
      <c r="A34" s="598">
        <v>42288</v>
      </c>
      <c r="B34" s="599"/>
      <c r="C34" s="599"/>
      <c r="D34" s="599"/>
      <c r="E34" s="463" t="s">
        <v>677</v>
      </c>
      <c r="F34" s="463" t="s">
        <v>677</v>
      </c>
      <c r="G34" s="463" t="s">
        <v>677</v>
      </c>
      <c r="H34" s="463" t="s">
        <v>677</v>
      </c>
      <c r="I34" s="463" t="s">
        <v>677</v>
      </c>
      <c r="J34" s="463" t="s">
        <v>677</v>
      </c>
      <c r="K34" s="463" t="s">
        <v>677</v>
      </c>
      <c r="L34" s="463" t="s">
        <v>677</v>
      </c>
      <c r="M34" s="463" t="s">
        <v>677</v>
      </c>
      <c r="N34" s="463" t="s">
        <v>677</v>
      </c>
      <c r="O34" s="463" t="s">
        <v>677</v>
      </c>
      <c r="P34" s="463" t="s">
        <v>677</v>
      </c>
      <c r="Q34" s="463" t="s">
        <v>677</v>
      </c>
      <c r="R34" s="463" t="s">
        <v>677</v>
      </c>
      <c r="S34" s="463" t="s">
        <v>677</v>
      </c>
      <c r="T34" s="463" t="s">
        <v>677</v>
      </c>
      <c r="U34" s="463" t="s">
        <v>677</v>
      </c>
      <c r="V34" s="463" t="s">
        <v>677</v>
      </c>
      <c r="W34" s="463" t="s">
        <v>677</v>
      </c>
      <c r="X34" s="463" t="s">
        <v>677</v>
      </c>
      <c r="Y34" s="463" t="s">
        <v>677</v>
      </c>
      <c r="Z34" s="463" t="s">
        <v>677</v>
      </c>
      <c r="AA34" s="463" t="s">
        <v>677</v>
      </c>
      <c r="AB34" s="463" t="s">
        <v>677</v>
      </c>
      <c r="AC34" s="578"/>
      <c r="AD34" s="578"/>
      <c r="AE34" s="463" t="s">
        <v>677</v>
      </c>
      <c r="AF34" s="578"/>
      <c r="AG34" s="578"/>
      <c r="AH34" s="463" t="s">
        <v>677</v>
      </c>
      <c r="AI34" s="463" t="s">
        <v>677</v>
      </c>
      <c r="AJ34" s="463" t="s">
        <v>677</v>
      </c>
      <c r="AK34" s="463" t="s">
        <v>677</v>
      </c>
      <c r="AL34" s="578"/>
      <c r="AM34" s="578"/>
      <c r="AN34" s="601" t="s">
        <v>683</v>
      </c>
      <c r="AO34" s="578"/>
      <c r="AP34" s="578"/>
      <c r="AQ34" s="463" t="s">
        <v>677</v>
      </c>
      <c r="AR34" s="578"/>
      <c r="AS34" s="578"/>
      <c r="AT34" s="463" t="s">
        <v>677</v>
      </c>
      <c r="AU34" s="598">
        <v>42288</v>
      </c>
      <c r="AV34" s="463" t="s">
        <v>677</v>
      </c>
      <c r="AW34" s="463" t="s">
        <v>677</v>
      </c>
      <c r="AX34" s="463" t="s">
        <v>677</v>
      </c>
      <c r="AY34" s="463" t="s">
        <v>677</v>
      </c>
      <c r="AZ34" s="463" t="s">
        <v>677</v>
      </c>
      <c r="BA34" s="463" t="s">
        <v>677</v>
      </c>
      <c r="BB34" s="463" t="s">
        <v>677</v>
      </c>
      <c r="BC34" s="463" t="s">
        <v>677</v>
      </c>
      <c r="BD34" s="463" t="s">
        <v>677</v>
      </c>
      <c r="BE34" s="578"/>
      <c r="BF34" s="578"/>
      <c r="BG34" s="463" t="s">
        <v>677</v>
      </c>
      <c r="BH34" s="600"/>
      <c r="BI34" s="600"/>
      <c r="BJ34" s="463" t="s">
        <v>677</v>
      </c>
      <c r="BK34" s="600"/>
      <c r="BL34" s="600"/>
      <c r="BM34" s="463" t="s">
        <v>677</v>
      </c>
      <c r="BN34" s="463" t="s">
        <v>677</v>
      </c>
      <c r="BO34" s="463" t="s">
        <v>677</v>
      </c>
      <c r="BP34" s="463" t="s">
        <v>677</v>
      </c>
      <c r="BQ34" s="603" t="s">
        <v>677</v>
      </c>
      <c r="BR34" s="601" t="s">
        <v>683</v>
      </c>
      <c r="BS34" s="463" t="s">
        <v>677</v>
      </c>
      <c r="BT34" s="463" t="s">
        <v>677</v>
      </c>
      <c r="BU34" s="463" t="s">
        <v>677</v>
      </c>
      <c r="BV34" s="463" t="s">
        <v>677</v>
      </c>
      <c r="BW34" s="601" t="s">
        <v>683</v>
      </c>
      <c r="BX34" s="601" t="s">
        <v>683</v>
      </c>
      <c r="BY34" s="463" t="s">
        <v>677</v>
      </c>
    </row>
    <row r="35" spans="1:77" x14ac:dyDescent="0.2">
      <c r="A35" s="598">
        <v>42289</v>
      </c>
      <c r="B35" s="599"/>
      <c r="C35" s="599"/>
      <c r="D35" s="599"/>
      <c r="E35" s="463" t="s">
        <v>677</v>
      </c>
      <c r="F35" s="463" t="s">
        <v>677</v>
      </c>
      <c r="G35" s="463" t="s">
        <v>677</v>
      </c>
      <c r="H35" s="463" t="s">
        <v>677</v>
      </c>
      <c r="I35" s="463" t="s">
        <v>677</v>
      </c>
      <c r="J35" s="463" t="s">
        <v>677</v>
      </c>
      <c r="K35" s="463" t="s">
        <v>677</v>
      </c>
      <c r="L35" s="463" t="s">
        <v>677</v>
      </c>
      <c r="M35" s="463" t="s">
        <v>677</v>
      </c>
      <c r="N35" s="463" t="s">
        <v>677</v>
      </c>
      <c r="O35" s="463" t="s">
        <v>677</v>
      </c>
      <c r="P35" s="463" t="s">
        <v>677</v>
      </c>
      <c r="Q35" s="463" t="s">
        <v>677</v>
      </c>
      <c r="R35" s="463" t="s">
        <v>677</v>
      </c>
      <c r="S35" s="463" t="s">
        <v>677</v>
      </c>
      <c r="T35" s="463" t="s">
        <v>677</v>
      </c>
      <c r="U35" s="463" t="s">
        <v>677</v>
      </c>
      <c r="V35" s="463" t="s">
        <v>677</v>
      </c>
      <c r="W35" s="463" t="s">
        <v>677</v>
      </c>
      <c r="X35" s="463" t="s">
        <v>677</v>
      </c>
      <c r="Y35" s="463" t="s">
        <v>677</v>
      </c>
      <c r="Z35" s="463" t="s">
        <v>677</v>
      </c>
      <c r="AA35" s="463" t="s">
        <v>677</v>
      </c>
      <c r="AB35" s="463" t="s">
        <v>677</v>
      </c>
      <c r="AC35" s="578"/>
      <c r="AD35" s="578"/>
      <c r="AE35" s="463" t="s">
        <v>677</v>
      </c>
      <c r="AF35" s="578"/>
      <c r="AG35" s="578"/>
      <c r="AH35" s="463" t="s">
        <v>677</v>
      </c>
      <c r="AI35" s="463" t="s">
        <v>677</v>
      </c>
      <c r="AJ35" s="463" t="s">
        <v>677</v>
      </c>
      <c r="AK35" s="463" t="s">
        <v>677</v>
      </c>
      <c r="AL35" s="578"/>
      <c r="AM35" s="578"/>
      <c r="AN35" s="601" t="s">
        <v>683</v>
      </c>
      <c r="AO35" s="578"/>
      <c r="AP35" s="578"/>
      <c r="AQ35" s="463" t="s">
        <v>677</v>
      </c>
      <c r="AR35" s="578"/>
      <c r="AS35" s="578"/>
      <c r="AT35" s="463" t="s">
        <v>677</v>
      </c>
      <c r="AU35" s="598">
        <v>42289</v>
      </c>
      <c r="AV35" s="463" t="s">
        <v>677</v>
      </c>
      <c r="AW35" s="463" t="s">
        <v>677</v>
      </c>
      <c r="AX35" s="463" t="s">
        <v>677</v>
      </c>
      <c r="AY35" s="463" t="s">
        <v>677</v>
      </c>
      <c r="AZ35" s="463" t="s">
        <v>677</v>
      </c>
      <c r="BA35" s="463" t="s">
        <v>677</v>
      </c>
      <c r="BB35" s="463" t="s">
        <v>677</v>
      </c>
      <c r="BC35" s="463" t="s">
        <v>677</v>
      </c>
      <c r="BD35" s="463" t="s">
        <v>677</v>
      </c>
      <c r="BE35" s="578"/>
      <c r="BF35" s="578"/>
      <c r="BG35" s="463" t="s">
        <v>677</v>
      </c>
      <c r="BH35" s="600"/>
      <c r="BI35" s="600"/>
      <c r="BJ35" s="463" t="s">
        <v>677</v>
      </c>
      <c r="BK35" s="600"/>
      <c r="BL35" s="600"/>
      <c r="BM35" s="463" t="s">
        <v>677</v>
      </c>
      <c r="BN35" s="463" t="s">
        <v>677</v>
      </c>
      <c r="BO35" s="463" t="s">
        <v>677</v>
      </c>
      <c r="BP35" s="463" t="s">
        <v>677</v>
      </c>
      <c r="BQ35" s="463" t="s">
        <v>677</v>
      </c>
      <c r="BR35" s="463" t="s">
        <v>677</v>
      </c>
      <c r="BS35" s="463" t="s">
        <v>677</v>
      </c>
      <c r="BT35" s="463" t="s">
        <v>677</v>
      </c>
      <c r="BU35" s="463" t="s">
        <v>677</v>
      </c>
      <c r="BV35" s="463" t="s">
        <v>677</v>
      </c>
      <c r="BW35" s="601" t="s">
        <v>683</v>
      </c>
      <c r="BX35" s="601" t="s">
        <v>683</v>
      </c>
      <c r="BY35" s="463" t="s">
        <v>677</v>
      </c>
    </row>
    <row r="36" spans="1:77" ht="25.5" x14ac:dyDescent="0.2">
      <c r="A36" s="598">
        <v>42290</v>
      </c>
      <c r="B36" s="599"/>
      <c r="C36" s="599"/>
      <c r="D36" s="599"/>
      <c r="E36" s="463" t="s">
        <v>677</v>
      </c>
      <c r="F36" s="463" t="s">
        <v>677</v>
      </c>
      <c r="G36" s="463" t="s">
        <v>677</v>
      </c>
      <c r="H36" s="463" t="s">
        <v>677</v>
      </c>
      <c r="I36" s="463" t="s">
        <v>677</v>
      </c>
      <c r="J36" s="463" t="s">
        <v>677</v>
      </c>
      <c r="K36" s="463" t="s">
        <v>677</v>
      </c>
      <c r="L36" s="463" t="s">
        <v>677</v>
      </c>
      <c r="M36" s="463" t="s">
        <v>677</v>
      </c>
      <c r="N36" s="463" t="s">
        <v>677</v>
      </c>
      <c r="O36" s="463" t="s">
        <v>677</v>
      </c>
      <c r="P36" s="463" t="s">
        <v>677</v>
      </c>
      <c r="Q36" s="463" t="s">
        <v>677</v>
      </c>
      <c r="R36" s="463" t="s">
        <v>677</v>
      </c>
      <c r="S36" s="463" t="s">
        <v>677</v>
      </c>
      <c r="T36" s="463" t="s">
        <v>677</v>
      </c>
      <c r="U36" s="463" t="s">
        <v>677</v>
      </c>
      <c r="V36" s="463" t="s">
        <v>677</v>
      </c>
      <c r="W36" s="463" t="s">
        <v>677</v>
      </c>
      <c r="X36" s="463" t="s">
        <v>677</v>
      </c>
      <c r="Y36" s="463" t="s">
        <v>677</v>
      </c>
      <c r="Z36" s="463" t="s">
        <v>677</v>
      </c>
      <c r="AA36" s="463" t="s">
        <v>677</v>
      </c>
      <c r="AB36" s="463" t="s">
        <v>677</v>
      </c>
      <c r="AC36" s="578"/>
      <c r="AD36" s="578"/>
      <c r="AE36" s="463" t="s">
        <v>677</v>
      </c>
      <c r="AF36" s="578"/>
      <c r="AG36" s="578"/>
      <c r="AH36" s="463" t="s">
        <v>677</v>
      </c>
      <c r="AI36" s="463" t="s">
        <v>677</v>
      </c>
      <c r="AJ36" s="463" t="s">
        <v>677</v>
      </c>
      <c r="AK36" s="463" t="s">
        <v>677</v>
      </c>
      <c r="AL36" s="578"/>
      <c r="AM36" s="578"/>
      <c r="AN36" s="601" t="s">
        <v>683</v>
      </c>
      <c r="AO36" s="578"/>
      <c r="AP36" s="578"/>
      <c r="AQ36" s="463" t="s">
        <v>677</v>
      </c>
      <c r="AR36" s="578"/>
      <c r="AS36" s="578"/>
      <c r="AT36" s="463" t="s">
        <v>677</v>
      </c>
      <c r="AU36" s="598">
        <v>42290</v>
      </c>
      <c r="AV36" s="463" t="s">
        <v>677</v>
      </c>
      <c r="AW36" s="463" t="s">
        <v>677</v>
      </c>
      <c r="AX36" s="463" t="s">
        <v>677</v>
      </c>
      <c r="AY36" s="463" t="s">
        <v>677</v>
      </c>
      <c r="AZ36" s="463" t="s">
        <v>677</v>
      </c>
      <c r="BA36" s="463" t="s">
        <v>677</v>
      </c>
      <c r="BB36" s="463" t="s">
        <v>677</v>
      </c>
      <c r="BC36" s="463" t="s">
        <v>677</v>
      </c>
      <c r="BD36" s="463" t="s">
        <v>677</v>
      </c>
      <c r="BE36" s="578"/>
      <c r="BF36" s="578"/>
      <c r="BG36" s="463" t="s">
        <v>677</v>
      </c>
      <c r="BH36" s="600"/>
      <c r="BI36" s="600"/>
      <c r="BJ36" s="463" t="s">
        <v>677</v>
      </c>
      <c r="BK36" s="600"/>
      <c r="BL36" s="600"/>
      <c r="BM36" s="463" t="s">
        <v>677</v>
      </c>
      <c r="BN36" s="463" t="s">
        <v>677</v>
      </c>
      <c r="BO36" s="463" t="s">
        <v>677</v>
      </c>
      <c r="BP36" s="463" t="s">
        <v>677</v>
      </c>
      <c r="BQ36" s="603" t="s">
        <v>677</v>
      </c>
      <c r="BR36" s="602" t="s">
        <v>886</v>
      </c>
      <c r="BS36" s="463" t="s">
        <v>677</v>
      </c>
      <c r="BT36" s="463" t="s">
        <v>677</v>
      </c>
      <c r="BU36" s="463" t="s">
        <v>677</v>
      </c>
      <c r="BV36" s="463" t="s">
        <v>677</v>
      </c>
      <c r="BW36" s="601" t="s">
        <v>683</v>
      </c>
      <c r="BX36" s="601" t="s">
        <v>683</v>
      </c>
      <c r="BY36" s="463" t="s">
        <v>677</v>
      </c>
    </row>
    <row r="37" spans="1:77" x14ac:dyDescent="0.2">
      <c r="A37" s="598">
        <v>42291</v>
      </c>
      <c r="B37" s="599"/>
      <c r="C37" s="599"/>
      <c r="D37" s="599"/>
      <c r="E37" s="463" t="s">
        <v>677</v>
      </c>
      <c r="F37" s="463" t="s">
        <v>677</v>
      </c>
      <c r="G37" s="463" t="s">
        <v>677</v>
      </c>
      <c r="H37" s="463" t="s">
        <v>677</v>
      </c>
      <c r="I37" s="463" t="s">
        <v>677</v>
      </c>
      <c r="J37" s="463" t="s">
        <v>677</v>
      </c>
      <c r="K37" s="463" t="s">
        <v>677</v>
      </c>
      <c r="L37" s="463" t="s">
        <v>677</v>
      </c>
      <c r="M37" s="463" t="s">
        <v>677</v>
      </c>
      <c r="N37" s="463" t="s">
        <v>677</v>
      </c>
      <c r="O37" s="463" t="s">
        <v>677</v>
      </c>
      <c r="P37" s="463" t="s">
        <v>677</v>
      </c>
      <c r="Q37" s="463" t="s">
        <v>677</v>
      </c>
      <c r="R37" s="463" t="s">
        <v>677</v>
      </c>
      <c r="S37" s="463" t="s">
        <v>677</v>
      </c>
      <c r="T37" s="463" t="s">
        <v>677</v>
      </c>
      <c r="U37" s="463" t="s">
        <v>677</v>
      </c>
      <c r="V37" s="463" t="s">
        <v>677</v>
      </c>
      <c r="W37" s="463" t="s">
        <v>677</v>
      </c>
      <c r="X37" s="463" t="s">
        <v>677</v>
      </c>
      <c r="Y37" s="463" t="s">
        <v>677</v>
      </c>
      <c r="Z37" s="463" t="s">
        <v>677</v>
      </c>
      <c r="AA37" s="463" t="s">
        <v>677</v>
      </c>
      <c r="AB37" s="463" t="s">
        <v>677</v>
      </c>
      <c r="AC37" s="578"/>
      <c r="AD37" s="578"/>
      <c r="AE37" s="463" t="s">
        <v>677</v>
      </c>
      <c r="AF37" s="578"/>
      <c r="AG37" s="578"/>
      <c r="AH37" s="463" t="s">
        <v>677</v>
      </c>
      <c r="AI37" s="463" t="s">
        <v>677</v>
      </c>
      <c r="AJ37" s="463" t="s">
        <v>677</v>
      </c>
      <c r="AK37" s="463" t="s">
        <v>677</v>
      </c>
      <c r="AL37" s="578"/>
      <c r="AM37" s="578"/>
      <c r="AN37" s="601" t="s">
        <v>683</v>
      </c>
      <c r="AO37" s="578"/>
      <c r="AP37" s="578"/>
      <c r="AQ37" s="463" t="s">
        <v>677</v>
      </c>
      <c r="AR37" s="578"/>
      <c r="AS37" s="578"/>
      <c r="AT37" s="463" t="s">
        <v>677</v>
      </c>
      <c r="AU37" s="598">
        <v>42291</v>
      </c>
      <c r="AV37" s="463" t="s">
        <v>677</v>
      </c>
      <c r="AW37" s="463" t="s">
        <v>677</v>
      </c>
      <c r="AX37" s="463" t="s">
        <v>677</v>
      </c>
      <c r="AY37" s="463" t="s">
        <v>677</v>
      </c>
      <c r="AZ37" s="463" t="s">
        <v>677</v>
      </c>
      <c r="BA37" s="463" t="s">
        <v>677</v>
      </c>
      <c r="BB37" s="463" t="s">
        <v>677</v>
      </c>
      <c r="BC37" s="463" t="s">
        <v>677</v>
      </c>
      <c r="BD37" s="463" t="s">
        <v>677</v>
      </c>
      <c r="BE37" s="578"/>
      <c r="BF37" s="578"/>
      <c r="BG37" s="463" t="s">
        <v>677</v>
      </c>
      <c r="BH37" s="600"/>
      <c r="BI37" s="600"/>
      <c r="BJ37" s="463" t="s">
        <v>677</v>
      </c>
      <c r="BK37" s="600"/>
      <c r="BL37" s="600"/>
      <c r="BM37" s="463" t="s">
        <v>677</v>
      </c>
      <c r="BN37" s="463" t="s">
        <v>677</v>
      </c>
      <c r="BO37" s="463" t="s">
        <v>677</v>
      </c>
      <c r="BP37" s="463" t="s">
        <v>677</v>
      </c>
      <c r="BQ37" s="603" t="s">
        <v>677</v>
      </c>
      <c r="BR37" s="463" t="s">
        <v>677</v>
      </c>
      <c r="BS37" s="463" t="s">
        <v>677</v>
      </c>
      <c r="BT37" s="463" t="s">
        <v>677</v>
      </c>
      <c r="BU37" s="463" t="s">
        <v>677</v>
      </c>
      <c r="BV37" s="463" t="s">
        <v>677</v>
      </c>
      <c r="BW37" s="601" t="s">
        <v>683</v>
      </c>
      <c r="BX37" s="601" t="s">
        <v>683</v>
      </c>
      <c r="BY37" s="463" t="s">
        <v>677</v>
      </c>
    </row>
    <row r="38" spans="1:77" x14ac:dyDescent="0.2">
      <c r="A38" s="598">
        <v>42292</v>
      </c>
      <c r="B38" s="599"/>
      <c r="C38" s="599"/>
      <c r="D38" s="599"/>
      <c r="E38" s="463" t="s">
        <v>677</v>
      </c>
      <c r="F38" s="463" t="s">
        <v>677</v>
      </c>
      <c r="G38" s="463" t="s">
        <v>677</v>
      </c>
      <c r="H38" s="463" t="s">
        <v>677</v>
      </c>
      <c r="I38" s="463" t="s">
        <v>677</v>
      </c>
      <c r="J38" s="463" t="s">
        <v>677</v>
      </c>
      <c r="K38" s="463" t="s">
        <v>677</v>
      </c>
      <c r="L38" s="463" t="s">
        <v>677</v>
      </c>
      <c r="M38" s="463" t="s">
        <v>677</v>
      </c>
      <c r="N38" s="463" t="s">
        <v>677</v>
      </c>
      <c r="O38" s="463" t="s">
        <v>677</v>
      </c>
      <c r="P38" s="463" t="s">
        <v>677</v>
      </c>
      <c r="Q38" s="463" t="s">
        <v>677</v>
      </c>
      <c r="R38" s="463" t="s">
        <v>677</v>
      </c>
      <c r="S38" s="463" t="s">
        <v>677</v>
      </c>
      <c r="T38" s="463" t="s">
        <v>677</v>
      </c>
      <c r="U38" s="463" t="s">
        <v>677</v>
      </c>
      <c r="V38" s="463" t="s">
        <v>677</v>
      </c>
      <c r="W38" s="463" t="s">
        <v>677</v>
      </c>
      <c r="X38" s="463" t="s">
        <v>677</v>
      </c>
      <c r="Y38" s="463" t="s">
        <v>677</v>
      </c>
      <c r="Z38" s="463" t="s">
        <v>677</v>
      </c>
      <c r="AA38" s="463" t="s">
        <v>677</v>
      </c>
      <c r="AB38" s="463" t="s">
        <v>677</v>
      </c>
      <c r="AC38" s="578"/>
      <c r="AD38" s="578"/>
      <c r="AE38" s="463" t="s">
        <v>677</v>
      </c>
      <c r="AF38" s="578"/>
      <c r="AG38" s="578"/>
      <c r="AH38" s="463" t="s">
        <v>677</v>
      </c>
      <c r="AI38" s="463" t="s">
        <v>677</v>
      </c>
      <c r="AJ38" s="463" t="s">
        <v>677</v>
      </c>
      <c r="AK38" s="463" t="s">
        <v>677</v>
      </c>
      <c r="AL38" s="578"/>
      <c r="AM38" s="578"/>
      <c r="AN38" s="601" t="s">
        <v>683</v>
      </c>
      <c r="AO38" s="578"/>
      <c r="AP38" s="578"/>
      <c r="AQ38" s="463" t="s">
        <v>677</v>
      </c>
      <c r="AR38" s="578"/>
      <c r="AS38" s="578"/>
      <c r="AT38" s="463" t="s">
        <v>677</v>
      </c>
      <c r="AU38" s="598">
        <v>42292</v>
      </c>
      <c r="AV38" s="463" t="s">
        <v>677</v>
      </c>
      <c r="AW38" s="463" t="s">
        <v>677</v>
      </c>
      <c r="AX38" s="463" t="s">
        <v>677</v>
      </c>
      <c r="AY38" s="463" t="s">
        <v>677</v>
      </c>
      <c r="AZ38" s="463" t="s">
        <v>677</v>
      </c>
      <c r="BA38" s="463" t="s">
        <v>677</v>
      </c>
      <c r="BB38" s="463" t="s">
        <v>677</v>
      </c>
      <c r="BC38" s="463" t="s">
        <v>677</v>
      </c>
      <c r="BD38" s="463" t="s">
        <v>677</v>
      </c>
      <c r="BE38" s="578"/>
      <c r="BF38" s="578"/>
      <c r="BG38" s="463" t="s">
        <v>677</v>
      </c>
      <c r="BH38" s="600"/>
      <c r="BI38" s="600"/>
      <c r="BJ38" s="463" t="s">
        <v>677</v>
      </c>
      <c r="BK38" s="600"/>
      <c r="BL38" s="600"/>
      <c r="BM38" s="463" t="s">
        <v>677</v>
      </c>
      <c r="BN38" s="463" t="s">
        <v>677</v>
      </c>
      <c r="BO38" s="463" t="s">
        <v>677</v>
      </c>
      <c r="BP38" s="463" t="s">
        <v>677</v>
      </c>
      <c r="BQ38" s="463" t="s">
        <v>677</v>
      </c>
      <c r="BR38" s="601" t="s">
        <v>683</v>
      </c>
      <c r="BS38" s="463" t="s">
        <v>677</v>
      </c>
      <c r="BT38" s="463" t="s">
        <v>677</v>
      </c>
      <c r="BU38" s="463" t="s">
        <v>677</v>
      </c>
      <c r="BV38" s="463" t="s">
        <v>677</v>
      </c>
      <c r="BW38" s="601" t="s">
        <v>683</v>
      </c>
      <c r="BX38" s="601" t="s">
        <v>683</v>
      </c>
      <c r="BY38" s="463" t="s">
        <v>677</v>
      </c>
    </row>
    <row r="39" spans="1:77" ht="25.5" x14ac:dyDescent="0.2">
      <c r="A39" s="598">
        <v>42293</v>
      </c>
      <c r="B39" s="599"/>
      <c r="C39" s="599"/>
      <c r="D39" s="599"/>
      <c r="E39" s="463" t="s">
        <v>677</v>
      </c>
      <c r="F39" s="463" t="s">
        <v>677</v>
      </c>
      <c r="G39" s="463" t="s">
        <v>677</v>
      </c>
      <c r="H39" s="463" t="s">
        <v>677</v>
      </c>
      <c r="I39" s="463" t="s">
        <v>677</v>
      </c>
      <c r="J39" s="463" t="s">
        <v>677</v>
      </c>
      <c r="K39" s="463" t="s">
        <v>677</v>
      </c>
      <c r="L39" s="463" t="s">
        <v>677</v>
      </c>
      <c r="M39" s="463" t="s">
        <v>677</v>
      </c>
      <c r="N39" s="463" t="s">
        <v>677</v>
      </c>
      <c r="O39" s="463" t="s">
        <v>677</v>
      </c>
      <c r="P39" s="463" t="s">
        <v>677</v>
      </c>
      <c r="Q39" s="463" t="s">
        <v>677</v>
      </c>
      <c r="R39" s="463" t="s">
        <v>677</v>
      </c>
      <c r="S39" s="463" t="s">
        <v>677</v>
      </c>
      <c r="T39" s="463" t="s">
        <v>677</v>
      </c>
      <c r="U39" s="463" t="s">
        <v>677</v>
      </c>
      <c r="V39" s="463" t="s">
        <v>677</v>
      </c>
      <c r="W39" s="463" t="s">
        <v>677</v>
      </c>
      <c r="X39" s="463" t="s">
        <v>677</v>
      </c>
      <c r="Y39" s="463" t="s">
        <v>677</v>
      </c>
      <c r="Z39" s="463" t="s">
        <v>677</v>
      </c>
      <c r="AA39" s="463" t="s">
        <v>677</v>
      </c>
      <c r="AB39" s="463" t="s">
        <v>677</v>
      </c>
      <c r="AC39" s="578"/>
      <c r="AD39" s="578"/>
      <c r="AE39" s="463" t="s">
        <v>677</v>
      </c>
      <c r="AF39" s="578"/>
      <c r="AG39" s="578"/>
      <c r="AH39" s="463" t="s">
        <v>677</v>
      </c>
      <c r="AI39" s="463" t="s">
        <v>677</v>
      </c>
      <c r="AJ39" s="463" t="s">
        <v>677</v>
      </c>
      <c r="AK39" s="463" t="s">
        <v>677</v>
      </c>
      <c r="AL39" s="578"/>
      <c r="AM39" s="578"/>
      <c r="AN39" s="463" t="s">
        <v>677</v>
      </c>
      <c r="AO39" s="578"/>
      <c r="AP39" s="578"/>
      <c r="AQ39" s="463" t="s">
        <v>677</v>
      </c>
      <c r="AR39" s="578"/>
      <c r="AS39" s="578"/>
      <c r="AT39" s="463" t="s">
        <v>677</v>
      </c>
      <c r="AU39" s="598">
        <v>42293</v>
      </c>
      <c r="AV39" s="463" t="s">
        <v>677</v>
      </c>
      <c r="AW39" s="463" t="s">
        <v>677</v>
      </c>
      <c r="AX39" s="463" t="s">
        <v>677</v>
      </c>
      <c r="AY39" s="463" t="s">
        <v>677</v>
      </c>
      <c r="AZ39" s="463" t="s">
        <v>677</v>
      </c>
      <c r="BA39" s="463" t="s">
        <v>677</v>
      </c>
      <c r="BB39" s="463" t="s">
        <v>677</v>
      </c>
      <c r="BC39" s="463" t="s">
        <v>677</v>
      </c>
      <c r="BD39" s="463" t="s">
        <v>677</v>
      </c>
      <c r="BE39" s="578"/>
      <c r="BF39" s="578"/>
      <c r="BG39" s="463" t="s">
        <v>677</v>
      </c>
      <c r="BH39" s="600"/>
      <c r="BI39" s="600"/>
      <c r="BJ39" s="463" t="s">
        <v>677</v>
      </c>
      <c r="BK39" s="600"/>
      <c r="BL39" s="600"/>
      <c r="BM39" s="463" t="s">
        <v>677</v>
      </c>
      <c r="BN39" s="463" t="s">
        <v>677</v>
      </c>
      <c r="BO39" s="463" t="s">
        <v>677</v>
      </c>
      <c r="BP39" s="463" t="s">
        <v>677</v>
      </c>
      <c r="BQ39" s="602" t="s">
        <v>886</v>
      </c>
      <c r="BR39" s="463" t="s">
        <v>677</v>
      </c>
      <c r="BS39" s="463" t="s">
        <v>677</v>
      </c>
      <c r="BT39" s="463" t="s">
        <v>677</v>
      </c>
      <c r="BU39" s="463" t="s">
        <v>677</v>
      </c>
      <c r="BV39" s="463" t="s">
        <v>677</v>
      </c>
      <c r="BW39" s="601" t="s">
        <v>683</v>
      </c>
      <c r="BX39" s="601" t="s">
        <v>683</v>
      </c>
      <c r="BY39" s="463" t="s">
        <v>677</v>
      </c>
    </row>
    <row r="40" spans="1:77" ht="25.5" x14ac:dyDescent="0.2">
      <c r="A40" s="598">
        <v>42294</v>
      </c>
      <c r="B40" s="599"/>
      <c r="C40" s="599"/>
      <c r="D40" s="599"/>
      <c r="E40" s="463" t="s">
        <v>677</v>
      </c>
      <c r="F40" s="463" t="s">
        <v>677</v>
      </c>
      <c r="G40" s="463" t="s">
        <v>677</v>
      </c>
      <c r="H40" s="463" t="s">
        <v>677</v>
      </c>
      <c r="I40" s="463" t="s">
        <v>677</v>
      </c>
      <c r="J40" s="463" t="s">
        <v>677</v>
      </c>
      <c r="K40" s="463" t="s">
        <v>677</v>
      </c>
      <c r="L40" s="463" t="s">
        <v>677</v>
      </c>
      <c r="M40" s="463" t="s">
        <v>677</v>
      </c>
      <c r="N40" s="463" t="s">
        <v>677</v>
      </c>
      <c r="O40" s="463" t="s">
        <v>677</v>
      </c>
      <c r="P40" s="463" t="s">
        <v>677</v>
      </c>
      <c r="Q40" s="463" t="s">
        <v>677</v>
      </c>
      <c r="R40" s="463" t="s">
        <v>677</v>
      </c>
      <c r="S40" s="463" t="s">
        <v>677</v>
      </c>
      <c r="T40" s="463" t="s">
        <v>677</v>
      </c>
      <c r="U40" s="463" t="s">
        <v>677</v>
      </c>
      <c r="V40" s="463" t="s">
        <v>677</v>
      </c>
      <c r="W40" s="463" t="s">
        <v>677</v>
      </c>
      <c r="X40" s="463" t="s">
        <v>677</v>
      </c>
      <c r="Y40" s="463" t="s">
        <v>677</v>
      </c>
      <c r="Z40" s="463" t="s">
        <v>677</v>
      </c>
      <c r="AA40" s="463" t="s">
        <v>677</v>
      </c>
      <c r="AB40" s="463" t="s">
        <v>677</v>
      </c>
      <c r="AC40" s="578"/>
      <c r="AD40" s="578"/>
      <c r="AE40" s="463" t="s">
        <v>677</v>
      </c>
      <c r="AF40" s="578"/>
      <c r="AG40" s="578"/>
      <c r="AH40" s="463" t="s">
        <v>677</v>
      </c>
      <c r="AI40" s="463" t="s">
        <v>677</v>
      </c>
      <c r="AJ40" s="463" t="s">
        <v>677</v>
      </c>
      <c r="AK40" s="463" t="s">
        <v>677</v>
      </c>
      <c r="AL40" s="578"/>
      <c r="AM40" s="578"/>
      <c r="AN40" s="463" t="s">
        <v>677</v>
      </c>
      <c r="AO40" s="578"/>
      <c r="AP40" s="578"/>
      <c r="AQ40" s="463" t="s">
        <v>677</v>
      </c>
      <c r="AR40" s="578"/>
      <c r="AS40" s="578"/>
      <c r="AT40" s="463" t="s">
        <v>677</v>
      </c>
      <c r="AU40" s="598">
        <v>42294</v>
      </c>
      <c r="AV40" s="463" t="s">
        <v>677</v>
      </c>
      <c r="AW40" s="463" t="s">
        <v>677</v>
      </c>
      <c r="AX40" s="463" t="s">
        <v>677</v>
      </c>
      <c r="AY40" s="463" t="s">
        <v>677</v>
      </c>
      <c r="AZ40" s="463" t="s">
        <v>677</v>
      </c>
      <c r="BA40" s="463" t="s">
        <v>677</v>
      </c>
      <c r="BB40" s="463" t="s">
        <v>677</v>
      </c>
      <c r="BC40" s="463" t="s">
        <v>677</v>
      </c>
      <c r="BD40" s="463" t="s">
        <v>677</v>
      </c>
      <c r="BE40" s="578"/>
      <c r="BF40" s="578"/>
      <c r="BG40" s="463" t="s">
        <v>677</v>
      </c>
      <c r="BH40" s="600"/>
      <c r="BI40" s="600"/>
      <c r="BJ40" s="463" t="s">
        <v>677</v>
      </c>
      <c r="BK40" s="600"/>
      <c r="BL40" s="600"/>
      <c r="BM40" s="463" t="s">
        <v>677</v>
      </c>
      <c r="BN40" s="463" t="s">
        <v>677</v>
      </c>
      <c r="BO40" s="463" t="s">
        <v>677</v>
      </c>
      <c r="BP40" s="463" t="s">
        <v>677</v>
      </c>
      <c r="BQ40" s="602" t="s">
        <v>886</v>
      </c>
      <c r="BR40" s="601" t="s">
        <v>683</v>
      </c>
      <c r="BS40" s="463" t="s">
        <v>677</v>
      </c>
      <c r="BT40" s="463" t="s">
        <v>677</v>
      </c>
      <c r="BU40" s="463" t="s">
        <v>677</v>
      </c>
      <c r="BV40" s="463" t="s">
        <v>677</v>
      </c>
      <c r="BW40" s="601" t="s">
        <v>683</v>
      </c>
      <c r="BX40" s="601" t="s">
        <v>683</v>
      </c>
      <c r="BY40" s="463" t="s">
        <v>677</v>
      </c>
    </row>
    <row r="41" spans="1:77" x14ac:dyDescent="0.2">
      <c r="A41" s="598">
        <v>42295</v>
      </c>
      <c r="B41" s="599"/>
      <c r="C41" s="599"/>
      <c r="D41" s="599"/>
      <c r="E41" s="463" t="s">
        <v>677</v>
      </c>
      <c r="F41" s="463" t="s">
        <v>677</v>
      </c>
      <c r="G41" s="463" t="s">
        <v>677</v>
      </c>
      <c r="H41" s="463" t="s">
        <v>677</v>
      </c>
      <c r="I41" s="463" t="s">
        <v>677</v>
      </c>
      <c r="J41" s="463" t="s">
        <v>677</v>
      </c>
      <c r="K41" s="463" t="s">
        <v>677</v>
      </c>
      <c r="L41" s="463" t="s">
        <v>677</v>
      </c>
      <c r="M41" s="463" t="s">
        <v>677</v>
      </c>
      <c r="N41" s="463" t="s">
        <v>677</v>
      </c>
      <c r="O41" s="463" t="s">
        <v>677</v>
      </c>
      <c r="P41" s="463" t="s">
        <v>677</v>
      </c>
      <c r="Q41" s="463" t="s">
        <v>677</v>
      </c>
      <c r="R41" s="463" t="s">
        <v>677</v>
      </c>
      <c r="S41" s="463" t="s">
        <v>677</v>
      </c>
      <c r="T41" s="463" t="s">
        <v>677</v>
      </c>
      <c r="U41" s="463" t="s">
        <v>677</v>
      </c>
      <c r="V41" s="463" t="s">
        <v>677</v>
      </c>
      <c r="W41" s="463" t="s">
        <v>677</v>
      </c>
      <c r="X41" s="463" t="s">
        <v>677</v>
      </c>
      <c r="Y41" s="463" t="s">
        <v>677</v>
      </c>
      <c r="Z41" s="463" t="s">
        <v>677</v>
      </c>
      <c r="AA41" s="463" t="s">
        <v>677</v>
      </c>
      <c r="AB41" s="463" t="s">
        <v>677</v>
      </c>
      <c r="AC41" s="578"/>
      <c r="AD41" s="578"/>
      <c r="AE41" s="463" t="s">
        <v>677</v>
      </c>
      <c r="AF41" s="578"/>
      <c r="AG41" s="578"/>
      <c r="AH41" s="463" t="s">
        <v>677</v>
      </c>
      <c r="AI41" s="463" t="s">
        <v>677</v>
      </c>
      <c r="AJ41" s="463" t="s">
        <v>677</v>
      </c>
      <c r="AK41" s="463" t="s">
        <v>677</v>
      </c>
      <c r="AL41" s="578"/>
      <c r="AM41" s="578"/>
      <c r="AN41" s="463" t="s">
        <v>677</v>
      </c>
      <c r="AO41" s="578"/>
      <c r="AP41" s="578"/>
      <c r="AQ41" s="463" t="s">
        <v>677</v>
      </c>
      <c r="AR41" s="578"/>
      <c r="AS41" s="578"/>
      <c r="AT41" s="463" t="s">
        <v>677</v>
      </c>
      <c r="AU41" s="598">
        <v>42295</v>
      </c>
      <c r="AV41" s="463" t="s">
        <v>677</v>
      </c>
      <c r="AW41" s="463" t="s">
        <v>677</v>
      </c>
      <c r="AX41" s="463" t="s">
        <v>677</v>
      </c>
      <c r="AY41" s="463" t="s">
        <v>677</v>
      </c>
      <c r="AZ41" s="463" t="s">
        <v>677</v>
      </c>
      <c r="BA41" s="463" t="s">
        <v>677</v>
      </c>
      <c r="BB41" s="463" t="s">
        <v>677</v>
      </c>
      <c r="BC41" s="463" t="s">
        <v>677</v>
      </c>
      <c r="BD41" s="463" t="s">
        <v>677</v>
      </c>
      <c r="BE41" s="578"/>
      <c r="BF41" s="578"/>
      <c r="BG41" s="601" t="s">
        <v>683</v>
      </c>
      <c r="BH41" s="600"/>
      <c r="BI41" s="600"/>
      <c r="BJ41" s="463" t="s">
        <v>677</v>
      </c>
      <c r="BK41" s="600"/>
      <c r="BL41" s="600"/>
      <c r="BM41" s="463" t="s">
        <v>677</v>
      </c>
      <c r="BN41" s="463" t="s">
        <v>677</v>
      </c>
      <c r="BO41" s="463" t="s">
        <v>677</v>
      </c>
      <c r="BP41" s="463" t="s">
        <v>677</v>
      </c>
      <c r="BQ41" s="603" t="s">
        <v>677</v>
      </c>
      <c r="BR41" s="601" t="s">
        <v>683</v>
      </c>
      <c r="BS41" s="463" t="s">
        <v>677</v>
      </c>
      <c r="BT41" s="463" t="s">
        <v>677</v>
      </c>
      <c r="BU41" s="463" t="s">
        <v>677</v>
      </c>
      <c r="BV41" s="463" t="s">
        <v>677</v>
      </c>
      <c r="BW41" s="601" t="s">
        <v>683</v>
      </c>
      <c r="BX41" s="601" t="s">
        <v>683</v>
      </c>
      <c r="BY41" s="463" t="s">
        <v>677</v>
      </c>
    </row>
    <row r="42" spans="1:77" x14ac:dyDescent="0.2">
      <c r="A42" s="598">
        <v>42296</v>
      </c>
      <c r="B42" s="599"/>
      <c r="C42" s="599"/>
      <c r="D42" s="599"/>
      <c r="E42" s="463" t="s">
        <v>677</v>
      </c>
      <c r="F42" s="463" t="s">
        <v>677</v>
      </c>
      <c r="G42" s="463" t="s">
        <v>677</v>
      </c>
      <c r="H42" s="463" t="s">
        <v>677</v>
      </c>
      <c r="I42" s="463" t="s">
        <v>677</v>
      </c>
      <c r="J42" s="463" t="s">
        <v>677</v>
      </c>
      <c r="K42" s="463" t="s">
        <v>677</v>
      </c>
      <c r="L42" s="463" t="s">
        <v>677</v>
      </c>
      <c r="M42" s="463" t="s">
        <v>677</v>
      </c>
      <c r="N42" s="463" t="s">
        <v>677</v>
      </c>
      <c r="O42" s="463" t="s">
        <v>677</v>
      </c>
      <c r="P42" s="463" t="s">
        <v>677</v>
      </c>
      <c r="Q42" s="463" t="s">
        <v>677</v>
      </c>
      <c r="R42" s="463" t="s">
        <v>677</v>
      </c>
      <c r="S42" s="463" t="s">
        <v>677</v>
      </c>
      <c r="T42" s="463" t="s">
        <v>677</v>
      </c>
      <c r="U42" s="463" t="s">
        <v>677</v>
      </c>
      <c r="V42" s="463" t="s">
        <v>677</v>
      </c>
      <c r="W42" s="463" t="s">
        <v>677</v>
      </c>
      <c r="X42" s="463" t="s">
        <v>677</v>
      </c>
      <c r="Y42" s="463" t="s">
        <v>677</v>
      </c>
      <c r="Z42" s="463" t="s">
        <v>677</v>
      </c>
      <c r="AA42" s="463" t="s">
        <v>677</v>
      </c>
      <c r="AB42" s="463" t="s">
        <v>677</v>
      </c>
      <c r="AC42" s="578"/>
      <c r="AD42" s="578"/>
      <c r="AE42" s="463" t="s">
        <v>677</v>
      </c>
      <c r="AF42" s="578"/>
      <c r="AG42" s="578"/>
      <c r="AH42" s="463" t="s">
        <v>677</v>
      </c>
      <c r="AI42" s="463" t="s">
        <v>677</v>
      </c>
      <c r="AJ42" s="463" t="s">
        <v>677</v>
      </c>
      <c r="AK42" s="463" t="s">
        <v>677</v>
      </c>
      <c r="AL42" s="578"/>
      <c r="AM42" s="578"/>
      <c r="AN42" s="463" t="s">
        <v>677</v>
      </c>
      <c r="AO42" s="578"/>
      <c r="AP42" s="578"/>
      <c r="AQ42" s="463" t="s">
        <v>677</v>
      </c>
      <c r="AR42" s="578"/>
      <c r="AS42" s="578"/>
      <c r="AT42" s="463" t="s">
        <v>677</v>
      </c>
      <c r="AU42" s="598">
        <v>42296</v>
      </c>
      <c r="AV42" s="463" t="s">
        <v>677</v>
      </c>
      <c r="AW42" s="463" t="s">
        <v>677</v>
      </c>
      <c r="AX42" s="463" t="s">
        <v>677</v>
      </c>
      <c r="AY42" s="463" t="s">
        <v>677</v>
      </c>
      <c r="AZ42" s="463" t="s">
        <v>677</v>
      </c>
      <c r="BA42" s="463" t="s">
        <v>677</v>
      </c>
      <c r="BB42" s="463" t="s">
        <v>677</v>
      </c>
      <c r="BC42" s="463" t="s">
        <v>677</v>
      </c>
      <c r="BD42" s="463" t="s">
        <v>677</v>
      </c>
      <c r="BE42" s="578"/>
      <c r="BF42" s="578"/>
      <c r="BG42" s="463" t="s">
        <v>677</v>
      </c>
      <c r="BH42" s="600"/>
      <c r="BI42" s="600"/>
      <c r="BJ42" s="463" t="s">
        <v>677</v>
      </c>
      <c r="BK42" s="600"/>
      <c r="BL42" s="600"/>
      <c r="BM42" s="463" t="s">
        <v>677</v>
      </c>
      <c r="BN42" s="463" t="s">
        <v>677</v>
      </c>
      <c r="BO42" s="463" t="s">
        <v>677</v>
      </c>
      <c r="BP42" s="463" t="s">
        <v>677</v>
      </c>
      <c r="BQ42" s="463" t="s">
        <v>677</v>
      </c>
      <c r="BR42" s="601" t="s">
        <v>683</v>
      </c>
      <c r="BS42" s="463" t="s">
        <v>677</v>
      </c>
      <c r="BT42" s="463" t="s">
        <v>677</v>
      </c>
      <c r="BU42" s="463" t="s">
        <v>677</v>
      </c>
      <c r="BV42" s="463" t="s">
        <v>677</v>
      </c>
      <c r="BW42" s="601" t="s">
        <v>683</v>
      </c>
      <c r="BX42" s="601" t="s">
        <v>683</v>
      </c>
      <c r="BY42" s="463" t="s">
        <v>677</v>
      </c>
    </row>
    <row r="43" spans="1:77" x14ac:dyDescent="0.2">
      <c r="A43" s="598">
        <v>42297</v>
      </c>
      <c r="B43" s="599"/>
      <c r="C43" s="599"/>
      <c r="D43" s="599"/>
      <c r="E43" s="463" t="s">
        <v>677</v>
      </c>
      <c r="F43" s="463" t="s">
        <v>677</v>
      </c>
      <c r="G43" s="463" t="s">
        <v>677</v>
      </c>
      <c r="H43" s="463" t="s">
        <v>677</v>
      </c>
      <c r="I43" s="463" t="s">
        <v>677</v>
      </c>
      <c r="J43" s="463" t="s">
        <v>677</v>
      </c>
      <c r="K43" s="463" t="s">
        <v>677</v>
      </c>
      <c r="L43" s="463" t="s">
        <v>677</v>
      </c>
      <c r="M43" s="463" t="s">
        <v>677</v>
      </c>
      <c r="N43" s="463" t="s">
        <v>677</v>
      </c>
      <c r="O43" s="463" t="s">
        <v>677</v>
      </c>
      <c r="P43" s="463" t="s">
        <v>677</v>
      </c>
      <c r="Q43" s="463" t="s">
        <v>677</v>
      </c>
      <c r="R43" s="463" t="s">
        <v>677</v>
      </c>
      <c r="S43" s="463" t="s">
        <v>677</v>
      </c>
      <c r="T43" s="463" t="s">
        <v>677</v>
      </c>
      <c r="U43" s="463" t="s">
        <v>677</v>
      </c>
      <c r="V43" s="463" t="s">
        <v>677</v>
      </c>
      <c r="W43" s="463" t="s">
        <v>677</v>
      </c>
      <c r="X43" s="463" t="s">
        <v>677</v>
      </c>
      <c r="Y43" s="463" t="s">
        <v>677</v>
      </c>
      <c r="Z43" s="463" t="s">
        <v>677</v>
      </c>
      <c r="AA43" s="463" t="s">
        <v>677</v>
      </c>
      <c r="AB43" s="463" t="s">
        <v>677</v>
      </c>
      <c r="AC43" s="578"/>
      <c r="AD43" s="578"/>
      <c r="AE43" s="463" t="s">
        <v>677</v>
      </c>
      <c r="AF43" s="578"/>
      <c r="AG43" s="578"/>
      <c r="AH43" s="463" t="s">
        <v>677</v>
      </c>
      <c r="AI43" s="463" t="s">
        <v>677</v>
      </c>
      <c r="AJ43" s="463" t="s">
        <v>677</v>
      </c>
      <c r="AK43" s="463" t="s">
        <v>677</v>
      </c>
      <c r="AL43" s="578"/>
      <c r="AM43" s="578"/>
      <c r="AN43" s="463" t="s">
        <v>677</v>
      </c>
      <c r="AO43" s="578"/>
      <c r="AP43" s="578"/>
      <c r="AQ43" s="463" t="s">
        <v>677</v>
      </c>
      <c r="AR43" s="578"/>
      <c r="AS43" s="578"/>
      <c r="AT43" s="463" t="s">
        <v>677</v>
      </c>
      <c r="AU43" s="598">
        <v>42297</v>
      </c>
      <c r="AV43" s="463" t="s">
        <v>677</v>
      </c>
      <c r="AW43" s="463" t="s">
        <v>677</v>
      </c>
      <c r="AX43" s="463" t="s">
        <v>677</v>
      </c>
      <c r="AY43" s="463" t="s">
        <v>677</v>
      </c>
      <c r="AZ43" s="463" t="s">
        <v>677</v>
      </c>
      <c r="BA43" s="463" t="s">
        <v>677</v>
      </c>
      <c r="BB43" s="463" t="s">
        <v>677</v>
      </c>
      <c r="BC43" s="463" t="s">
        <v>677</v>
      </c>
      <c r="BD43" s="463" t="s">
        <v>677</v>
      </c>
      <c r="BE43" s="578"/>
      <c r="BF43" s="578"/>
      <c r="BG43" s="463" t="s">
        <v>677</v>
      </c>
      <c r="BH43" s="600"/>
      <c r="BI43" s="600"/>
      <c r="BJ43" s="463" t="s">
        <v>677</v>
      </c>
      <c r="BK43" s="600"/>
      <c r="BL43" s="600"/>
      <c r="BM43" s="463" t="s">
        <v>677</v>
      </c>
      <c r="BN43" s="463" t="s">
        <v>677</v>
      </c>
      <c r="BO43" s="463" t="s">
        <v>677</v>
      </c>
      <c r="BP43" s="463" t="s">
        <v>677</v>
      </c>
      <c r="BQ43" s="601" t="s">
        <v>683</v>
      </c>
      <c r="BR43" s="601" t="s">
        <v>683</v>
      </c>
      <c r="BS43" s="463" t="s">
        <v>677</v>
      </c>
      <c r="BT43" s="463" t="s">
        <v>677</v>
      </c>
      <c r="BU43" s="463" t="s">
        <v>677</v>
      </c>
      <c r="BV43" s="463" t="s">
        <v>677</v>
      </c>
      <c r="BW43" s="601" t="s">
        <v>683</v>
      </c>
      <c r="BX43" s="601" t="s">
        <v>683</v>
      </c>
      <c r="BY43" s="463" t="s">
        <v>677</v>
      </c>
    </row>
    <row r="44" spans="1:77" x14ac:dyDescent="0.2">
      <c r="A44" s="598">
        <v>42298</v>
      </c>
      <c r="B44" s="599"/>
      <c r="C44" s="599"/>
      <c r="D44" s="599"/>
      <c r="E44" s="463" t="s">
        <v>677</v>
      </c>
      <c r="F44" s="463" t="s">
        <v>677</v>
      </c>
      <c r="G44" s="463" t="s">
        <v>677</v>
      </c>
      <c r="H44" s="463" t="s">
        <v>677</v>
      </c>
      <c r="I44" s="463" t="s">
        <v>677</v>
      </c>
      <c r="J44" s="463" t="s">
        <v>677</v>
      </c>
      <c r="K44" s="463" t="s">
        <v>677</v>
      </c>
      <c r="L44" s="463" t="s">
        <v>677</v>
      </c>
      <c r="M44" s="463" t="s">
        <v>677</v>
      </c>
      <c r="N44" s="463" t="s">
        <v>677</v>
      </c>
      <c r="O44" s="463" t="s">
        <v>677</v>
      </c>
      <c r="P44" s="463" t="s">
        <v>677</v>
      </c>
      <c r="Q44" s="463" t="s">
        <v>677</v>
      </c>
      <c r="R44" s="463" t="s">
        <v>677</v>
      </c>
      <c r="S44" s="463" t="s">
        <v>677</v>
      </c>
      <c r="T44" s="463" t="s">
        <v>677</v>
      </c>
      <c r="U44" s="463" t="s">
        <v>677</v>
      </c>
      <c r="V44" s="463" t="s">
        <v>677</v>
      </c>
      <c r="W44" s="463" t="s">
        <v>677</v>
      </c>
      <c r="X44" s="463" t="s">
        <v>677</v>
      </c>
      <c r="Y44" s="463" t="s">
        <v>677</v>
      </c>
      <c r="Z44" s="463" t="s">
        <v>677</v>
      </c>
      <c r="AA44" s="463" t="s">
        <v>677</v>
      </c>
      <c r="AB44" s="463" t="s">
        <v>677</v>
      </c>
      <c r="AC44" s="578"/>
      <c r="AD44" s="578"/>
      <c r="AE44" s="463" t="s">
        <v>677</v>
      </c>
      <c r="AF44" s="578"/>
      <c r="AG44" s="578"/>
      <c r="AH44" s="463" t="s">
        <v>677</v>
      </c>
      <c r="AI44" s="463" t="s">
        <v>677</v>
      </c>
      <c r="AJ44" s="463" t="s">
        <v>677</v>
      </c>
      <c r="AK44" s="463" t="s">
        <v>677</v>
      </c>
      <c r="AL44" s="578"/>
      <c r="AM44" s="578"/>
      <c r="AN44" s="463" t="s">
        <v>677</v>
      </c>
      <c r="AO44" s="578"/>
      <c r="AP44" s="578"/>
      <c r="AQ44" s="463" t="s">
        <v>677</v>
      </c>
      <c r="AR44" s="578"/>
      <c r="AS44" s="578"/>
      <c r="AT44" s="463" t="s">
        <v>677</v>
      </c>
      <c r="AU44" s="598">
        <v>42298</v>
      </c>
      <c r="AV44" s="463" t="s">
        <v>677</v>
      </c>
      <c r="AW44" s="463" t="s">
        <v>677</v>
      </c>
      <c r="AX44" s="463" t="s">
        <v>677</v>
      </c>
      <c r="AY44" s="463" t="s">
        <v>677</v>
      </c>
      <c r="AZ44" s="463" t="s">
        <v>677</v>
      </c>
      <c r="BA44" s="463" t="s">
        <v>677</v>
      </c>
      <c r="BB44" s="463" t="s">
        <v>677</v>
      </c>
      <c r="BC44" s="463" t="s">
        <v>677</v>
      </c>
      <c r="BD44" s="463" t="s">
        <v>677</v>
      </c>
      <c r="BE44" s="578"/>
      <c r="BF44" s="578"/>
      <c r="BG44" s="463" t="s">
        <v>677</v>
      </c>
      <c r="BH44" s="600"/>
      <c r="BI44" s="600"/>
      <c r="BJ44" s="463" t="s">
        <v>677</v>
      </c>
      <c r="BK44" s="600"/>
      <c r="BL44" s="600"/>
      <c r="BM44" s="463" t="s">
        <v>677</v>
      </c>
      <c r="BN44" s="463" t="s">
        <v>677</v>
      </c>
      <c r="BO44" s="463" t="s">
        <v>677</v>
      </c>
      <c r="BP44" s="463" t="s">
        <v>677</v>
      </c>
      <c r="BQ44" s="601" t="s">
        <v>683</v>
      </c>
      <c r="BR44" s="601" t="s">
        <v>683</v>
      </c>
      <c r="BS44" s="463" t="s">
        <v>677</v>
      </c>
      <c r="BT44" s="463" t="s">
        <v>677</v>
      </c>
      <c r="BU44" s="463" t="s">
        <v>677</v>
      </c>
      <c r="BV44" s="463" t="s">
        <v>677</v>
      </c>
      <c r="BW44" s="601" t="s">
        <v>683</v>
      </c>
      <c r="BX44" s="601" t="s">
        <v>683</v>
      </c>
      <c r="BY44" s="463" t="s">
        <v>677</v>
      </c>
    </row>
    <row r="45" spans="1:77" x14ac:dyDescent="0.2">
      <c r="A45" s="598">
        <v>42299</v>
      </c>
      <c r="B45" s="599"/>
      <c r="C45" s="599"/>
      <c r="D45" s="599"/>
      <c r="E45" s="463" t="s">
        <v>677</v>
      </c>
      <c r="F45" s="463" t="s">
        <v>677</v>
      </c>
      <c r="G45" s="463" t="s">
        <v>677</v>
      </c>
      <c r="H45" s="463" t="s">
        <v>677</v>
      </c>
      <c r="I45" s="463" t="s">
        <v>677</v>
      </c>
      <c r="J45" s="463" t="s">
        <v>677</v>
      </c>
      <c r="K45" s="463" t="s">
        <v>677</v>
      </c>
      <c r="L45" s="463" t="s">
        <v>677</v>
      </c>
      <c r="M45" s="463" t="s">
        <v>677</v>
      </c>
      <c r="N45" s="463" t="s">
        <v>677</v>
      </c>
      <c r="O45" s="463" t="s">
        <v>677</v>
      </c>
      <c r="P45" s="463" t="s">
        <v>677</v>
      </c>
      <c r="Q45" s="463" t="s">
        <v>677</v>
      </c>
      <c r="R45" s="463" t="s">
        <v>677</v>
      </c>
      <c r="S45" s="463" t="s">
        <v>677</v>
      </c>
      <c r="T45" s="463" t="s">
        <v>677</v>
      </c>
      <c r="U45" s="463" t="s">
        <v>677</v>
      </c>
      <c r="V45" s="463" t="s">
        <v>677</v>
      </c>
      <c r="W45" s="463" t="s">
        <v>677</v>
      </c>
      <c r="X45" s="463" t="s">
        <v>677</v>
      </c>
      <c r="Y45" s="463" t="s">
        <v>677</v>
      </c>
      <c r="Z45" s="463" t="s">
        <v>677</v>
      </c>
      <c r="AA45" s="463" t="s">
        <v>677</v>
      </c>
      <c r="AB45" s="463" t="s">
        <v>677</v>
      </c>
      <c r="AC45" s="578"/>
      <c r="AD45" s="578"/>
      <c r="AE45" s="463" t="s">
        <v>677</v>
      </c>
      <c r="AF45" s="578"/>
      <c r="AG45" s="578"/>
      <c r="AH45" s="463" t="s">
        <v>677</v>
      </c>
      <c r="AI45" s="463" t="s">
        <v>677</v>
      </c>
      <c r="AJ45" s="463" t="s">
        <v>677</v>
      </c>
      <c r="AK45" s="463" t="s">
        <v>677</v>
      </c>
      <c r="AL45" s="578"/>
      <c r="AM45" s="578"/>
      <c r="AN45" s="463" t="s">
        <v>677</v>
      </c>
      <c r="AO45" s="578"/>
      <c r="AP45" s="578"/>
      <c r="AQ45" s="463" t="s">
        <v>677</v>
      </c>
      <c r="AR45" s="578"/>
      <c r="AS45" s="578"/>
      <c r="AT45" s="463" t="s">
        <v>677</v>
      </c>
      <c r="AU45" s="598">
        <v>42299</v>
      </c>
      <c r="AV45" s="463" t="s">
        <v>677</v>
      </c>
      <c r="AW45" s="463" t="s">
        <v>677</v>
      </c>
      <c r="AX45" s="463" t="s">
        <v>677</v>
      </c>
      <c r="AY45" s="463" t="s">
        <v>677</v>
      </c>
      <c r="AZ45" s="463" t="s">
        <v>677</v>
      </c>
      <c r="BA45" s="463" t="s">
        <v>677</v>
      </c>
      <c r="BB45" s="463" t="s">
        <v>677</v>
      </c>
      <c r="BC45" s="463" t="s">
        <v>677</v>
      </c>
      <c r="BD45" s="463" t="s">
        <v>677</v>
      </c>
      <c r="BE45" s="578"/>
      <c r="BF45" s="578"/>
      <c r="BG45" s="463" t="s">
        <v>677</v>
      </c>
      <c r="BH45" s="600"/>
      <c r="BI45" s="600"/>
      <c r="BJ45" s="463" t="s">
        <v>677</v>
      </c>
      <c r="BK45" s="600"/>
      <c r="BL45" s="600"/>
      <c r="BM45" s="463" t="s">
        <v>677</v>
      </c>
      <c r="BN45" s="463" t="s">
        <v>677</v>
      </c>
      <c r="BO45" s="463" t="s">
        <v>677</v>
      </c>
      <c r="BP45" s="463" t="s">
        <v>677</v>
      </c>
      <c r="BQ45" s="601" t="s">
        <v>683</v>
      </c>
      <c r="BR45" s="601" t="s">
        <v>683</v>
      </c>
      <c r="BS45" s="463" t="s">
        <v>677</v>
      </c>
      <c r="BT45" s="463" t="s">
        <v>677</v>
      </c>
      <c r="BU45" s="463" t="s">
        <v>677</v>
      </c>
      <c r="BV45" s="463" t="s">
        <v>677</v>
      </c>
      <c r="BW45" s="601" t="s">
        <v>683</v>
      </c>
      <c r="BX45" s="601" t="s">
        <v>683</v>
      </c>
      <c r="BY45" s="463" t="s">
        <v>677</v>
      </c>
    </row>
    <row r="46" spans="1:77" ht="25.5" x14ac:dyDescent="0.2">
      <c r="A46" s="598">
        <v>42300</v>
      </c>
      <c r="B46" s="599"/>
      <c r="C46" s="599"/>
      <c r="D46" s="599"/>
      <c r="E46" s="463" t="s">
        <v>677</v>
      </c>
      <c r="F46" s="463" t="s">
        <v>677</v>
      </c>
      <c r="G46" s="463" t="s">
        <v>677</v>
      </c>
      <c r="H46" s="463" t="s">
        <v>677</v>
      </c>
      <c r="I46" s="463" t="s">
        <v>677</v>
      </c>
      <c r="J46" s="463" t="s">
        <v>677</v>
      </c>
      <c r="K46" s="463" t="s">
        <v>677</v>
      </c>
      <c r="L46" s="463" t="s">
        <v>677</v>
      </c>
      <c r="M46" s="463" t="s">
        <v>677</v>
      </c>
      <c r="N46" s="463" t="s">
        <v>677</v>
      </c>
      <c r="O46" s="463" t="s">
        <v>677</v>
      </c>
      <c r="P46" s="463" t="s">
        <v>677</v>
      </c>
      <c r="Q46" s="463" t="s">
        <v>677</v>
      </c>
      <c r="R46" s="463" t="s">
        <v>677</v>
      </c>
      <c r="S46" s="463" t="s">
        <v>677</v>
      </c>
      <c r="T46" s="463" t="s">
        <v>677</v>
      </c>
      <c r="U46" s="463" t="s">
        <v>677</v>
      </c>
      <c r="V46" s="463" t="s">
        <v>677</v>
      </c>
      <c r="W46" s="463" t="s">
        <v>677</v>
      </c>
      <c r="X46" s="463" t="s">
        <v>677</v>
      </c>
      <c r="Y46" s="463" t="s">
        <v>677</v>
      </c>
      <c r="Z46" s="463" t="s">
        <v>677</v>
      </c>
      <c r="AA46" s="463" t="s">
        <v>677</v>
      </c>
      <c r="AB46" s="463" t="s">
        <v>677</v>
      </c>
      <c r="AC46" s="578"/>
      <c r="AD46" s="578"/>
      <c r="AE46" s="463" t="s">
        <v>677</v>
      </c>
      <c r="AF46" s="578"/>
      <c r="AG46" s="578"/>
      <c r="AH46" s="463" t="s">
        <v>677</v>
      </c>
      <c r="AI46" s="463" t="s">
        <v>677</v>
      </c>
      <c r="AJ46" s="463" t="s">
        <v>677</v>
      </c>
      <c r="AK46" s="463" t="s">
        <v>677</v>
      </c>
      <c r="AL46" s="578"/>
      <c r="AM46" s="578"/>
      <c r="AN46" s="463" t="s">
        <v>677</v>
      </c>
      <c r="AO46" s="578"/>
      <c r="AP46" s="578"/>
      <c r="AQ46" s="463" t="s">
        <v>677</v>
      </c>
      <c r="AR46" s="578"/>
      <c r="AS46" s="578"/>
      <c r="AT46" s="463" t="s">
        <v>677</v>
      </c>
      <c r="AU46" s="598">
        <v>42300</v>
      </c>
      <c r="AV46" s="463" t="s">
        <v>677</v>
      </c>
      <c r="AW46" s="463" t="s">
        <v>677</v>
      </c>
      <c r="AX46" s="463" t="s">
        <v>677</v>
      </c>
      <c r="AY46" s="463" t="s">
        <v>677</v>
      </c>
      <c r="AZ46" s="463" t="s">
        <v>677</v>
      </c>
      <c r="BA46" s="463" t="s">
        <v>677</v>
      </c>
      <c r="BB46" s="463" t="s">
        <v>677</v>
      </c>
      <c r="BC46" s="463" t="s">
        <v>677</v>
      </c>
      <c r="BD46" s="463" t="s">
        <v>677</v>
      </c>
      <c r="BE46" s="578"/>
      <c r="BF46" s="578"/>
      <c r="BG46" s="463" t="s">
        <v>677</v>
      </c>
      <c r="BH46" s="600"/>
      <c r="BI46" s="600"/>
      <c r="BJ46" s="463" t="s">
        <v>677</v>
      </c>
      <c r="BK46" s="600"/>
      <c r="BL46" s="600"/>
      <c r="BM46" s="463" t="s">
        <v>677</v>
      </c>
      <c r="BN46" s="463" t="s">
        <v>677</v>
      </c>
      <c r="BO46" s="463" t="s">
        <v>677</v>
      </c>
      <c r="BP46" s="463" t="s">
        <v>677</v>
      </c>
      <c r="BQ46" s="602" t="s">
        <v>886</v>
      </c>
      <c r="BR46" s="601" t="s">
        <v>683</v>
      </c>
      <c r="BS46" s="463" t="s">
        <v>677</v>
      </c>
      <c r="BT46" s="463" t="s">
        <v>677</v>
      </c>
      <c r="BU46" s="463" t="s">
        <v>677</v>
      </c>
      <c r="BV46" s="463" t="s">
        <v>677</v>
      </c>
      <c r="BW46" s="601" t="s">
        <v>683</v>
      </c>
      <c r="BX46" s="601" t="s">
        <v>683</v>
      </c>
      <c r="BY46" s="463" t="s">
        <v>677</v>
      </c>
    </row>
    <row r="47" spans="1:77" ht="25.5" x14ac:dyDescent="0.2">
      <c r="A47" s="598">
        <v>42301</v>
      </c>
      <c r="B47" s="599"/>
      <c r="C47" s="599"/>
      <c r="D47" s="599"/>
      <c r="E47" s="463" t="s">
        <v>677</v>
      </c>
      <c r="F47" s="463" t="s">
        <v>677</v>
      </c>
      <c r="G47" s="463" t="s">
        <v>677</v>
      </c>
      <c r="H47" s="463" t="s">
        <v>677</v>
      </c>
      <c r="I47" s="463" t="s">
        <v>677</v>
      </c>
      <c r="J47" s="463" t="s">
        <v>677</v>
      </c>
      <c r="K47" s="463" t="s">
        <v>677</v>
      </c>
      <c r="L47" s="463" t="s">
        <v>677</v>
      </c>
      <c r="M47" s="463" t="s">
        <v>677</v>
      </c>
      <c r="N47" s="463" t="s">
        <v>677</v>
      </c>
      <c r="O47" s="463" t="s">
        <v>677</v>
      </c>
      <c r="P47" s="463" t="s">
        <v>677</v>
      </c>
      <c r="Q47" s="463" t="s">
        <v>677</v>
      </c>
      <c r="R47" s="463" t="s">
        <v>677</v>
      </c>
      <c r="S47" s="463" t="s">
        <v>677</v>
      </c>
      <c r="T47" s="463" t="s">
        <v>677</v>
      </c>
      <c r="U47" s="463" t="s">
        <v>677</v>
      </c>
      <c r="V47" s="463" t="s">
        <v>677</v>
      </c>
      <c r="W47" s="463" t="s">
        <v>677</v>
      </c>
      <c r="X47" s="463" t="s">
        <v>677</v>
      </c>
      <c r="Y47" s="463" t="s">
        <v>677</v>
      </c>
      <c r="Z47" s="463" t="s">
        <v>677</v>
      </c>
      <c r="AA47" s="463" t="s">
        <v>677</v>
      </c>
      <c r="AB47" s="463" t="s">
        <v>677</v>
      </c>
      <c r="AC47" s="578"/>
      <c r="AD47" s="578"/>
      <c r="AE47" s="463" t="s">
        <v>677</v>
      </c>
      <c r="AF47" s="578"/>
      <c r="AG47" s="578"/>
      <c r="AH47" s="463" t="s">
        <v>677</v>
      </c>
      <c r="AI47" s="463" t="s">
        <v>677</v>
      </c>
      <c r="AJ47" s="463" t="s">
        <v>677</v>
      </c>
      <c r="AK47" s="463" t="s">
        <v>677</v>
      </c>
      <c r="AL47" s="578"/>
      <c r="AM47" s="578"/>
      <c r="AN47" s="463" t="s">
        <v>677</v>
      </c>
      <c r="AO47" s="578"/>
      <c r="AP47" s="578"/>
      <c r="AQ47" s="463" t="s">
        <v>677</v>
      </c>
      <c r="AR47" s="578"/>
      <c r="AS47" s="578"/>
      <c r="AT47" s="463" t="s">
        <v>677</v>
      </c>
      <c r="AU47" s="598">
        <v>42301</v>
      </c>
      <c r="AV47" s="463" t="s">
        <v>677</v>
      </c>
      <c r="AW47" s="463" t="s">
        <v>677</v>
      </c>
      <c r="AX47" s="463" t="s">
        <v>677</v>
      </c>
      <c r="AY47" s="463" t="s">
        <v>677</v>
      </c>
      <c r="AZ47" s="463" t="s">
        <v>677</v>
      </c>
      <c r="BA47" s="463" t="s">
        <v>677</v>
      </c>
      <c r="BB47" s="463" t="s">
        <v>677</v>
      </c>
      <c r="BC47" s="463" t="s">
        <v>677</v>
      </c>
      <c r="BD47" s="463" t="s">
        <v>677</v>
      </c>
      <c r="BE47" s="578"/>
      <c r="BF47" s="578"/>
      <c r="BG47" s="601" t="s">
        <v>683</v>
      </c>
      <c r="BH47" s="600"/>
      <c r="BI47" s="600"/>
      <c r="BJ47" s="601" t="s">
        <v>683</v>
      </c>
      <c r="BK47" s="600"/>
      <c r="BL47" s="600"/>
      <c r="BM47" s="463" t="s">
        <v>677</v>
      </c>
      <c r="BN47" s="463" t="s">
        <v>677</v>
      </c>
      <c r="BO47" s="463" t="s">
        <v>677</v>
      </c>
      <c r="BP47" s="463" t="s">
        <v>677</v>
      </c>
      <c r="BQ47" s="602" t="s">
        <v>886</v>
      </c>
      <c r="BR47" s="601" t="s">
        <v>683</v>
      </c>
      <c r="BS47" s="463" t="s">
        <v>677</v>
      </c>
      <c r="BT47" s="463" t="s">
        <v>677</v>
      </c>
      <c r="BU47" s="463" t="s">
        <v>677</v>
      </c>
      <c r="BV47" s="463" t="s">
        <v>677</v>
      </c>
      <c r="BW47" s="601" t="s">
        <v>683</v>
      </c>
      <c r="BX47" s="601" t="s">
        <v>683</v>
      </c>
      <c r="BY47" s="463" t="s">
        <v>677</v>
      </c>
    </row>
    <row r="48" spans="1:77" x14ac:dyDescent="0.2">
      <c r="A48" s="598">
        <v>42302</v>
      </c>
      <c r="B48" s="599"/>
      <c r="C48" s="599"/>
      <c r="D48" s="599"/>
      <c r="E48" s="463" t="s">
        <v>677</v>
      </c>
      <c r="F48" s="463" t="s">
        <v>677</v>
      </c>
      <c r="G48" s="463" t="s">
        <v>677</v>
      </c>
      <c r="H48" s="463" t="s">
        <v>677</v>
      </c>
      <c r="I48" s="463" t="s">
        <v>677</v>
      </c>
      <c r="J48" s="463" t="s">
        <v>677</v>
      </c>
      <c r="K48" s="463" t="s">
        <v>677</v>
      </c>
      <c r="L48" s="463" t="s">
        <v>677</v>
      </c>
      <c r="M48" s="463" t="s">
        <v>677</v>
      </c>
      <c r="N48" s="463" t="s">
        <v>677</v>
      </c>
      <c r="O48" s="463" t="s">
        <v>677</v>
      </c>
      <c r="P48" s="463" t="s">
        <v>677</v>
      </c>
      <c r="Q48" s="463" t="s">
        <v>677</v>
      </c>
      <c r="R48" s="463" t="s">
        <v>677</v>
      </c>
      <c r="S48" s="463" t="s">
        <v>677</v>
      </c>
      <c r="T48" s="463" t="s">
        <v>677</v>
      </c>
      <c r="U48" s="463" t="s">
        <v>677</v>
      </c>
      <c r="V48" s="463" t="s">
        <v>677</v>
      </c>
      <c r="W48" s="463" t="s">
        <v>677</v>
      </c>
      <c r="X48" s="463" t="s">
        <v>677</v>
      </c>
      <c r="Y48" s="463" t="s">
        <v>677</v>
      </c>
      <c r="Z48" s="463" t="s">
        <v>677</v>
      </c>
      <c r="AA48" s="463" t="s">
        <v>677</v>
      </c>
      <c r="AB48" s="463" t="s">
        <v>677</v>
      </c>
      <c r="AC48" s="578"/>
      <c r="AD48" s="578"/>
      <c r="AE48" s="463" t="s">
        <v>677</v>
      </c>
      <c r="AF48" s="578"/>
      <c r="AG48" s="578"/>
      <c r="AH48" s="463" t="s">
        <v>677</v>
      </c>
      <c r="AI48" s="463" t="s">
        <v>677</v>
      </c>
      <c r="AJ48" s="463" t="s">
        <v>677</v>
      </c>
      <c r="AK48" s="463" t="s">
        <v>677</v>
      </c>
      <c r="AL48" s="578"/>
      <c r="AM48" s="578"/>
      <c r="AN48" s="463" t="s">
        <v>677</v>
      </c>
      <c r="AO48" s="578"/>
      <c r="AP48" s="578"/>
      <c r="AQ48" s="463" t="s">
        <v>677</v>
      </c>
      <c r="AR48" s="578"/>
      <c r="AS48" s="578"/>
      <c r="AT48" s="463" t="s">
        <v>677</v>
      </c>
      <c r="AU48" s="598">
        <v>42302</v>
      </c>
      <c r="AV48" s="463" t="s">
        <v>677</v>
      </c>
      <c r="AW48" s="463" t="s">
        <v>677</v>
      </c>
      <c r="AX48" s="463" t="s">
        <v>677</v>
      </c>
      <c r="AY48" s="463" t="s">
        <v>677</v>
      </c>
      <c r="AZ48" s="463" t="s">
        <v>677</v>
      </c>
      <c r="BA48" s="463" t="s">
        <v>677</v>
      </c>
      <c r="BB48" s="463" t="s">
        <v>677</v>
      </c>
      <c r="BC48" s="463" t="s">
        <v>677</v>
      </c>
      <c r="BD48" s="463" t="s">
        <v>677</v>
      </c>
      <c r="BE48" s="578"/>
      <c r="BF48" s="578"/>
      <c r="BG48" s="601" t="s">
        <v>683</v>
      </c>
      <c r="BH48" s="600"/>
      <c r="BI48" s="600"/>
      <c r="BJ48" s="463" t="s">
        <v>677</v>
      </c>
      <c r="BK48" s="600"/>
      <c r="BL48" s="600"/>
      <c r="BM48" s="463" t="s">
        <v>677</v>
      </c>
      <c r="BN48" s="463" t="s">
        <v>677</v>
      </c>
      <c r="BO48" s="463" t="s">
        <v>677</v>
      </c>
      <c r="BP48" s="463" t="s">
        <v>677</v>
      </c>
      <c r="BQ48" s="601" t="s">
        <v>683</v>
      </c>
      <c r="BR48" s="601" t="s">
        <v>683</v>
      </c>
      <c r="BS48" s="463" t="s">
        <v>677</v>
      </c>
      <c r="BT48" s="463" t="s">
        <v>677</v>
      </c>
      <c r="BU48" s="463" t="s">
        <v>677</v>
      </c>
      <c r="BV48" s="463" t="s">
        <v>677</v>
      </c>
      <c r="BW48" s="601" t="s">
        <v>683</v>
      </c>
      <c r="BX48" s="601" t="s">
        <v>683</v>
      </c>
      <c r="BY48" s="463" t="s">
        <v>677</v>
      </c>
    </row>
    <row r="49" spans="1:77" x14ac:dyDescent="0.2">
      <c r="A49" s="598">
        <v>42303</v>
      </c>
      <c r="B49" s="463" t="s">
        <v>677</v>
      </c>
      <c r="C49" s="574" t="s">
        <v>683</v>
      </c>
      <c r="D49" s="463" t="s">
        <v>677</v>
      </c>
      <c r="E49" s="463" t="s">
        <v>677</v>
      </c>
      <c r="F49" s="463" t="s">
        <v>677</v>
      </c>
      <c r="G49" s="463" t="s">
        <v>677</v>
      </c>
      <c r="H49" s="463" t="s">
        <v>677</v>
      </c>
      <c r="I49" s="463" t="s">
        <v>677</v>
      </c>
      <c r="J49" s="463" t="s">
        <v>677</v>
      </c>
      <c r="K49" s="463" t="s">
        <v>677</v>
      </c>
      <c r="L49" s="463" t="s">
        <v>677</v>
      </c>
      <c r="M49" s="463" t="s">
        <v>677</v>
      </c>
      <c r="N49" s="463" t="s">
        <v>677</v>
      </c>
      <c r="O49" s="463" t="s">
        <v>677</v>
      </c>
      <c r="P49" s="463" t="s">
        <v>677</v>
      </c>
      <c r="Q49" s="463" t="s">
        <v>677</v>
      </c>
      <c r="R49" s="463" t="s">
        <v>677</v>
      </c>
      <c r="S49" s="463" t="s">
        <v>677</v>
      </c>
      <c r="T49" s="463" t="s">
        <v>677</v>
      </c>
      <c r="U49" s="463" t="s">
        <v>677</v>
      </c>
      <c r="V49" s="463" t="s">
        <v>677</v>
      </c>
      <c r="W49" s="463" t="s">
        <v>677</v>
      </c>
      <c r="X49" s="463" t="s">
        <v>677</v>
      </c>
      <c r="Y49" s="463" t="s">
        <v>677</v>
      </c>
      <c r="Z49" s="463" t="s">
        <v>677</v>
      </c>
      <c r="AA49" s="463" t="s">
        <v>677</v>
      </c>
      <c r="AB49" s="463" t="s">
        <v>677</v>
      </c>
      <c r="AC49" s="578"/>
      <c r="AD49" s="578"/>
      <c r="AE49" s="463" t="s">
        <v>677</v>
      </c>
      <c r="AF49" s="578"/>
      <c r="AG49" s="578"/>
      <c r="AH49" s="463" t="s">
        <v>677</v>
      </c>
      <c r="AI49" s="463" t="s">
        <v>677</v>
      </c>
      <c r="AJ49" s="463" t="s">
        <v>677</v>
      </c>
      <c r="AK49" s="463" t="s">
        <v>677</v>
      </c>
      <c r="AL49" s="578"/>
      <c r="AM49" s="578"/>
      <c r="AN49" s="463" t="s">
        <v>677</v>
      </c>
      <c r="AO49" s="578"/>
      <c r="AP49" s="578"/>
      <c r="AQ49" s="463" t="s">
        <v>677</v>
      </c>
      <c r="AR49" s="578"/>
      <c r="AS49" s="578"/>
      <c r="AT49" s="463" t="s">
        <v>677</v>
      </c>
      <c r="AU49" s="598">
        <v>42303</v>
      </c>
      <c r="AV49" s="463" t="s">
        <v>677</v>
      </c>
      <c r="AW49" s="463" t="s">
        <v>677</v>
      </c>
      <c r="AX49" s="463" t="s">
        <v>677</v>
      </c>
      <c r="AY49" s="463" t="s">
        <v>677</v>
      </c>
      <c r="AZ49" s="463" t="s">
        <v>677</v>
      </c>
      <c r="BA49" s="463" t="s">
        <v>677</v>
      </c>
      <c r="BB49" s="463" t="s">
        <v>677</v>
      </c>
      <c r="BC49" s="463" t="s">
        <v>677</v>
      </c>
      <c r="BD49" s="463" t="s">
        <v>677</v>
      </c>
      <c r="BE49" s="578"/>
      <c r="BF49" s="578"/>
      <c r="BG49" s="463" t="s">
        <v>677</v>
      </c>
      <c r="BH49" s="600"/>
      <c r="BI49" s="600"/>
      <c r="BJ49" s="463" t="s">
        <v>677</v>
      </c>
      <c r="BK49" s="600"/>
      <c r="BL49" s="600"/>
      <c r="BM49" s="463" t="s">
        <v>677</v>
      </c>
      <c r="BN49" s="463" t="s">
        <v>677</v>
      </c>
      <c r="BO49" s="463" t="s">
        <v>677</v>
      </c>
      <c r="BP49" s="463" t="s">
        <v>677</v>
      </c>
      <c r="BQ49" s="601" t="s">
        <v>683</v>
      </c>
      <c r="BR49" s="601" t="s">
        <v>683</v>
      </c>
      <c r="BS49" s="463" t="s">
        <v>677</v>
      </c>
      <c r="BT49" s="463" t="s">
        <v>677</v>
      </c>
      <c r="BU49" s="463" t="s">
        <v>677</v>
      </c>
      <c r="BV49" s="463" t="s">
        <v>677</v>
      </c>
      <c r="BW49" s="601" t="s">
        <v>683</v>
      </c>
      <c r="BX49" s="601" t="s">
        <v>683</v>
      </c>
      <c r="BY49" s="463" t="s">
        <v>677</v>
      </c>
    </row>
    <row r="50" spans="1:77" x14ac:dyDescent="0.2">
      <c r="A50" s="598">
        <v>42304</v>
      </c>
      <c r="B50" s="463" t="s">
        <v>677</v>
      </c>
      <c r="C50" s="463" t="s">
        <v>677</v>
      </c>
      <c r="D50" s="463" t="s">
        <v>677</v>
      </c>
      <c r="E50" s="463" t="s">
        <v>677</v>
      </c>
      <c r="F50" s="463" t="s">
        <v>677</v>
      </c>
      <c r="G50" s="463" t="s">
        <v>677</v>
      </c>
      <c r="H50" s="463" t="s">
        <v>677</v>
      </c>
      <c r="I50" s="463" t="s">
        <v>677</v>
      </c>
      <c r="J50" s="463" t="s">
        <v>677</v>
      </c>
      <c r="K50" s="463" t="s">
        <v>677</v>
      </c>
      <c r="L50" s="463" t="s">
        <v>677</v>
      </c>
      <c r="M50" s="463" t="s">
        <v>677</v>
      </c>
      <c r="N50" s="463" t="s">
        <v>677</v>
      </c>
      <c r="O50" s="463" t="s">
        <v>677</v>
      </c>
      <c r="P50" s="463" t="s">
        <v>677</v>
      </c>
      <c r="Q50" s="463" t="s">
        <v>677</v>
      </c>
      <c r="R50" s="463" t="s">
        <v>677</v>
      </c>
      <c r="S50" s="463" t="s">
        <v>677</v>
      </c>
      <c r="T50" s="463" t="s">
        <v>677</v>
      </c>
      <c r="U50" s="463" t="s">
        <v>677</v>
      </c>
      <c r="V50" s="463" t="s">
        <v>677</v>
      </c>
      <c r="W50" s="463" t="s">
        <v>677</v>
      </c>
      <c r="X50" s="463" t="s">
        <v>677</v>
      </c>
      <c r="Y50" s="463" t="s">
        <v>677</v>
      </c>
      <c r="Z50" s="463" t="s">
        <v>677</v>
      </c>
      <c r="AA50" s="463" t="s">
        <v>677</v>
      </c>
      <c r="AB50" s="463" t="s">
        <v>677</v>
      </c>
      <c r="AC50" s="578"/>
      <c r="AD50" s="578"/>
      <c r="AE50" s="463" t="s">
        <v>677</v>
      </c>
      <c r="AF50" s="578"/>
      <c r="AG50" s="578"/>
      <c r="AH50" s="463" t="s">
        <v>677</v>
      </c>
      <c r="AI50" s="463" t="s">
        <v>677</v>
      </c>
      <c r="AJ50" s="463" t="s">
        <v>677</v>
      </c>
      <c r="AK50" s="463" t="s">
        <v>677</v>
      </c>
      <c r="AL50" s="578"/>
      <c r="AM50" s="578"/>
      <c r="AN50" s="463" t="s">
        <v>677</v>
      </c>
      <c r="AO50" s="578"/>
      <c r="AP50" s="578"/>
      <c r="AQ50" s="463" t="s">
        <v>677</v>
      </c>
      <c r="AR50" s="578"/>
      <c r="AS50" s="578"/>
      <c r="AT50" s="463" t="s">
        <v>677</v>
      </c>
      <c r="AU50" s="598">
        <v>42304</v>
      </c>
      <c r="AV50" s="463" t="s">
        <v>677</v>
      </c>
      <c r="AW50" s="463" t="s">
        <v>677</v>
      </c>
      <c r="AX50" s="463" t="s">
        <v>677</v>
      </c>
      <c r="AY50" s="463" t="s">
        <v>677</v>
      </c>
      <c r="AZ50" s="463" t="s">
        <v>677</v>
      </c>
      <c r="BA50" s="463" t="s">
        <v>677</v>
      </c>
      <c r="BB50" s="463" t="s">
        <v>677</v>
      </c>
      <c r="BC50" s="463" t="s">
        <v>677</v>
      </c>
      <c r="BD50" s="463" t="s">
        <v>677</v>
      </c>
      <c r="BE50" s="578"/>
      <c r="BF50" s="578"/>
      <c r="BG50" s="463" t="s">
        <v>677</v>
      </c>
      <c r="BH50" s="600"/>
      <c r="BI50" s="600"/>
      <c r="BJ50" s="463" t="s">
        <v>677</v>
      </c>
      <c r="BK50" s="600"/>
      <c r="BL50" s="600"/>
      <c r="BM50" s="463" t="s">
        <v>677</v>
      </c>
      <c r="BN50" s="463" t="s">
        <v>677</v>
      </c>
      <c r="BO50" s="463" t="s">
        <v>677</v>
      </c>
      <c r="BP50" s="463" t="s">
        <v>677</v>
      </c>
      <c r="BQ50" s="601" t="s">
        <v>683</v>
      </c>
      <c r="BR50" s="601" t="s">
        <v>683</v>
      </c>
      <c r="BS50" s="463" t="s">
        <v>677</v>
      </c>
      <c r="BT50" s="463" t="s">
        <v>677</v>
      </c>
      <c r="BU50" s="463" t="s">
        <v>677</v>
      </c>
      <c r="BV50" s="463" t="s">
        <v>677</v>
      </c>
      <c r="BW50" s="601" t="s">
        <v>683</v>
      </c>
      <c r="BX50" s="601" t="s">
        <v>683</v>
      </c>
      <c r="BY50" s="463" t="s">
        <v>677</v>
      </c>
    </row>
    <row r="51" spans="1:77" x14ac:dyDescent="0.2">
      <c r="A51" s="598">
        <v>42305</v>
      </c>
      <c r="B51" s="463" t="s">
        <v>677</v>
      </c>
      <c r="C51" s="463" t="s">
        <v>677</v>
      </c>
      <c r="D51" s="463" t="s">
        <v>677</v>
      </c>
      <c r="E51" s="463" t="s">
        <v>677</v>
      </c>
      <c r="F51" s="463" t="s">
        <v>677</v>
      </c>
      <c r="G51" s="463" t="s">
        <v>677</v>
      </c>
      <c r="H51" s="463" t="s">
        <v>677</v>
      </c>
      <c r="I51" s="463" t="s">
        <v>677</v>
      </c>
      <c r="J51" s="463" t="s">
        <v>677</v>
      </c>
      <c r="K51" s="463" t="s">
        <v>677</v>
      </c>
      <c r="L51" s="463" t="s">
        <v>677</v>
      </c>
      <c r="M51" s="463" t="s">
        <v>677</v>
      </c>
      <c r="N51" s="463" t="s">
        <v>677</v>
      </c>
      <c r="O51" s="463" t="s">
        <v>677</v>
      </c>
      <c r="P51" s="463" t="s">
        <v>677</v>
      </c>
      <c r="Q51" s="463" t="s">
        <v>677</v>
      </c>
      <c r="R51" s="463" t="s">
        <v>677</v>
      </c>
      <c r="S51" s="463" t="s">
        <v>677</v>
      </c>
      <c r="T51" s="463" t="s">
        <v>677</v>
      </c>
      <c r="U51" s="463" t="s">
        <v>677</v>
      </c>
      <c r="V51" s="463" t="s">
        <v>677</v>
      </c>
      <c r="W51" s="463" t="s">
        <v>677</v>
      </c>
      <c r="X51" s="463" t="s">
        <v>677</v>
      </c>
      <c r="Y51" s="463" t="s">
        <v>677</v>
      </c>
      <c r="Z51" s="463" t="s">
        <v>677</v>
      </c>
      <c r="AA51" s="463" t="s">
        <v>677</v>
      </c>
      <c r="AB51" s="463" t="s">
        <v>677</v>
      </c>
      <c r="AC51" s="578"/>
      <c r="AD51" s="578"/>
      <c r="AE51" s="463" t="s">
        <v>677</v>
      </c>
      <c r="AF51" s="578"/>
      <c r="AG51" s="578"/>
      <c r="AH51" s="463" t="s">
        <v>677</v>
      </c>
      <c r="AI51" s="463" t="s">
        <v>677</v>
      </c>
      <c r="AJ51" s="463" t="s">
        <v>677</v>
      </c>
      <c r="AK51" s="463" t="s">
        <v>677</v>
      </c>
      <c r="AL51" s="578"/>
      <c r="AM51" s="578"/>
      <c r="AN51" s="463" t="s">
        <v>677</v>
      </c>
      <c r="AO51" s="578"/>
      <c r="AP51" s="578"/>
      <c r="AQ51" s="463" t="s">
        <v>677</v>
      </c>
      <c r="AR51" s="578"/>
      <c r="AS51" s="578"/>
      <c r="AT51" s="463" t="s">
        <v>677</v>
      </c>
      <c r="AU51" s="598">
        <v>42305</v>
      </c>
      <c r="AV51" s="463" t="s">
        <v>677</v>
      </c>
      <c r="AW51" s="463" t="s">
        <v>677</v>
      </c>
      <c r="AX51" s="463" t="s">
        <v>677</v>
      </c>
      <c r="AY51" s="463" t="s">
        <v>677</v>
      </c>
      <c r="AZ51" s="463" t="s">
        <v>677</v>
      </c>
      <c r="BA51" s="463" t="s">
        <v>677</v>
      </c>
      <c r="BB51" s="463" t="s">
        <v>677</v>
      </c>
      <c r="BC51" s="463" t="s">
        <v>677</v>
      </c>
      <c r="BD51" s="463" t="s">
        <v>677</v>
      </c>
      <c r="BE51" s="578"/>
      <c r="BF51" s="578"/>
      <c r="BG51" s="463" t="s">
        <v>677</v>
      </c>
      <c r="BH51" s="600"/>
      <c r="BI51" s="600"/>
      <c r="BJ51" s="463" t="s">
        <v>677</v>
      </c>
      <c r="BK51" s="600"/>
      <c r="BL51" s="600"/>
      <c r="BM51" s="463" t="s">
        <v>677</v>
      </c>
      <c r="BN51" s="463" t="s">
        <v>677</v>
      </c>
      <c r="BO51" s="463" t="s">
        <v>677</v>
      </c>
      <c r="BP51" s="463" t="s">
        <v>677</v>
      </c>
      <c r="BQ51" s="603" t="s">
        <v>677</v>
      </c>
      <c r="BR51" s="603" t="s">
        <v>677</v>
      </c>
      <c r="BS51" s="463" t="s">
        <v>677</v>
      </c>
      <c r="BT51" s="463" t="s">
        <v>677</v>
      </c>
      <c r="BU51" s="463" t="s">
        <v>677</v>
      </c>
      <c r="BV51" s="463" t="s">
        <v>677</v>
      </c>
      <c r="BW51" s="601" t="s">
        <v>683</v>
      </c>
      <c r="BX51" s="601" t="s">
        <v>683</v>
      </c>
      <c r="BY51" s="463" t="s">
        <v>677</v>
      </c>
    </row>
    <row r="52" spans="1:77" x14ac:dyDescent="0.2">
      <c r="A52" s="598">
        <v>42306</v>
      </c>
      <c r="B52" s="463" t="s">
        <v>677</v>
      </c>
      <c r="C52" s="463" t="s">
        <v>677</v>
      </c>
      <c r="D52" s="463" t="s">
        <v>677</v>
      </c>
      <c r="E52" s="463" t="s">
        <v>677</v>
      </c>
      <c r="F52" s="463" t="s">
        <v>677</v>
      </c>
      <c r="G52" s="463" t="s">
        <v>677</v>
      </c>
      <c r="H52" s="463" t="s">
        <v>677</v>
      </c>
      <c r="I52" s="463" t="s">
        <v>677</v>
      </c>
      <c r="J52" s="463" t="s">
        <v>677</v>
      </c>
      <c r="K52" s="463" t="s">
        <v>677</v>
      </c>
      <c r="L52" s="463" t="s">
        <v>677</v>
      </c>
      <c r="M52" s="463" t="s">
        <v>677</v>
      </c>
      <c r="N52" s="463" t="s">
        <v>677</v>
      </c>
      <c r="O52" s="463" t="s">
        <v>677</v>
      </c>
      <c r="P52" s="463" t="s">
        <v>677</v>
      </c>
      <c r="Q52" s="463" t="s">
        <v>677</v>
      </c>
      <c r="R52" s="463" t="s">
        <v>677</v>
      </c>
      <c r="S52" s="463" t="s">
        <v>677</v>
      </c>
      <c r="T52" s="463" t="s">
        <v>677</v>
      </c>
      <c r="U52" s="463" t="s">
        <v>677</v>
      </c>
      <c r="V52" s="463" t="s">
        <v>677</v>
      </c>
      <c r="W52" s="463" t="s">
        <v>677</v>
      </c>
      <c r="X52" s="463" t="s">
        <v>677</v>
      </c>
      <c r="Y52" s="463" t="s">
        <v>677</v>
      </c>
      <c r="Z52" s="463" t="s">
        <v>677</v>
      </c>
      <c r="AA52" s="463" t="s">
        <v>677</v>
      </c>
      <c r="AB52" s="463" t="s">
        <v>677</v>
      </c>
      <c r="AC52" s="578"/>
      <c r="AD52" s="578"/>
      <c r="AE52" s="463" t="s">
        <v>677</v>
      </c>
      <c r="AF52" s="578"/>
      <c r="AG52" s="578"/>
      <c r="AH52" s="463" t="s">
        <v>677</v>
      </c>
      <c r="AI52" s="463" t="s">
        <v>677</v>
      </c>
      <c r="AJ52" s="463" t="s">
        <v>677</v>
      </c>
      <c r="AK52" s="463" t="s">
        <v>677</v>
      </c>
      <c r="AL52" s="578"/>
      <c r="AM52" s="578"/>
      <c r="AN52" s="463" t="s">
        <v>677</v>
      </c>
      <c r="AO52" s="578"/>
      <c r="AP52" s="578"/>
      <c r="AQ52" s="463" t="s">
        <v>677</v>
      </c>
      <c r="AR52" s="578"/>
      <c r="AS52" s="578"/>
      <c r="AT52" s="463" t="s">
        <v>677</v>
      </c>
      <c r="AU52" s="598">
        <v>42306</v>
      </c>
      <c r="AV52" s="463" t="s">
        <v>677</v>
      </c>
      <c r="AW52" s="463" t="s">
        <v>677</v>
      </c>
      <c r="AX52" s="463" t="s">
        <v>677</v>
      </c>
      <c r="AY52" s="463" t="s">
        <v>677</v>
      </c>
      <c r="AZ52" s="463" t="s">
        <v>677</v>
      </c>
      <c r="BA52" s="463" t="s">
        <v>677</v>
      </c>
      <c r="BB52" s="463" t="s">
        <v>677</v>
      </c>
      <c r="BC52" s="463" t="s">
        <v>677</v>
      </c>
      <c r="BD52" s="463" t="s">
        <v>677</v>
      </c>
      <c r="BE52" s="578"/>
      <c r="BF52" s="578"/>
      <c r="BG52" s="463" t="s">
        <v>677</v>
      </c>
      <c r="BH52" s="600"/>
      <c r="BI52" s="600"/>
      <c r="BJ52" s="463" t="s">
        <v>677</v>
      </c>
      <c r="BK52" s="600"/>
      <c r="BL52" s="600"/>
      <c r="BM52" s="463" t="s">
        <v>677</v>
      </c>
      <c r="BN52" s="463" t="s">
        <v>677</v>
      </c>
      <c r="BO52" s="463" t="s">
        <v>677</v>
      </c>
      <c r="BP52" s="463" t="s">
        <v>677</v>
      </c>
      <c r="BQ52" s="463" t="s">
        <v>677</v>
      </c>
      <c r="BR52" s="601" t="s">
        <v>683</v>
      </c>
      <c r="BS52" s="463" t="s">
        <v>677</v>
      </c>
      <c r="BT52" s="463" t="s">
        <v>677</v>
      </c>
      <c r="BU52" s="463" t="s">
        <v>677</v>
      </c>
      <c r="BV52" s="463" t="s">
        <v>677</v>
      </c>
      <c r="BW52" s="601" t="s">
        <v>683</v>
      </c>
      <c r="BX52" s="601" t="s">
        <v>683</v>
      </c>
      <c r="BY52" s="463" t="s">
        <v>677</v>
      </c>
    </row>
    <row r="53" spans="1:77" ht="25.5" x14ac:dyDescent="0.2">
      <c r="A53" s="598">
        <v>42307</v>
      </c>
      <c r="B53" s="463" t="s">
        <v>677</v>
      </c>
      <c r="C53" s="463" t="s">
        <v>677</v>
      </c>
      <c r="D53" s="463" t="s">
        <v>677</v>
      </c>
      <c r="E53" s="463" t="s">
        <v>677</v>
      </c>
      <c r="F53" s="463" t="s">
        <v>677</v>
      </c>
      <c r="G53" s="463" t="s">
        <v>677</v>
      </c>
      <c r="H53" s="463" t="s">
        <v>677</v>
      </c>
      <c r="I53" s="463" t="s">
        <v>677</v>
      </c>
      <c r="J53" s="463" t="s">
        <v>677</v>
      </c>
      <c r="K53" s="463" t="s">
        <v>677</v>
      </c>
      <c r="L53" s="463" t="s">
        <v>677</v>
      </c>
      <c r="M53" s="463" t="s">
        <v>677</v>
      </c>
      <c r="N53" s="463" t="s">
        <v>677</v>
      </c>
      <c r="O53" s="463" t="s">
        <v>677</v>
      </c>
      <c r="P53" s="463" t="s">
        <v>677</v>
      </c>
      <c r="Q53" s="463" t="s">
        <v>677</v>
      </c>
      <c r="R53" s="463" t="s">
        <v>677</v>
      </c>
      <c r="S53" s="463" t="s">
        <v>677</v>
      </c>
      <c r="T53" s="463" t="s">
        <v>677</v>
      </c>
      <c r="U53" s="463" t="s">
        <v>677</v>
      </c>
      <c r="V53" s="463" t="s">
        <v>677</v>
      </c>
      <c r="W53" s="463" t="s">
        <v>677</v>
      </c>
      <c r="X53" s="463" t="s">
        <v>677</v>
      </c>
      <c r="Y53" s="463" t="s">
        <v>677</v>
      </c>
      <c r="Z53" s="463" t="s">
        <v>677</v>
      </c>
      <c r="AA53" s="463" t="s">
        <v>677</v>
      </c>
      <c r="AB53" s="463" t="s">
        <v>677</v>
      </c>
      <c r="AC53" s="578"/>
      <c r="AD53" s="578"/>
      <c r="AE53" s="463" t="s">
        <v>677</v>
      </c>
      <c r="AF53" s="578"/>
      <c r="AG53" s="578"/>
      <c r="AH53" s="463" t="s">
        <v>677</v>
      </c>
      <c r="AI53" s="463" t="s">
        <v>677</v>
      </c>
      <c r="AJ53" s="463" t="s">
        <v>677</v>
      </c>
      <c r="AK53" s="463" t="s">
        <v>677</v>
      </c>
      <c r="AL53" s="578"/>
      <c r="AM53" s="578"/>
      <c r="AN53" s="463" t="s">
        <v>677</v>
      </c>
      <c r="AO53" s="578"/>
      <c r="AP53" s="578"/>
      <c r="AQ53" s="463" t="s">
        <v>677</v>
      </c>
      <c r="AR53" s="578"/>
      <c r="AS53" s="578"/>
      <c r="AT53" s="463" t="s">
        <v>677</v>
      </c>
      <c r="AU53" s="598">
        <v>42307</v>
      </c>
      <c r="AV53" s="463" t="s">
        <v>677</v>
      </c>
      <c r="AW53" s="463" t="s">
        <v>677</v>
      </c>
      <c r="AX53" s="463" t="s">
        <v>677</v>
      </c>
      <c r="AY53" s="463" t="s">
        <v>677</v>
      </c>
      <c r="AZ53" s="463" t="s">
        <v>677</v>
      </c>
      <c r="BA53" s="463" t="s">
        <v>677</v>
      </c>
      <c r="BB53" s="463" t="s">
        <v>677</v>
      </c>
      <c r="BC53" s="463" t="s">
        <v>677</v>
      </c>
      <c r="BD53" s="463" t="s">
        <v>677</v>
      </c>
      <c r="BE53" s="578"/>
      <c r="BF53" s="578"/>
      <c r="BG53" s="463" t="s">
        <v>677</v>
      </c>
      <c r="BH53" s="600"/>
      <c r="BI53" s="600"/>
      <c r="BJ53" s="463" t="s">
        <v>677</v>
      </c>
      <c r="BK53" s="600"/>
      <c r="BL53" s="600"/>
      <c r="BM53" s="463" t="s">
        <v>677</v>
      </c>
      <c r="BN53" s="463" t="s">
        <v>677</v>
      </c>
      <c r="BO53" s="463" t="s">
        <v>677</v>
      </c>
      <c r="BP53" s="463" t="s">
        <v>677</v>
      </c>
      <c r="BQ53" s="602" t="s">
        <v>886</v>
      </c>
      <c r="BR53" s="601" t="s">
        <v>683</v>
      </c>
      <c r="BS53" s="463" t="s">
        <v>677</v>
      </c>
      <c r="BT53" s="463" t="s">
        <v>677</v>
      </c>
      <c r="BU53" s="463" t="s">
        <v>677</v>
      </c>
      <c r="BV53" s="463" t="s">
        <v>677</v>
      </c>
      <c r="BW53" s="601" t="s">
        <v>683</v>
      </c>
      <c r="BX53" s="601" t="s">
        <v>683</v>
      </c>
      <c r="BY53" s="463" t="s">
        <v>677</v>
      </c>
    </row>
    <row r="54" spans="1:77" ht="25.5" x14ac:dyDescent="0.2">
      <c r="A54" s="598">
        <v>42308</v>
      </c>
      <c r="B54" s="463" t="s">
        <v>677</v>
      </c>
      <c r="C54" s="463" t="s">
        <v>677</v>
      </c>
      <c r="D54" s="463" t="s">
        <v>677</v>
      </c>
      <c r="E54" s="463" t="s">
        <v>677</v>
      </c>
      <c r="F54" s="463" t="s">
        <v>677</v>
      </c>
      <c r="G54" s="463" t="s">
        <v>677</v>
      </c>
      <c r="H54" s="463" t="s">
        <v>677</v>
      </c>
      <c r="I54" s="463" t="s">
        <v>677</v>
      </c>
      <c r="J54" s="463" t="s">
        <v>677</v>
      </c>
      <c r="K54" s="463" t="s">
        <v>677</v>
      </c>
      <c r="L54" s="463" t="s">
        <v>677</v>
      </c>
      <c r="M54" s="463" t="s">
        <v>677</v>
      </c>
      <c r="N54" s="463" t="s">
        <v>677</v>
      </c>
      <c r="O54" s="463" t="s">
        <v>677</v>
      </c>
      <c r="P54" s="463" t="s">
        <v>677</v>
      </c>
      <c r="Q54" s="463" t="s">
        <v>677</v>
      </c>
      <c r="R54" s="463" t="s">
        <v>677</v>
      </c>
      <c r="S54" s="463" t="s">
        <v>677</v>
      </c>
      <c r="T54" s="463" t="s">
        <v>677</v>
      </c>
      <c r="U54" s="463" t="s">
        <v>677</v>
      </c>
      <c r="V54" s="463" t="s">
        <v>677</v>
      </c>
      <c r="W54" s="463" t="s">
        <v>677</v>
      </c>
      <c r="X54" s="463" t="s">
        <v>677</v>
      </c>
      <c r="Y54" s="463" t="s">
        <v>677</v>
      </c>
      <c r="Z54" s="463" t="s">
        <v>677</v>
      </c>
      <c r="AA54" s="463" t="s">
        <v>677</v>
      </c>
      <c r="AB54" s="463" t="s">
        <v>677</v>
      </c>
      <c r="AC54" s="578"/>
      <c r="AD54" s="578"/>
      <c r="AE54" s="463" t="s">
        <v>677</v>
      </c>
      <c r="AF54" s="578"/>
      <c r="AG54" s="578"/>
      <c r="AH54" s="463" t="s">
        <v>677</v>
      </c>
      <c r="AI54" s="463" t="s">
        <v>677</v>
      </c>
      <c r="AJ54" s="463" t="s">
        <v>677</v>
      </c>
      <c r="AK54" s="463" t="s">
        <v>677</v>
      </c>
      <c r="AL54" s="578"/>
      <c r="AM54" s="578"/>
      <c r="AN54" s="463" t="s">
        <v>677</v>
      </c>
      <c r="AO54" s="578"/>
      <c r="AP54" s="578"/>
      <c r="AQ54" s="463" t="s">
        <v>677</v>
      </c>
      <c r="AR54" s="578"/>
      <c r="AS54" s="578"/>
      <c r="AT54" s="463" t="s">
        <v>677</v>
      </c>
      <c r="AU54" s="598">
        <v>42308</v>
      </c>
      <c r="AV54" s="463" t="s">
        <v>677</v>
      </c>
      <c r="AW54" s="463" t="s">
        <v>677</v>
      </c>
      <c r="AX54" s="463" t="s">
        <v>677</v>
      </c>
      <c r="AY54" s="463" t="s">
        <v>677</v>
      </c>
      <c r="AZ54" s="463" t="s">
        <v>677</v>
      </c>
      <c r="BA54" s="463" t="s">
        <v>677</v>
      </c>
      <c r="BB54" s="463" t="s">
        <v>677</v>
      </c>
      <c r="BC54" s="463" t="s">
        <v>677</v>
      </c>
      <c r="BD54" s="463" t="s">
        <v>677</v>
      </c>
      <c r="BE54" s="578"/>
      <c r="BF54" s="578"/>
      <c r="BG54" s="463" t="s">
        <v>677</v>
      </c>
      <c r="BH54" s="600"/>
      <c r="BI54" s="600"/>
      <c r="BJ54" s="463" t="s">
        <v>677</v>
      </c>
      <c r="BK54" s="600"/>
      <c r="BL54" s="600"/>
      <c r="BM54" s="463" t="s">
        <v>677</v>
      </c>
      <c r="BN54" s="463" t="s">
        <v>677</v>
      </c>
      <c r="BO54" s="463" t="s">
        <v>677</v>
      </c>
      <c r="BP54" s="463" t="s">
        <v>677</v>
      </c>
      <c r="BQ54" s="602" t="s">
        <v>886</v>
      </c>
      <c r="BR54" s="601" t="s">
        <v>683</v>
      </c>
      <c r="BS54" s="463" t="s">
        <v>677</v>
      </c>
      <c r="BT54" s="463" t="s">
        <v>677</v>
      </c>
      <c r="BU54" s="463" t="s">
        <v>677</v>
      </c>
      <c r="BV54" s="463" t="s">
        <v>677</v>
      </c>
      <c r="BW54" s="601" t="s">
        <v>683</v>
      </c>
      <c r="BX54" s="601" t="s">
        <v>683</v>
      </c>
      <c r="BY54" s="463" t="s">
        <v>677</v>
      </c>
    </row>
    <row r="55" spans="1:77" x14ac:dyDescent="0.2">
      <c r="A55" s="598">
        <v>42309</v>
      </c>
      <c r="B55" s="463" t="s">
        <v>677</v>
      </c>
      <c r="C55" s="463" t="s">
        <v>677</v>
      </c>
      <c r="D55" s="463" t="s">
        <v>677</v>
      </c>
      <c r="E55" s="463" t="s">
        <v>677</v>
      </c>
      <c r="F55" s="463" t="s">
        <v>677</v>
      </c>
      <c r="G55" s="463" t="s">
        <v>677</v>
      </c>
      <c r="H55" s="463" t="s">
        <v>677</v>
      </c>
      <c r="I55" s="463" t="s">
        <v>677</v>
      </c>
      <c r="J55" s="463" t="s">
        <v>677</v>
      </c>
      <c r="K55" s="463" t="s">
        <v>677</v>
      </c>
      <c r="L55" s="463" t="s">
        <v>677</v>
      </c>
      <c r="M55" s="463" t="s">
        <v>677</v>
      </c>
      <c r="N55" s="463" t="s">
        <v>677</v>
      </c>
      <c r="O55" s="463" t="s">
        <v>677</v>
      </c>
      <c r="P55" s="463" t="s">
        <v>677</v>
      </c>
      <c r="Q55" s="463" t="s">
        <v>677</v>
      </c>
      <c r="R55" s="463" t="s">
        <v>677</v>
      </c>
      <c r="S55" s="463" t="s">
        <v>677</v>
      </c>
      <c r="T55" s="463" t="s">
        <v>677</v>
      </c>
      <c r="U55" s="463" t="s">
        <v>677</v>
      </c>
      <c r="V55" s="463" t="s">
        <v>677</v>
      </c>
      <c r="W55" s="463" t="s">
        <v>677</v>
      </c>
      <c r="X55" s="463" t="s">
        <v>677</v>
      </c>
      <c r="Y55" s="463" t="s">
        <v>677</v>
      </c>
      <c r="Z55" s="463" t="s">
        <v>677</v>
      </c>
      <c r="AA55" s="463" t="s">
        <v>677</v>
      </c>
      <c r="AB55" s="463" t="s">
        <v>677</v>
      </c>
      <c r="AC55" s="578"/>
      <c r="AD55" s="578"/>
      <c r="AE55" s="463" t="s">
        <v>677</v>
      </c>
      <c r="AF55" s="578"/>
      <c r="AG55" s="578"/>
      <c r="AH55" s="463" t="s">
        <v>677</v>
      </c>
      <c r="AI55" s="463" t="s">
        <v>677</v>
      </c>
      <c r="AJ55" s="463" t="s">
        <v>677</v>
      </c>
      <c r="AK55" s="463" t="s">
        <v>677</v>
      </c>
      <c r="AL55" s="578"/>
      <c r="AM55" s="578"/>
      <c r="AN55" s="463" t="s">
        <v>677</v>
      </c>
      <c r="AO55" s="578"/>
      <c r="AP55" s="578"/>
      <c r="AQ55" s="463" t="s">
        <v>677</v>
      </c>
      <c r="AR55" s="578"/>
      <c r="AS55" s="578"/>
      <c r="AT55" s="463" t="s">
        <v>677</v>
      </c>
      <c r="AU55" s="598">
        <v>42309</v>
      </c>
      <c r="AV55" s="463" t="s">
        <v>677</v>
      </c>
      <c r="AW55" s="463" t="s">
        <v>677</v>
      </c>
      <c r="AX55" s="463" t="s">
        <v>677</v>
      </c>
      <c r="AY55" s="463" t="s">
        <v>677</v>
      </c>
      <c r="AZ55" s="463" t="s">
        <v>677</v>
      </c>
      <c r="BA55" s="463" t="s">
        <v>677</v>
      </c>
      <c r="BB55" s="463" t="s">
        <v>677</v>
      </c>
      <c r="BC55" s="463" t="s">
        <v>677</v>
      </c>
      <c r="BD55" s="463" t="s">
        <v>677</v>
      </c>
      <c r="BE55" s="578"/>
      <c r="BF55" s="578"/>
      <c r="BG55" s="463" t="s">
        <v>677</v>
      </c>
      <c r="BH55" s="600"/>
      <c r="BI55" s="600"/>
      <c r="BJ55" s="463" t="s">
        <v>677</v>
      </c>
      <c r="BK55" s="600"/>
      <c r="BL55" s="600"/>
      <c r="BM55" s="463" t="s">
        <v>677</v>
      </c>
      <c r="BN55" s="463" t="s">
        <v>677</v>
      </c>
      <c r="BO55" s="463" t="s">
        <v>677</v>
      </c>
      <c r="BP55" s="463" t="s">
        <v>677</v>
      </c>
      <c r="BQ55" s="603" t="s">
        <v>677</v>
      </c>
      <c r="BR55" s="601" t="s">
        <v>683</v>
      </c>
      <c r="BS55" s="463" t="s">
        <v>677</v>
      </c>
      <c r="BT55" s="463" t="s">
        <v>677</v>
      </c>
      <c r="BU55" s="463" t="s">
        <v>677</v>
      </c>
      <c r="BV55" s="463" t="s">
        <v>677</v>
      </c>
      <c r="BW55" s="601" t="s">
        <v>683</v>
      </c>
      <c r="BX55" s="601" t="s">
        <v>683</v>
      </c>
      <c r="BY55" s="463" t="s">
        <v>677</v>
      </c>
    </row>
    <row r="56" spans="1:77" x14ac:dyDescent="0.2">
      <c r="A56" s="598">
        <v>42310</v>
      </c>
      <c r="B56" s="463" t="s">
        <v>677</v>
      </c>
      <c r="C56" s="463" t="s">
        <v>677</v>
      </c>
      <c r="D56" s="463" t="s">
        <v>677</v>
      </c>
      <c r="E56" s="463" t="s">
        <v>677</v>
      </c>
      <c r="F56" s="463" t="s">
        <v>677</v>
      </c>
      <c r="G56" s="463" t="s">
        <v>677</v>
      </c>
      <c r="H56" s="463" t="s">
        <v>677</v>
      </c>
      <c r="I56" s="463" t="s">
        <v>677</v>
      </c>
      <c r="J56" s="463" t="s">
        <v>677</v>
      </c>
      <c r="K56" s="463" t="s">
        <v>677</v>
      </c>
      <c r="L56" s="463" t="s">
        <v>677</v>
      </c>
      <c r="M56" s="463" t="s">
        <v>677</v>
      </c>
      <c r="N56" s="463" t="s">
        <v>677</v>
      </c>
      <c r="O56" s="463" t="s">
        <v>677</v>
      </c>
      <c r="P56" s="463" t="s">
        <v>677</v>
      </c>
      <c r="Q56" s="463" t="s">
        <v>677</v>
      </c>
      <c r="R56" s="463" t="s">
        <v>677</v>
      </c>
      <c r="S56" s="463" t="s">
        <v>677</v>
      </c>
      <c r="T56" s="463" t="s">
        <v>677</v>
      </c>
      <c r="U56" s="463" t="s">
        <v>677</v>
      </c>
      <c r="V56" s="463" t="s">
        <v>677</v>
      </c>
      <c r="W56" s="463" t="s">
        <v>677</v>
      </c>
      <c r="X56" s="463" t="s">
        <v>677</v>
      </c>
      <c r="Y56" s="463" t="s">
        <v>677</v>
      </c>
      <c r="Z56" s="463" t="s">
        <v>677</v>
      </c>
      <c r="AA56" s="463" t="s">
        <v>677</v>
      </c>
      <c r="AB56" s="463" t="s">
        <v>677</v>
      </c>
      <c r="AC56" s="578"/>
      <c r="AD56" s="578"/>
      <c r="AE56" s="463" t="s">
        <v>677</v>
      </c>
      <c r="AF56" s="578"/>
      <c r="AG56" s="578"/>
      <c r="AH56" s="463" t="s">
        <v>677</v>
      </c>
      <c r="AI56" s="463" t="s">
        <v>677</v>
      </c>
      <c r="AJ56" s="463" t="s">
        <v>677</v>
      </c>
      <c r="AK56" s="463" t="s">
        <v>677</v>
      </c>
      <c r="AL56" s="578"/>
      <c r="AM56" s="578"/>
      <c r="AN56" s="463" t="s">
        <v>677</v>
      </c>
      <c r="AO56" s="578"/>
      <c r="AP56" s="578"/>
      <c r="AQ56" s="463" t="s">
        <v>677</v>
      </c>
      <c r="AR56" s="578"/>
      <c r="AS56" s="578"/>
      <c r="AT56" s="463" t="s">
        <v>677</v>
      </c>
      <c r="AU56" s="598">
        <v>42310</v>
      </c>
      <c r="AV56" s="463" t="s">
        <v>677</v>
      </c>
      <c r="AW56" s="463" t="s">
        <v>677</v>
      </c>
      <c r="AX56" s="463" t="s">
        <v>677</v>
      </c>
      <c r="AY56" s="463" t="s">
        <v>677</v>
      </c>
      <c r="AZ56" s="463" t="s">
        <v>677</v>
      </c>
      <c r="BA56" s="463" t="s">
        <v>677</v>
      </c>
      <c r="BB56" s="463" t="s">
        <v>677</v>
      </c>
      <c r="BC56" s="463" t="s">
        <v>677</v>
      </c>
      <c r="BD56" s="463" t="s">
        <v>677</v>
      </c>
      <c r="BE56" s="578"/>
      <c r="BF56" s="578"/>
      <c r="BG56" s="463" t="s">
        <v>677</v>
      </c>
      <c r="BH56" s="600"/>
      <c r="BI56" s="600"/>
      <c r="BJ56" s="463" t="s">
        <v>677</v>
      </c>
      <c r="BK56" s="600"/>
      <c r="BL56" s="600"/>
      <c r="BM56" s="463" t="s">
        <v>677</v>
      </c>
      <c r="BN56" s="463" t="s">
        <v>677</v>
      </c>
      <c r="BO56" s="463" t="s">
        <v>677</v>
      </c>
      <c r="BP56" s="463" t="s">
        <v>677</v>
      </c>
      <c r="BQ56" s="603" t="s">
        <v>677</v>
      </c>
      <c r="BR56" s="601" t="s">
        <v>683</v>
      </c>
      <c r="BS56" s="463" t="s">
        <v>677</v>
      </c>
      <c r="BT56" s="463" t="s">
        <v>677</v>
      </c>
      <c r="BU56" s="463" t="s">
        <v>677</v>
      </c>
      <c r="BV56" s="463" t="s">
        <v>677</v>
      </c>
      <c r="BW56" s="601" t="s">
        <v>683</v>
      </c>
      <c r="BX56" s="601" t="s">
        <v>683</v>
      </c>
      <c r="BY56" s="463" t="s">
        <v>677</v>
      </c>
    </row>
    <row r="57" spans="1:77" x14ac:dyDescent="0.2">
      <c r="A57" s="598">
        <v>42311</v>
      </c>
      <c r="B57" s="463" t="s">
        <v>677</v>
      </c>
      <c r="C57" s="463" t="s">
        <v>677</v>
      </c>
      <c r="D57" s="463" t="s">
        <v>677</v>
      </c>
      <c r="E57" s="463" t="s">
        <v>677</v>
      </c>
      <c r="F57" s="463" t="s">
        <v>677</v>
      </c>
      <c r="G57" s="463" t="s">
        <v>677</v>
      </c>
      <c r="H57" s="463" t="s">
        <v>677</v>
      </c>
      <c r="I57" s="463" t="s">
        <v>677</v>
      </c>
      <c r="J57" s="463" t="s">
        <v>677</v>
      </c>
      <c r="K57" s="463" t="s">
        <v>677</v>
      </c>
      <c r="L57" s="463" t="s">
        <v>677</v>
      </c>
      <c r="M57" s="463" t="s">
        <v>677</v>
      </c>
      <c r="N57" s="463" t="s">
        <v>677</v>
      </c>
      <c r="O57" s="463" t="s">
        <v>677</v>
      </c>
      <c r="P57" s="463" t="s">
        <v>677</v>
      </c>
      <c r="Q57" s="463" t="s">
        <v>677</v>
      </c>
      <c r="R57" s="463" t="s">
        <v>677</v>
      </c>
      <c r="S57" s="463" t="s">
        <v>677</v>
      </c>
      <c r="T57" s="463" t="s">
        <v>677</v>
      </c>
      <c r="U57" s="463" t="s">
        <v>677</v>
      </c>
      <c r="V57" s="463" t="s">
        <v>677</v>
      </c>
      <c r="W57" s="463" t="s">
        <v>677</v>
      </c>
      <c r="X57" s="463" t="s">
        <v>677</v>
      </c>
      <c r="Y57" s="463" t="s">
        <v>677</v>
      </c>
      <c r="Z57" s="463" t="s">
        <v>677</v>
      </c>
      <c r="AA57" s="463" t="s">
        <v>677</v>
      </c>
      <c r="AB57" s="463" t="s">
        <v>677</v>
      </c>
      <c r="AC57" s="578"/>
      <c r="AD57" s="578"/>
      <c r="AE57" s="463" t="s">
        <v>677</v>
      </c>
      <c r="AF57" s="578"/>
      <c r="AG57" s="578"/>
      <c r="AH57" s="463" t="s">
        <v>677</v>
      </c>
      <c r="AI57" s="463" t="s">
        <v>677</v>
      </c>
      <c r="AJ57" s="463" t="s">
        <v>677</v>
      </c>
      <c r="AK57" s="463" t="s">
        <v>677</v>
      </c>
      <c r="AL57" s="578"/>
      <c r="AM57" s="578"/>
      <c r="AN57" s="463" t="s">
        <v>677</v>
      </c>
      <c r="AO57" s="578"/>
      <c r="AP57" s="578"/>
      <c r="AQ57" s="463" t="s">
        <v>677</v>
      </c>
      <c r="AR57" s="578"/>
      <c r="AS57" s="578"/>
      <c r="AT57" s="463" t="s">
        <v>677</v>
      </c>
      <c r="AU57" s="598">
        <v>42311</v>
      </c>
      <c r="AV57" s="463" t="s">
        <v>677</v>
      </c>
      <c r="AW57" s="463" t="s">
        <v>677</v>
      </c>
      <c r="AX57" s="463" t="s">
        <v>677</v>
      </c>
      <c r="AY57" s="463" t="s">
        <v>677</v>
      </c>
      <c r="AZ57" s="463" t="s">
        <v>677</v>
      </c>
      <c r="BA57" s="463" t="s">
        <v>677</v>
      </c>
      <c r="BB57" s="463" t="s">
        <v>677</v>
      </c>
      <c r="BC57" s="463" t="s">
        <v>677</v>
      </c>
      <c r="BD57" s="463" t="s">
        <v>677</v>
      </c>
      <c r="BE57" s="578"/>
      <c r="BF57" s="578"/>
      <c r="BG57" s="463" t="s">
        <v>677</v>
      </c>
      <c r="BH57" s="600"/>
      <c r="BI57" s="600"/>
      <c r="BJ57" s="463" t="s">
        <v>677</v>
      </c>
      <c r="BK57" s="600"/>
      <c r="BL57" s="600"/>
      <c r="BM57" s="463" t="s">
        <v>677</v>
      </c>
      <c r="BN57" s="463" t="s">
        <v>677</v>
      </c>
      <c r="BO57" s="463" t="s">
        <v>677</v>
      </c>
      <c r="BP57" s="463" t="s">
        <v>677</v>
      </c>
      <c r="BQ57" s="603" t="s">
        <v>677</v>
      </c>
      <c r="BR57" s="601" t="s">
        <v>683</v>
      </c>
      <c r="BS57" s="463" t="s">
        <v>677</v>
      </c>
      <c r="BT57" s="463" t="s">
        <v>677</v>
      </c>
      <c r="BU57" s="463" t="s">
        <v>677</v>
      </c>
      <c r="BV57" s="463" t="s">
        <v>677</v>
      </c>
      <c r="BW57" s="601" t="s">
        <v>683</v>
      </c>
      <c r="BX57" s="601" t="s">
        <v>683</v>
      </c>
      <c r="BY57" s="463" t="s">
        <v>677</v>
      </c>
    </row>
    <row r="58" spans="1:77" x14ac:dyDescent="0.2">
      <c r="A58" s="598">
        <v>42312</v>
      </c>
      <c r="B58" s="463" t="s">
        <v>677</v>
      </c>
      <c r="C58" s="463" t="s">
        <v>677</v>
      </c>
      <c r="D58" s="463" t="s">
        <v>677</v>
      </c>
      <c r="E58" s="463" t="s">
        <v>677</v>
      </c>
      <c r="F58" s="463" t="s">
        <v>677</v>
      </c>
      <c r="G58" s="463" t="s">
        <v>677</v>
      </c>
      <c r="H58" s="463" t="s">
        <v>677</v>
      </c>
      <c r="I58" s="463" t="s">
        <v>677</v>
      </c>
      <c r="J58" s="463" t="s">
        <v>677</v>
      </c>
      <c r="K58" s="463" t="s">
        <v>677</v>
      </c>
      <c r="L58" s="463" t="s">
        <v>677</v>
      </c>
      <c r="M58" s="463" t="s">
        <v>677</v>
      </c>
      <c r="N58" s="463" t="s">
        <v>677</v>
      </c>
      <c r="O58" s="463" t="s">
        <v>677</v>
      </c>
      <c r="P58" s="463" t="s">
        <v>677</v>
      </c>
      <c r="Q58" s="463" t="s">
        <v>677</v>
      </c>
      <c r="R58" s="463" t="s">
        <v>677</v>
      </c>
      <c r="S58" s="463" t="s">
        <v>677</v>
      </c>
      <c r="T58" s="463" t="s">
        <v>677</v>
      </c>
      <c r="U58" s="463" t="s">
        <v>677</v>
      </c>
      <c r="V58" s="463" t="s">
        <v>677</v>
      </c>
      <c r="W58" s="463" t="s">
        <v>677</v>
      </c>
      <c r="X58" s="463" t="s">
        <v>677</v>
      </c>
      <c r="Y58" s="463" t="s">
        <v>677</v>
      </c>
      <c r="Z58" s="463" t="s">
        <v>677</v>
      </c>
      <c r="AA58" s="463" t="s">
        <v>677</v>
      </c>
      <c r="AB58" s="463" t="s">
        <v>677</v>
      </c>
      <c r="AC58" s="578"/>
      <c r="AD58" s="578"/>
      <c r="AE58" s="463" t="s">
        <v>677</v>
      </c>
      <c r="AF58" s="578"/>
      <c r="AG58" s="578"/>
      <c r="AH58" s="463" t="s">
        <v>677</v>
      </c>
      <c r="AI58" s="463" t="s">
        <v>677</v>
      </c>
      <c r="AJ58" s="463" t="s">
        <v>677</v>
      </c>
      <c r="AK58" s="463" t="s">
        <v>677</v>
      </c>
      <c r="AL58" s="578"/>
      <c r="AM58" s="578"/>
      <c r="AN58" s="463" t="s">
        <v>677</v>
      </c>
      <c r="AO58" s="578"/>
      <c r="AP58" s="578"/>
      <c r="AQ58" s="463" t="s">
        <v>677</v>
      </c>
      <c r="AR58" s="578"/>
      <c r="AS58" s="578"/>
      <c r="AT58" s="463" t="s">
        <v>677</v>
      </c>
      <c r="AU58" s="598">
        <v>42312</v>
      </c>
      <c r="AV58" s="463" t="s">
        <v>677</v>
      </c>
      <c r="AW58" s="463" t="s">
        <v>677</v>
      </c>
      <c r="AX58" s="463" t="s">
        <v>677</v>
      </c>
      <c r="AY58" s="463" t="s">
        <v>677</v>
      </c>
      <c r="AZ58" s="463" t="s">
        <v>677</v>
      </c>
      <c r="BA58" s="463" t="s">
        <v>677</v>
      </c>
      <c r="BB58" s="463" t="s">
        <v>677</v>
      </c>
      <c r="BC58" s="463" t="s">
        <v>677</v>
      </c>
      <c r="BD58" s="463" t="s">
        <v>677</v>
      </c>
      <c r="BE58" s="578"/>
      <c r="BF58" s="578"/>
      <c r="BG58" s="463" t="s">
        <v>677</v>
      </c>
      <c r="BH58" s="600"/>
      <c r="BI58" s="600"/>
      <c r="BJ58" s="463" t="s">
        <v>677</v>
      </c>
      <c r="BK58" s="600"/>
      <c r="BL58" s="600"/>
      <c r="BM58" s="463" t="s">
        <v>677</v>
      </c>
      <c r="BN58" s="463" t="s">
        <v>677</v>
      </c>
      <c r="BO58" s="463" t="s">
        <v>677</v>
      </c>
      <c r="BP58" s="463" t="s">
        <v>677</v>
      </c>
      <c r="BQ58" s="603" t="s">
        <v>677</v>
      </c>
      <c r="BR58" s="601" t="s">
        <v>683</v>
      </c>
      <c r="BS58" s="463" t="s">
        <v>677</v>
      </c>
      <c r="BT58" s="463" t="s">
        <v>677</v>
      </c>
      <c r="BU58" s="463" t="s">
        <v>677</v>
      </c>
      <c r="BV58" s="463" t="s">
        <v>677</v>
      </c>
      <c r="BW58" s="601" t="s">
        <v>683</v>
      </c>
      <c r="BX58" s="601" t="s">
        <v>683</v>
      </c>
      <c r="BY58" s="463" t="s">
        <v>677</v>
      </c>
    </row>
    <row r="59" spans="1:77" x14ac:dyDescent="0.2">
      <c r="A59" s="598">
        <v>42313</v>
      </c>
      <c r="B59" s="463" t="s">
        <v>677</v>
      </c>
      <c r="C59" s="463" t="s">
        <v>677</v>
      </c>
      <c r="D59" s="463" t="s">
        <v>677</v>
      </c>
      <c r="E59" s="463" t="s">
        <v>677</v>
      </c>
      <c r="F59" s="463" t="s">
        <v>677</v>
      </c>
      <c r="G59" s="463" t="s">
        <v>677</v>
      </c>
      <c r="H59" s="463" t="s">
        <v>677</v>
      </c>
      <c r="I59" s="463" t="s">
        <v>677</v>
      </c>
      <c r="J59" s="463" t="s">
        <v>677</v>
      </c>
      <c r="K59" s="463" t="s">
        <v>677</v>
      </c>
      <c r="L59" s="463" t="s">
        <v>677</v>
      </c>
      <c r="M59" s="463" t="s">
        <v>677</v>
      </c>
      <c r="N59" s="463" t="s">
        <v>677</v>
      </c>
      <c r="O59" s="463" t="s">
        <v>677</v>
      </c>
      <c r="P59" s="463" t="s">
        <v>677</v>
      </c>
      <c r="Q59" s="463" t="s">
        <v>677</v>
      </c>
      <c r="R59" s="463" t="s">
        <v>677</v>
      </c>
      <c r="S59" s="463" t="s">
        <v>677</v>
      </c>
      <c r="T59" s="463" t="s">
        <v>677</v>
      </c>
      <c r="U59" s="463" t="s">
        <v>677</v>
      </c>
      <c r="V59" s="463" t="s">
        <v>677</v>
      </c>
      <c r="W59" s="463" t="s">
        <v>677</v>
      </c>
      <c r="X59" s="463" t="s">
        <v>677</v>
      </c>
      <c r="Y59" s="463" t="s">
        <v>677</v>
      </c>
      <c r="Z59" s="463" t="s">
        <v>677</v>
      </c>
      <c r="AA59" s="463" t="s">
        <v>677</v>
      </c>
      <c r="AB59" s="463" t="s">
        <v>677</v>
      </c>
      <c r="AC59" s="578"/>
      <c r="AD59" s="578"/>
      <c r="AE59" s="463" t="s">
        <v>677</v>
      </c>
      <c r="AF59" s="578"/>
      <c r="AG59" s="578"/>
      <c r="AH59" s="463" t="s">
        <v>677</v>
      </c>
      <c r="AI59" s="463" t="s">
        <v>677</v>
      </c>
      <c r="AJ59" s="463" t="s">
        <v>677</v>
      </c>
      <c r="AK59" s="463" t="s">
        <v>677</v>
      </c>
      <c r="AL59" s="578"/>
      <c r="AM59" s="578"/>
      <c r="AN59" s="463" t="s">
        <v>677</v>
      </c>
      <c r="AO59" s="578"/>
      <c r="AP59" s="578"/>
      <c r="AQ59" s="463" t="s">
        <v>677</v>
      </c>
      <c r="AR59" s="578"/>
      <c r="AS59" s="578"/>
      <c r="AT59" s="463" t="s">
        <v>677</v>
      </c>
      <c r="AU59" s="598">
        <v>42313</v>
      </c>
      <c r="AV59" s="463" t="s">
        <v>677</v>
      </c>
      <c r="AW59" s="463" t="s">
        <v>677</v>
      </c>
      <c r="AX59" s="463" t="s">
        <v>677</v>
      </c>
      <c r="AY59" s="463" t="s">
        <v>677</v>
      </c>
      <c r="AZ59" s="463" t="s">
        <v>677</v>
      </c>
      <c r="BA59" s="463" t="s">
        <v>677</v>
      </c>
      <c r="BB59" s="463" t="s">
        <v>677</v>
      </c>
      <c r="BC59" s="463" t="s">
        <v>677</v>
      </c>
      <c r="BD59" s="463" t="s">
        <v>677</v>
      </c>
      <c r="BE59" s="578"/>
      <c r="BF59" s="578"/>
      <c r="BG59" s="463" t="s">
        <v>677</v>
      </c>
      <c r="BH59" s="600"/>
      <c r="BI59" s="600"/>
      <c r="BJ59" s="463" t="s">
        <v>677</v>
      </c>
      <c r="BK59" s="600"/>
      <c r="BL59" s="600"/>
      <c r="BM59" s="463" t="s">
        <v>677</v>
      </c>
      <c r="BN59" s="463" t="s">
        <v>677</v>
      </c>
      <c r="BO59" s="463" t="s">
        <v>677</v>
      </c>
      <c r="BP59" s="463" t="s">
        <v>677</v>
      </c>
      <c r="BQ59" s="601" t="s">
        <v>683</v>
      </c>
      <c r="BR59" s="601" t="s">
        <v>683</v>
      </c>
      <c r="BS59" s="463" t="s">
        <v>677</v>
      </c>
      <c r="BT59" s="463" t="s">
        <v>677</v>
      </c>
      <c r="BU59" s="463" t="s">
        <v>677</v>
      </c>
      <c r="BV59" s="463" t="s">
        <v>677</v>
      </c>
      <c r="BW59" s="601" t="s">
        <v>683</v>
      </c>
      <c r="BX59" s="601" t="s">
        <v>683</v>
      </c>
      <c r="BY59" s="463" t="s">
        <v>677</v>
      </c>
    </row>
    <row r="60" spans="1:77" ht="25.5" x14ac:dyDescent="0.2">
      <c r="A60" s="598">
        <v>42314</v>
      </c>
      <c r="B60" s="463" t="s">
        <v>677</v>
      </c>
      <c r="C60" s="463" t="s">
        <v>677</v>
      </c>
      <c r="D60" s="463" t="s">
        <v>677</v>
      </c>
      <c r="E60" s="463" t="s">
        <v>677</v>
      </c>
      <c r="F60" s="463" t="s">
        <v>677</v>
      </c>
      <c r="G60" s="463" t="s">
        <v>677</v>
      </c>
      <c r="H60" s="463" t="s">
        <v>677</v>
      </c>
      <c r="I60" s="463" t="s">
        <v>677</v>
      </c>
      <c r="J60" s="463" t="s">
        <v>677</v>
      </c>
      <c r="K60" s="463" t="s">
        <v>677</v>
      </c>
      <c r="L60" s="463" t="s">
        <v>677</v>
      </c>
      <c r="M60" s="463" t="s">
        <v>677</v>
      </c>
      <c r="N60" s="463" t="s">
        <v>677</v>
      </c>
      <c r="O60" s="463" t="s">
        <v>677</v>
      </c>
      <c r="P60" s="463" t="s">
        <v>677</v>
      </c>
      <c r="Q60" s="463" t="s">
        <v>677</v>
      </c>
      <c r="R60" s="463" t="s">
        <v>677</v>
      </c>
      <c r="S60" s="463" t="s">
        <v>677</v>
      </c>
      <c r="T60" s="463" t="s">
        <v>677</v>
      </c>
      <c r="U60" s="463" t="s">
        <v>677</v>
      </c>
      <c r="V60" s="463" t="s">
        <v>677</v>
      </c>
      <c r="W60" s="463" t="s">
        <v>677</v>
      </c>
      <c r="X60" s="463" t="s">
        <v>677</v>
      </c>
      <c r="Y60" s="463" t="s">
        <v>677</v>
      </c>
      <c r="Z60" s="463" t="s">
        <v>677</v>
      </c>
      <c r="AA60" s="463" t="s">
        <v>677</v>
      </c>
      <c r="AB60" s="463" t="s">
        <v>677</v>
      </c>
      <c r="AC60" s="578"/>
      <c r="AD60" s="578"/>
      <c r="AE60" s="463" t="s">
        <v>677</v>
      </c>
      <c r="AF60" s="578"/>
      <c r="AG60" s="578"/>
      <c r="AH60" s="463" t="s">
        <v>677</v>
      </c>
      <c r="AI60" s="463" t="s">
        <v>677</v>
      </c>
      <c r="AJ60" s="463" t="s">
        <v>677</v>
      </c>
      <c r="AK60" s="463" t="s">
        <v>677</v>
      </c>
      <c r="AL60" s="578"/>
      <c r="AM60" s="578"/>
      <c r="AN60" s="463" t="s">
        <v>677</v>
      </c>
      <c r="AO60" s="578"/>
      <c r="AP60" s="578"/>
      <c r="AQ60" s="463" t="s">
        <v>677</v>
      </c>
      <c r="AR60" s="578"/>
      <c r="AS60" s="578"/>
      <c r="AT60" s="463" t="s">
        <v>677</v>
      </c>
      <c r="AU60" s="598">
        <v>42314</v>
      </c>
      <c r="AV60" s="463" t="s">
        <v>677</v>
      </c>
      <c r="AW60" s="463" t="s">
        <v>677</v>
      </c>
      <c r="AX60" s="463" t="s">
        <v>677</v>
      </c>
      <c r="AY60" s="463" t="s">
        <v>677</v>
      </c>
      <c r="AZ60" s="463" t="s">
        <v>677</v>
      </c>
      <c r="BA60" s="463" t="s">
        <v>677</v>
      </c>
      <c r="BB60" s="463" t="s">
        <v>677</v>
      </c>
      <c r="BC60" s="463" t="s">
        <v>677</v>
      </c>
      <c r="BD60" s="463" t="s">
        <v>677</v>
      </c>
      <c r="BE60" s="578"/>
      <c r="BF60" s="578"/>
      <c r="BG60" s="463" t="s">
        <v>677</v>
      </c>
      <c r="BH60" s="600"/>
      <c r="BI60" s="600"/>
      <c r="BJ60" s="463" t="s">
        <v>677</v>
      </c>
      <c r="BK60" s="600"/>
      <c r="BL60" s="600"/>
      <c r="BM60" s="463" t="s">
        <v>677</v>
      </c>
      <c r="BN60" s="463" t="s">
        <v>677</v>
      </c>
      <c r="BO60" s="463" t="s">
        <v>677</v>
      </c>
      <c r="BP60" s="463" t="s">
        <v>677</v>
      </c>
      <c r="BQ60" s="602" t="s">
        <v>886</v>
      </c>
      <c r="BR60" s="601" t="s">
        <v>683</v>
      </c>
      <c r="BS60" s="463" t="s">
        <v>677</v>
      </c>
      <c r="BT60" s="463" t="s">
        <v>677</v>
      </c>
      <c r="BU60" s="463" t="s">
        <v>677</v>
      </c>
      <c r="BV60" s="463" t="s">
        <v>677</v>
      </c>
      <c r="BW60" s="601" t="s">
        <v>683</v>
      </c>
      <c r="BX60" s="601" t="s">
        <v>683</v>
      </c>
      <c r="BY60" s="463" t="s">
        <v>677</v>
      </c>
    </row>
    <row r="61" spans="1:77" ht="25.5" x14ac:dyDescent="0.2">
      <c r="A61" s="598">
        <v>42315</v>
      </c>
      <c r="B61" s="463" t="s">
        <v>677</v>
      </c>
      <c r="C61" s="463" t="s">
        <v>677</v>
      </c>
      <c r="D61" s="463" t="s">
        <v>677</v>
      </c>
      <c r="E61" s="463" t="s">
        <v>677</v>
      </c>
      <c r="F61" s="463" t="s">
        <v>677</v>
      </c>
      <c r="G61" s="463" t="s">
        <v>677</v>
      </c>
      <c r="H61" s="463" t="s">
        <v>677</v>
      </c>
      <c r="I61" s="463" t="s">
        <v>677</v>
      </c>
      <c r="J61" s="463" t="s">
        <v>677</v>
      </c>
      <c r="K61" s="463" t="s">
        <v>677</v>
      </c>
      <c r="L61" s="463" t="s">
        <v>677</v>
      </c>
      <c r="M61" s="463" t="s">
        <v>677</v>
      </c>
      <c r="N61" s="463" t="s">
        <v>677</v>
      </c>
      <c r="O61" s="463" t="s">
        <v>677</v>
      </c>
      <c r="P61" s="463" t="s">
        <v>677</v>
      </c>
      <c r="Q61" s="463" t="s">
        <v>677</v>
      </c>
      <c r="R61" s="463" t="s">
        <v>677</v>
      </c>
      <c r="S61" s="463" t="s">
        <v>677</v>
      </c>
      <c r="T61" s="463" t="s">
        <v>677</v>
      </c>
      <c r="U61" s="463" t="s">
        <v>677</v>
      </c>
      <c r="V61" s="463" t="s">
        <v>677</v>
      </c>
      <c r="W61" s="463" t="s">
        <v>677</v>
      </c>
      <c r="X61" s="463" t="s">
        <v>677</v>
      </c>
      <c r="Y61" s="463" t="s">
        <v>677</v>
      </c>
      <c r="Z61" s="463" t="s">
        <v>677</v>
      </c>
      <c r="AA61" s="463" t="s">
        <v>677</v>
      </c>
      <c r="AB61" s="463" t="s">
        <v>677</v>
      </c>
      <c r="AC61" s="578"/>
      <c r="AD61" s="578"/>
      <c r="AE61" s="463" t="s">
        <v>677</v>
      </c>
      <c r="AF61" s="578"/>
      <c r="AG61" s="578"/>
      <c r="AH61" s="463" t="s">
        <v>677</v>
      </c>
      <c r="AI61" s="463" t="s">
        <v>677</v>
      </c>
      <c r="AJ61" s="463" t="s">
        <v>677</v>
      </c>
      <c r="AK61" s="463" t="s">
        <v>677</v>
      </c>
      <c r="AL61" s="578"/>
      <c r="AM61" s="578"/>
      <c r="AN61" s="463" t="s">
        <v>677</v>
      </c>
      <c r="AO61" s="578"/>
      <c r="AP61" s="578"/>
      <c r="AQ61" s="463" t="s">
        <v>677</v>
      </c>
      <c r="AR61" s="578"/>
      <c r="AS61" s="578"/>
      <c r="AT61" s="463" t="s">
        <v>677</v>
      </c>
      <c r="AU61" s="598">
        <v>42315</v>
      </c>
      <c r="AV61" s="463" t="s">
        <v>677</v>
      </c>
      <c r="AW61" s="463" t="s">
        <v>677</v>
      </c>
      <c r="AX61" s="463" t="s">
        <v>677</v>
      </c>
      <c r="AY61" s="463" t="s">
        <v>677</v>
      </c>
      <c r="AZ61" s="463" t="s">
        <v>677</v>
      </c>
      <c r="BA61" s="463" t="s">
        <v>677</v>
      </c>
      <c r="BB61" s="463" t="s">
        <v>677</v>
      </c>
      <c r="BC61" s="463" t="s">
        <v>677</v>
      </c>
      <c r="BD61" s="463" t="s">
        <v>677</v>
      </c>
      <c r="BE61" s="578"/>
      <c r="BF61" s="578"/>
      <c r="BG61" s="463" t="s">
        <v>677</v>
      </c>
      <c r="BH61" s="600"/>
      <c r="BI61" s="600"/>
      <c r="BJ61" s="601" t="s">
        <v>683</v>
      </c>
      <c r="BK61" s="600"/>
      <c r="BL61" s="600"/>
      <c r="BM61" s="463" t="s">
        <v>677</v>
      </c>
      <c r="BN61" s="463" t="s">
        <v>677</v>
      </c>
      <c r="BO61" s="463" t="s">
        <v>677</v>
      </c>
      <c r="BP61" s="463" t="s">
        <v>677</v>
      </c>
      <c r="BQ61" s="602" t="s">
        <v>886</v>
      </c>
      <c r="BR61" s="601" t="s">
        <v>683</v>
      </c>
      <c r="BS61" s="463" t="s">
        <v>677</v>
      </c>
      <c r="BT61" s="463" t="s">
        <v>677</v>
      </c>
      <c r="BU61" s="463" t="s">
        <v>677</v>
      </c>
      <c r="BV61" s="463" t="s">
        <v>677</v>
      </c>
      <c r="BW61" s="601" t="s">
        <v>683</v>
      </c>
      <c r="BX61" s="601" t="s">
        <v>683</v>
      </c>
      <c r="BY61" s="463" t="s">
        <v>677</v>
      </c>
    </row>
    <row r="62" spans="1:77" x14ac:dyDescent="0.2">
      <c r="A62" s="598">
        <v>42316</v>
      </c>
      <c r="B62" s="463" t="s">
        <v>677</v>
      </c>
      <c r="C62" s="463" t="s">
        <v>677</v>
      </c>
      <c r="D62" s="463" t="s">
        <v>677</v>
      </c>
      <c r="E62" s="463" t="s">
        <v>677</v>
      </c>
      <c r="F62" s="463" t="s">
        <v>677</v>
      </c>
      <c r="G62" s="463" t="s">
        <v>677</v>
      </c>
      <c r="H62" s="463" t="s">
        <v>677</v>
      </c>
      <c r="I62" s="463" t="s">
        <v>677</v>
      </c>
      <c r="J62" s="463" t="s">
        <v>677</v>
      </c>
      <c r="K62" s="463" t="s">
        <v>677</v>
      </c>
      <c r="L62" s="463" t="s">
        <v>677</v>
      </c>
      <c r="M62" s="463" t="s">
        <v>677</v>
      </c>
      <c r="N62" s="463" t="s">
        <v>677</v>
      </c>
      <c r="O62" s="463" t="s">
        <v>677</v>
      </c>
      <c r="P62" s="463" t="s">
        <v>677</v>
      </c>
      <c r="Q62" s="463" t="s">
        <v>677</v>
      </c>
      <c r="R62" s="463" t="s">
        <v>677</v>
      </c>
      <c r="S62" s="463" t="s">
        <v>677</v>
      </c>
      <c r="T62" s="463" t="s">
        <v>677</v>
      </c>
      <c r="U62" s="463" t="s">
        <v>677</v>
      </c>
      <c r="V62" s="463" t="s">
        <v>677</v>
      </c>
      <c r="W62" s="463" t="s">
        <v>677</v>
      </c>
      <c r="X62" s="463" t="s">
        <v>677</v>
      </c>
      <c r="Y62" s="463" t="s">
        <v>677</v>
      </c>
      <c r="Z62" s="463" t="s">
        <v>677</v>
      </c>
      <c r="AA62" s="463" t="s">
        <v>677</v>
      </c>
      <c r="AB62" s="463" t="s">
        <v>677</v>
      </c>
      <c r="AC62" s="578"/>
      <c r="AD62" s="578"/>
      <c r="AE62" s="463" t="s">
        <v>677</v>
      </c>
      <c r="AF62" s="578"/>
      <c r="AG62" s="578"/>
      <c r="AH62" s="463" t="s">
        <v>677</v>
      </c>
      <c r="AI62" s="463" t="s">
        <v>677</v>
      </c>
      <c r="AJ62" s="463" t="s">
        <v>677</v>
      </c>
      <c r="AK62" s="463" t="s">
        <v>677</v>
      </c>
      <c r="AL62" s="578"/>
      <c r="AM62" s="578"/>
      <c r="AN62" s="463" t="s">
        <v>677</v>
      </c>
      <c r="AO62" s="578"/>
      <c r="AP62" s="578"/>
      <c r="AQ62" s="463" t="s">
        <v>677</v>
      </c>
      <c r="AR62" s="578"/>
      <c r="AS62" s="578"/>
      <c r="AT62" s="463" t="s">
        <v>677</v>
      </c>
      <c r="AU62" s="598">
        <v>42316</v>
      </c>
      <c r="AV62" s="463" t="s">
        <v>677</v>
      </c>
      <c r="AW62" s="463" t="s">
        <v>677</v>
      </c>
      <c r="AX62" s="463" t="s">
        <v>677</v>
      </c>
      <c r="AY62" s="463" t="s">
        <v>677</v>
      </c>
      <c r="AZ62" s="463" t="s">
        <v>677</v>
      </c>
      <c r="BA62" s="463" t="s">
        <v>677</v>
      </c>
      <c r="BB62" s="463" t="s">
        <v>677</v>
      </c>
      <c r="BC62" s="463" t="s">
        <v>677</v>
      </c>
      <c r="BD62" s="463" t="s">
        <v>677</v>
      </c>
      <c r="BE62" s="578"/>
      <c r="BF62" s="578"/>
      <c r="BG62" s="463" t="s">
        <v>677</v>
      </c>
      <c r="BH62" s="600"/>
      <c r="BI62" s="600"/>
      <c r="BJ62" s="601" t="s">
        <v>683</v>
      </c>
      <c r="BK62" s="600"/>
      <c r="BL62" s="600"/>
      <c r="BM62" s="463" t="s">
        <v>677</v>
      </c>
      <c r="BN62" s="463" t="s">
        <v>677</v>
      </c>
      <c r="BO62" s="463" t="s">
        <v>677</v>
      </c>
      <c r="BP62" s="463" t="s">
        <v>677</v>
      </c>
      <c r="BQ62" s="601" t="s">
        <v>683</v>
      </c>
      <c r="BR62" s="601" t="s">
        <v>683</v>
      </c>
      <c r="BS62" s="463" t="s">
        <v>677</v>
      </c>
      <c r="BT62" s="463" t="s">
        <v>677</v>
      </c>
      <c r="BU62" s="463" t="s">
        <v>677</v>
      </c>
      <c r="BV62" s="463" t="s">
        <v>677</v>
      </c>
      <c r="BW62" s="601" t="s">
        <v>683</v>
      </c>
      <c r="BX62" s="601" t="s">
        <v>683</v>
      </c>
      <c r="BY62" s="463" t="s">
        <v>677</v>
      </c>
    </row>
    <row r="63" spans="1:77" x14ac:dyDescent="0.2">
      <c r="A63" s="598">
        <v>42317</v>
      </c>
      <c r="B63" s="463" t="s">
        <v>677</v>
      </c>
      <c r="C63" s="463" t="s">
        <v>677</v>
      </c>
      <c r="D63" s="463" t="s">
        <v>677</v>
      </c>
      <c r="E63" s="463" t="s">
        <v>677</v>
      </c>
      <c r="F63" s="463" t="s">
        <v>677</v>
      </c>
      <c r="G63" s="463" t="s">
        <v>677</v>
      </c>
      <c r="H63" s="463" t="s">
        <v>677</v>
      </c>
      <c r="I63" s="463" t="s">
        <v>677</v>
      </c>
      <c r="J63" s="463" t="s">
        <v>677</v>
      </c>
      <c r="K63" s="463" t="s">
        <v>677</v>
      </c>
      <c r="L63" s="463" t="s">
        <v>677</v>
      </c>
      <c r="M63" s="463" t="s">
        <v>677</v>
      </c>
      <c r="N63" s="463" t="s">
        <v>677</v>
      </c>
      <c r="O63" s="463" t="s">
        <v>677</v>
      </c>
      <c r="P63" s="463" t="s">
        <v>677</v>
      </c>
      <c r="Q63" s="463" t="s">
        <v>677</v>
      </c>
      <c r="R63" s="463" t="s">
        <v>677</v>
      </c>
      <c r="S63" s="463" t="s">
        <v>677</v>
      </c>
      <c r="T63" s="463" t="s">
        <v>677</v>
      </c>
      <c r="U63" s="463" t="s">
        <v>677</v>
      </c>
      <c r="V63" s="463" t="s">
        <v>677</v>
      </c>
      <c r="W63" s="463" t="s">
        <v>677</v>
      </c>
      <c r="X63" s="463" t="s">
        <v>677</v>
      </c>
      <c r="Y63" s="463" t="s">
        <v>677</v>
      </c>
      <c r="Z63" s="463" t="s">
        <v>677</v>
      </c>
      <c r="AA63" s="463" t="s">
        <v>677</v>
      </c>
      <c r="AB63" s="463" t="s">
        <v>677</v>
      </c>
      <c r="AC63" s="578"/>
      <c r="AD63" s="578"/>
      <c r="AE63" s="463" t="s">
        <v>677</v>
      </c>
      <c r="AF63" s="578"/>
      <c r="AG63" s="578"/>
      <c r="AH63" s="463" t="s">
        <v>677</v>
      </c>
      <c r="AI63" s="463" t="s">
        <v>677</v>
      </c>
      <c r="AJ63" s="463" t="s">
        <v>677</v>
      </c>
      <c r="AK63" s="463" t="s">
        <v>677</v>
      </c>
      <c r="AL63" s="578"/>
      <c r="AM63" s="578"/>
      <c r="AN63" s="463" t="s">
        <v>677</v>
      </c>
      <c r="AO63" s="578"/>
      <c r="AP63" s="578"/>
      <c r="AQ63" s="463" t="s">
        <v>677</v>
      </c>
      <c r="AR63" s="578"/>
      <c r="AS63" s="578"/>
      <c r="AT63" s="463" t="s">
        <v>677</v>
      </c>
      <c r="AU63" s="598">
        <v>42317</v>
      </c>
      <c r="AV63" s="463" t="s">
        <v>677</v>
      </c>
      <c r="AW63" s="463" t="s">
        <v>677</v>
      </c>
      <c r="AX63" s="463" t="s">
        <v>677</v>
      </c>
      <c r="AY63" s="463" t="s">
        <v>677</v>
      </c>
      <c r="AZ63" s="463" t="s">
        <v>677</v>
      </c>
      <c r="BA63" s="463" t="s">
        <v>677</v>
      </c>
      <c r="BB63" s="463" t="s">
        <v>677</v>
      </c>
      <c r="BC63" s="463" t="s">
        <v>677</v>
      </c>
      <c r="BD63" s="463" t="s">
        <v>677</v>
      </c>
      <c r="BE63" s="578"/>
      <c r="BF63" s="578"/>
      <c r="BG63" s="463" t="s">
        <v>677</v>
      </c>
      <c r="BH63" s="600"/>
      <c r="BI63" s="600"/>
      <c r="BJ63" s="463" t="s">
        <v>677</v>
      </c>
      <c r="BK63" s="600"/>
      <c r="BL63" s="600"/>
      <c r="BM63" s="463" t="s">
        <v>677</v>
      </c>
      <c r="BN63" s="463" t="s">
        <v>677</v>
      </c>
      <c r="BO63" s="463" t="s">
        <v>677</v>
      </c>
      <c r="BP63" s="463" t="s">
        <v>677</v>
      </c>
      <c r="BQ63" s="604" t="s">
        <v>683</v>
      </c>
      <c r="BR63" s="601" t="s">
        <v>683</v>
      </c>
      <c r="BS63" s="463" t="s">
        <v>677</v>
      </c>
      <c r="BT63" s="463" t="s">
        <v>677</v>
      </c>
      <c r="BU63" s="463" t="s">
        <v>677</v>
      </c>
      <c r="BV63" s="463" t="s">
        <v>677</v>
      </c>
      <c r="BW63" s="601" t="s">
        <v>683</v>
      </c>
      <c r="BX63" s="601" t="s">
        <v>683</v>
      </c>
      <c r="BY63" s="463" t="s">
        <v>677</v>
      </c>
    </row>
    <row r="64" spans="1:77" x14ac:dyDescent="0.2">
      <c r="A64" s="598">
        <v>42318</v>
      </c>
      <c r="B64" s="463" t="s">
        <v>677</v>
      </c>
      <c r="C64" s="463" t="s">
        <v>677</v>
      </c>
      <c r="D64" s="463" t="s">
        <v>677</v>
      </c>
      <c r="E64" s="463" t="s">
        <v>677</v>
      </c>
      <c r="F64" s="463" t="s">
        <v>677</v>
      </c>
      <c r="G64" s="463" t="s">
        <v>677</v>
      </c>
      <c r="H64" s="463" t="s">
        <v>677</v>
      </c>
      <c r="I64" s="463" t="s">
        <v>677</v>
      </c>
      <c r="J64" s="463" t="s">
        <v>677</v>
      </c>
      <c r="K64" s="463" t="s">
        <v>677</v>
      </c>
      <c r="L64" s="463" t="s">
        <v>677</v>
      </c>
      <c r="M64" s="463" t="s">
        <v>677</v>
      </c>
      <c r="N64" s="463" t="s">
        <v>677</v>
      </c>
      <c r="O64" s="463" t="s">
        <v>677</v>
      </c>
      <c r="P64" s="463" t="s">
        <v>677</v>
      </c>
      <c r="Q64" s="463" t="s">
        <v>677</v>
      </c>
      <c r="R64" s="463" t="s">
        <v>677</v>
      </c>
      <c r="S64" s="463" t="s">
        <v>677</v>
      </c>
      <c r="T64" s="463" t="s">
        <v>677</v>
      </c>
      <c r="U64" s="463" t="s">
        <v>677</v>
      </c>
      <c r="V64" s="463" t="s">
        <v>677</v>
      </c>
      <c r="W64" s="463" t="s">
        <v>677</v>
      </c>
      <c r="X64" s="463" t="s">
        <v>677</v>
      </c>
      <c r="Y64" s="463" t="s">
        <v>677</v>
      </c>
      <c r="Z64" s="463" t="s">
        <v>677</v>
      </c>
      <c r="AA64" s="463" t="s">
        <v>677</v>
      </c>
      <c r="AB64" s="463" t="s">
        <v>677</v>
      </c>
      <c r="AC64" s="578"/>
      <c r="AD64" s="578"/>
      <c r="AE64" s="463" t="s">
        <v>677</v>
      </c>
      <c r="AF64" s="578"/>
      <c r="AG64" s="578"/>
      <c r="AH64" s="463" t="s">
        <v>677</v>
      </c>
      <c r="AI64" s="463" t="s">
        <v>677</v>
      </c>
      <c r="AJ64" s="463" t="s">
        <v>677</v>
      </c>
      <c r="AK64" s="463" t="s">
        <v>677</v>
      </c>
      <c r="AL64" s="578"/>
      <c r="AM64" s="578"/>
      <c r="AN64" s="463" t="s">
        <v>677</v>
      </c>
      <c r="AO64" s="578"/>
      <c r="AP64" s="578"/>
      <c r="AQ64" s="463" t="s">
        <v>677</v>
      </c>
      <c r="AR64" s="578"/>
      <c r="AS64" s="578"/>
      <c r="AT64" s="463" t="s">
        <v>677</v>
      </c>
      <c r="AU64" s="598">
        <v>42318</v>
      </c>
      <c r="AV64" s="463" t="s">
        <v>677</v>
      </c>
      <c r="AW64" s="463" t="s">
        <v>677</v>
      </c>
      <c r="AX64" s="463" t="s">
        <v>677</v>
      </c>
      <c r="AY64" s="463" t="s">
        <v>677</v>
      </c>
      <c r="AZ64" s="463" t="s">
        <v>677</v>
      </c>
      <c r="BA64" s="463" t="s">
        <v>677</v>
      </c>
      <c r="BB64" s="463" t="s">
        <v>677</v>
      </c>
      <c r="BC64" s="463" t="s">
        <v>677</v>
      </c>
      <c r="BD64" s="463" t="s">
        <v>677</v>
      </c>
      <c r="BE64" s="578"/>
      <c r="BF64" s="578"/>
      <c r="BG64" s="463" t="s">
        <v>677</v>
      </c>
      <c r="BH64" s="600"/>
      <c r="BI64" s="600"/>
      <c r="BJ64" s="463" t="s">
        <v>677</v>
      </c>
      <c r="BK64" s="600"/>
      <c r="BL64" s="600"/>
      <c r="BM64" s="463" t="s">
        <v>677</v>
      </c>
      <c r="BN64" s="463" t="s">
        <v>677</v>
      </c>
      <c r="BO64" s="463" t="s">
        <v>677</v>
      </c>
      <c r="BP64" s="463" t="s">
        <v>677</v>
      </c>
      <c r="BQ64" s="604" t="s">
        <v>683</v>
      </c>
      <c r="BR64" s="601" t="s">
        <v>683</v>
      </c>
      <c r="BS64" s="463" t="s">
        <v>677</v>
      </c>
      <c r="BT64" s="463" t="s">
        <v>677</v>
      </c>
      <c r="BU64" s="463" t="s">
        <v>677</v>
      </c>
      <c r="BV64" s="463" t="s">
        <v>677</v>
      </c>
      <c r="BW64" s="601" t="s">
        <v>683</v>
      </c>
      <c r="BX64" s="601" t="s">
        <v>683</v>
      </c>
      <c r="BY64" s="463" t="s">
        <v>677</v>
      </c>
    </row>
    <row r="65" spans="1:77" x14ac:dyDescent="0.2">
      <c r="A65" s="598">
        <v>42319</v>
      </c>
      <c r="B65" s="463" t="s">
        <v>677</v>
      </c>
      <c r="C65" s="463" t="s">
        <v>677</v>
      </c>
      <c r="D65" s="463" t="s">
        <v>677</v>
      </c>
      <c r="E65" s="463" t="s">
        <v>677</v>
      </c>
      <c r="F65" s="463" t="s">
        <v>677</v>
      </c>
      <c r="G65" s="463" t="s">
        <v>677</v>
      </c>
      <c r="H65" s="463" t="s">
        <v>677</v>
      </c>
      <c r="I65" s="463" t="s">
        <v>677</v>
      </c>
      <c r="J65" s="463" t="s">
        <v>677</v>
      </c>
      <c r="K65" s="463" t="s">
        <v>677</v>
      </c>
      <c r="L65" s="463" t="s">
        <v>677</v>
      </c>
      <c r="M65" s="463" t="s">
        <v>677</v>
      </c>
      <c r="N65" s="463" t="s">
        <v>677</v>
      </c>
      <c r="O65" s="463" t="s">
        <v>677</v>
      </c>
      <c r="P65" s="463" t="s">
        <v>677</v>
      </c>
      <c r="Q65" s="463" t="s">
        <v>677</v>
      </c>
      <c r="R65" s="463" t="s">
        <v>677</v>
      </c>
      <c r="S65" s="463" t="s">
        <v>677</v>
      </c>
      <c r="T65" s="463" t="s">
        <v>677</v>
      </c>
      <c r="U65" s="463" t="s">
        <v>677</v>
      </c>
      <c r="V65" s="463" t="s">
        <v>677</v>
      </c>
      <c r="W65" s="463" t="s">
        <v>677</v>
      </c>
      <c r="X65" s="463" t="s">
        <v>677</v>
      </c>
      <c r="Y65" s="463" t="s">
        <v>677</v>
      </c>
      <c r="Z65" s="463" t="s">
        <v>677</v>
      </c>
      <c r="AA65" s="463" t="s">
        <v>677</v>
      </c>
      <c r="AB65" s="463" t="s">
        <v>677</v>
      </c>
      <c r="AC65" s="578"/>
      <c r="AD65" s="578"/>
      <c r="AE65" s="463" t="s">
        <v>677</v>
      </c>
      <c r="AF65" s="578"/>
      <c r="AG65" s="578"/>
      <c r="AH65" s="463" t="s">
        <v>677</v>
      </c>
      <c r="AI65" s="463" t="s">
        <v>677</v>
      </c>
      <c r="AJ65" s="463" t="s">
        <v>677</v>
      </c>
      <c r="AK65" s="463" t="s">
        <v>677</v>
      </c>
      <c r="AL65" s="578"/>
      <c r="AM65" s="578"/>
      <c r="AN65" s="463" t="s">
        <v>677</v>
      </c>
      <c r="AO65" s="578"/>
      <c r="AP65" s="578"/>
      <c r="AQ65" s="463" t="s">
        <v>677</v>
      </c>
      <c r="AR65" s="578"/>
      <c r="AS65" s="578"/>
      <c r="AT65" s="463" t="s">
        <v>677</v>
      </c>
      <c r="AU65" s="598">
        <v>42319</v>
      </c>
      <c r="AV65" s="463" t="s">
        <v>677</v>
      </c>
      <c r="AW65" s="463" t="s">
        <v>677</v>
      </c>
      <c r="AX65" s="463" t="s">
        <v>677</v>
      </c>
      <c r="AY65" s="463" t="s">
        <v>677</v>
      </c>
      <c r="AZ65" s="463" t="s">
        <v>677</v>
      </c>
      <c r="BA65" s="463" t="s">
        <v>677</v>
      </c>
      <c r="BB65" s="463" t="s">
        <v>677</v>
      </c>
      <c r="BC65" s="463" t="s">
        <v>677</v>
      </c>
      <c r="BD65" s="463" t="s">
        <v>677</v>
      </c>
      <c r="BE65" s="578"/>
      <c r="BF65" s="578"/>
      <c r="BG65" s="463" t="s">
        <v>677</v>
      </c>
      <c r="BH65" s="600"/>
      <c r="BI65" s="600"/>
      <c r="BJ65" s="463" t="s">
        <v>677</v>
      </c>
      <c r="BK65" s="600"/>
      <c r="BL65" s="600"/>
      <c r="BM65" s="463" t="s">
        <v>677</v>
      </c>
      <c r="BN65" s="463" t="s">
        <v>677</v>
      </c>
      <c r="BO65" s="463" t="s">
        <v>677</v>
      </c>
      <c r="BP65" s="463" t="s">
        <v>677</v>
      </c>
      <c r="BQ65" s="604" t="s">
        <v>683</v>
      </c>
      <c r="BR65" s="601" t="s">
        <v>683</v>
      </c>
      <c r="BS65" s="463" t="s">
        <v>677</v>
      </c>
      <c r="BT65" s="463" t="s">
        <v>677</v>
      </c>
      <c r="BU65" s="463" t="s">
        <v>677</v>
      </c>
      <c r="BV65" s="463" t="s">
        <v>677</v>
      </c>
      <c r="BW65" s="601" t="s">
        <v>683</v>
      </c>
      <c r="BX65" s="601" t="s">
        <v>683</v>
      </c>
      <c r="BY65" s="463" t="s">
        <v>677</v>
      </c>
    </row>
    <row r="66" spans="1:77" x14ac:dyDescent="0.2">
      <c r="A66" s="598">
        <v>42320</v>
      </c>
      <c r="B66" s="463" t="s">
        <v>677</v>
      </c>
      <c r="C66" s="463" t="s">
        <v>677</v>
      </c>
      <c r="D66" s="463" t="s">
        <v>677</v>
      </c>
      <c r="E66" s="463" t="s">
        <v>677</v>
      </c>
      <c r="F66" s="463" t="s">
        <v>677</v>
      </c>
      <c r="G66" s="463" t="s">
        <v>677</v>
      </c>
      <c r="H66" s="463" t="s">
        <v>677</v>
      </c>
      <c r="I66" s="463" t="s">
        <v>677</v>
      </c>
      <c r="J66" s="463" t="s">
        <v>677</v>
      </c>
      <c r="K66" s="463" t="s">
        <v>677</v>
      </c>
      <c r="L66" s="463" t="s">
        <v>677</v>
      </c>
      <c r="M66" s="463" t="s">
        <v>677</v>
      </c>
      <c r="N66" s="463" t="s">
        <v>677</v>
      </c>
      <c r="O66" s="463" t="s">
        <v>677</v>
      </c>
      <c r="P66" s="463" t="s">
        <v>677</v>
      </c>
      <c r="Q66" s="463" t="s">
        <v>677</v>
      </c>
      <c r="R66" s="463" t="s">
        <v>677</v>
      </c>
      <c r="S66" s="463" t="s">
        <v>677</v>
      </c>
      <c r="T66" s="463" t="s">
        <v>677</v>
      </c>
      <c r="U66" s="463" t="s">
        <v>677</v>
      </c>
      <c r="V66" s="463" t="s">
        <v>677</v>
      </c>
      <c r="W66" s="463" t="s">
        <v>677</v>
      </c>
      <c r="X66" s="463" t="s">
        <v>677</v>
      </c>
      <c r="Y66" s="463" t="s">
        <v>677</v>
      </c>
      <c r="Z66" s="463" t="s">
        <v>677</v>
      </c>
      <c r="AA66" s="463" t="s">
        <v>677</v>
      </c>
      <c r="AB66" s="463" t="s">
        <v>677</v>
      </c>
      <c r="AC66" s="578"/>
      <c r="AD66" s="578"/>
      <c r="AE66" s="463" t="s">
        <v>677</v>
      </c>
      <c r="AF66" s="578"/>
      <c r="AG66" s="578"/>
      <c r="AH66" s="463" t="s">
        <v>677</v>
      </c>
      <c r="AI66" s="463" t="s">
        <v>677</v>
      </c>
      <c r="AJ66" s="463" t="s">
        <v>677</v>
      </c>
      <c r="AK66" s="463" t="s">
        <v>677</v>
      </c>
      <c r="AL66" s="578"/>
      <c r="AM66" s="578"/>
      <c r="AN66" s="463" t="s">
        <v>677</v>
      </c>
      <c r="AO66" s="578"/>
      <c r="AP66" s="578"/>
      <c r="AQ66" s="463" t="s">
        <v>677</v>
      </c>
      <c r="AR66" s="578"/>
      <c r="AS66" s="578"/>
      <c r="AT66" s="463" t="s">
        <v>677</v>
      </c>
      <c r="AU66" s="598">
        <v>42320</v>
      </c>
      <c r="AV66" s="463" t="s">
        <v>677</v>
      </c>
      <c r="AW66" s="463" t="s">
        <v>677</v>
      </c>
      <c r="AX66" s="463" t="s">
        <v>677</v>
      </c>
      <c r="AY66" s="463" t="s">
        <v>677</v>
      </c>
      <c r="AZ66" s="463" t="s">
        <v>677</v>
      </c>
      <c r="BA66" s="463" t="s">
        <v>677</v>
      </c>
      <c r="BB66" s="463" t="s">
        <v>677</v>
      </c>
      <c r="BC66" s="463" t="s">
        <v>677</v>
      </c>
      <c r="BD66" s="463" t="s">
        <v>677</v>
      </c>
      <c r="BE66" s="578"/>
      <c r="BF66" s="578"/>
      <c r="BG66" s="463" t="s">
        <v>677</v>
      </c>
      <c r="BH66" s="600"/>
      <c r="BI66" s="600"/>
      <c r="BJ66" s="463" t="s">
        <v>677</v>
      </c>
      <c r="BK66" s="600"/>
      <c r="BL66" s="600"/>
      <c r="BM66" s="463" t="s">
        <v>677</v>
      </c>
      <c r="BN66" s="463" t="s">
        <v>677</v>
      </c>
      <c r="BO66" s="463" t="s">
        <v>677</v>
      </c>
      <c r="BP66" s="463" t="s">
        <v>677</v>
      </c>
      <c r="BQ66" s="604" t="s">
        <v>683</v>
      </c>
      <c r="BR66" s="463" t="s">
        <v>677</v>
      </c>
      <c r="BS66" s="463" t="s">
        <v>677</v>
      </c>
      <c r="BT66" s="463" t="s">
        <v>677</v>
      </c>
      <c r="BU66" s="463" t="s">
        <v>677</v>
      </c>
      <c r="BV66" s="463" t="s">
        <v>677</v>
      </c>
      <c r="BW66" s="605" t="s">
        <v>887</v>
      </c>
      <c r="BX66" s="601" t="s">
        <v>683</v>
      </c>
      <c r="BY66" s="463" t="s">
        <v>677</v>
      </c>
    </row>
    <row r="67" spans="1:77" ht="25.5" x14ac:dyDescent="0.2">
      <c r="A67" s="598">
        <v>42321</v>
      </c>
      <c r="B67" s="463" t="s">
        <v>677</v>
      </c>
      <c r="C67" s="463" t="s">
        <v>677</v>
      </c>
      <c r="D67" s="463" t="s">
        <v>677</v>
      </c>
      <c r="E67" s="463" t="s">
        <v>677</v>
      </c>
      <c r="F67" s="463" t="s">
        <v>677</v>
      </c>
      <c r="G67" s="463" t="s">
        <v>677</v>
      </c>
      <c r="H67" s="463" t="s">
        <v>677</v>
      </c>
      <c r="I67" s="463" t="s">
        <v>677</v>
      </c>
      <c r="J67" s="463" t="s">
        <v>677</v>
      </c>
      <c r="K67" s="463" t="s">
        <v>677</v>
      </c>
      <c r="L67" s="463" t="s">
        <v>677</v>
      </c>
      <c r="M67" s="463" t="s">
        <v>677</v>
      </c>
      <c r="N67" s="463" t="s">
        <v>677</v>
      </c>
      <c r="O67" s="463" t="s">
        <v>677</v>
      </c>
      <c r="P67" s="463" t="s">
        <v>677</v>
      </c>
      <c r="Q67" s="463" t="s">
        <v>677</v>
      </c>
      <c r="R67" s="463" t="s">
        <v>677</v>
      </c>
      <c r="S67" s="463" t="s">
        <v>677</v>
      </c>
      <c r="T67" s="463" t="s">
        <v>677</v>
      </c>
      <c r="U67" s="463" t="s">
        <v>677</v>
      </c>
      <c r="V67" s="463" t="s">
        <v>677</v>
      </c>
      <c r="W67" s="463" t="s">
        <v>677</v>
      </c>
      <c r="X67" s="463" t="s">
        <v>677</v>
      </c>
      <c r="Y67" s="463" t="s">
        <v>677</v>
      </c>
      <c r="Z67" s="463" t="s">
        <v>677</v>
      </c>
      <c r="AA67" s="463" t="s">
        <v>677</v>
      </c>
      <c r="AB67" s="463" t="s">
        <v>677</v>
      </c>
      <c r="AC67" s="578"/>
      <c r="AD67" s="578"/>
      <c r="AE67" s="463" t="s">
        <v>677</v>
      </c>
      <c r="AF67" s="578"/>
      <c r="AG67" s="578"/>
      <c r="AH67" s="463" t="s">
        <v>677</v>
      </c>
      <c r="AI67" s="463" t="s">
        <v>677</v>
      </c>
      <c r="AJ67" s="463" t="s">
        <v>677</v>
      </c>
      <c r="AK67" s="463" t="s">
        <v>677</v>
      </c>
      <c r="AL67" s="578"/>
      <c r="AM67" s="578"/>
      <c r="AN67" s="463" t="s">
        <v>677</v>
      </c>
      <c r="AO67" s="578"/>
      <c r="AP67" s="578"/>
      <c r="AQ67" s="463" t="s">
        <v>677</v>
      </c>
      <c r="AR67" s="578"/>
      <c r="AS67" s="578"/>
      <c r="AT67" s="463" t="s">
        <v>677</v>
      </c>
      <c r="AU67" s="598">
        <v>42321</v>
      </c>
      <c r="AV67" s="463" t="s">
        <v>677</v>
      </c>
      <c r="AW67" s="463" t="s">
        <v>677</v>
      </c>
      <c r="AX67" s="463" t="s">
        <v>677</v>
      </c>
      <c r="AY67" s="463" t="s">
        <v>677</v>
      </c>
      <c r="AZ67" s="463" t="s">
        <v>677</v>
      </c>
      <c r="BA67" s="463" t="s">
        <v>677</v>
      </c>
      <c r="BB67" s="463" t="s">
        <v>677</v>
      </c>
      <c r="BC67" s="463" t="s">
        <v>677</v>
      </c>
      <c r="BD67" s="463" t="s">
        <v>677</v>
      </c>
      <c r="BE67" s="578"/>
      <c r="BF67" s="578"/>
      <c r="BG67" s="463" t="s">
        <v>677</v>
      </c>
      <c r="BH67" s="600"/>
      <c r="BI67" s="600"/>
      <c r="BJ67" s="463" t="s">
        <v>677</v>
      </c>
      <c r="BK67" s="600"/>
      <c r="BL67" s="600"/>
      <c r="BM67" s="463" t="s">
        <v>677</v>
      </c>
      <c r="BN67" s="463" t="s">
        <v>677</v>
      </c>
      <c r="BO67" s="463" t="s">
        <v>677</v>
      </c>
      <c r="BP67" s="463" t="s">
        <v>677</v>
      </c>
      <c r="BQ67" s="602" t="s">
        <v>886</v>
      </c>
      <c r="BR67" s="604" t="s">
        <v>683</v>
      </c>
      <c r="BS67" s="463" t="s">
        <v>677</v>
      </c>
      <c r="BT67" s="463" t="s">
        <v>677</v>
      </c>
      <c r="BU67" s="463" t="s">
        <v>677</v>
      </c>
      <c r="BV67" s="463" t="s">
        <v>677</v>
      </c>
      <c r="BW67" s="601" t="s">
        <v>683</v>
      </c>
      <c r="BX67" s="601" t="s">
        <v>683</v>
      </c>
      <c r="BY67" s="463" t="s">
        <v>677</v>
      </c>
    </row>
    <row r="68" spans="1:77" ht="25.5" x14ac:dyDescent="0.2">
      <c r="A68" s="598">
        <v>42322</v>
      </c>
      <c r="B68" s="463" t="s">
        <v>677</v>
      </c>
      <c r="C68" s="463" t="s">
        <v>677</v>
      </c>
      <c r="D68" s="463" t="s">
        <v>677</v>
      </c>
      <c r="E68" s="463" t="s">
        <v>677</v>
      </c>
      <c r="F68" s="463" t="s">
        <v>677</v>
      </c>
      <c r="G68" s="463" t="s">
        <v>677</v>
      </c>
      <c r="H68" s="463" t="s">
        <v>677</v>
      </c>
      <c r="I68" s="463" t="s">
        <v>677</v>
      </c>
      <c r="J68" s="463" t="s">
        <v>677</v>
      </c>
      <c r="K68" s="463" t="s">
        <v>677</v>
      </c>
      <c r="L68" s="463" t="s">
        <v>677</v>
      </c>
      <c r="M68" s="463" t="s">
        <v>677</v>
      </c>
      <c r="N68" s="463" t="s">
        <v>677</v>
      </c>
      <c r="O68" s="463" t="s">
        <v>677</v>
      </c>
      <c r="P68" s="463" t="s">
        <v>677</v>
      </c>
      <c r="Q68" s="463" t="s">
        <v>677</v>
      </c>
      <c r="R68" s="463" t="s">
        <v>677</v>
      </c>
      <c r="S68" s="463" t="s">
        <v>677</v>
      </c>
      <c r="T68" s="463" t="s">
        <v>677</v>
      </c>
      <c r="U68" s="463" t="s">
        <v>677</v>
      </c>
      <c r="V68" s="463" t="s">
        <v>677</v>
      </c>
      <c r="W68" s="463" t="s">
        <v>677</v>
      </c>
      <c r="X68" s="463" t="s">
        <v>677</v>
      </c>
      <c r="Y68" s="463" t="s">
        <v>677</v>
      </c>
      <c r="Z68" s="463" t="s">
        <v>677</v>
      </c>
      <c r="AA68" s="463" t="s">
        <v>677</v>
      </c>
      <c r="AB68" s="463" t="s">
        <v>677</v>
      </c>
      <c r="AC68" s="578"/>
      <c r="AD68" s="578"/>
      <c r="AE68" s="601" t="s">
        <v>683</v>
      </c>
      <c r="AF68" s="578"/>
      <c r="AG68" s="578"/>
      <c r="AH68" s="463" t="s">
        <v>677</v>
      </c>
      <c r="AI68" s="463" t="s">
        <v>677</v>
      </c>
      <c r="AJ68" s="463" t="s">
        <v>677</v>
      </c>
      <c r="AK68" s="463" t="s">
        <v>677</v>
      </c>
      <c r="AL68" s="578"/>
      <c r="AM68" s="578"/>
      <c r="AN68" s="463" t="s">
        <v>677</v>
      </c>
      <c r="AO68" s="578"/>
      <c r="AP68" s="578"/>
      <c r="AQ68" s="463" t="s">
        <v>677</v>
      </c>
      <c r="AR68" s="578"/>
      <c r="AS68" s="578"/>
      <c r="AT68" s="463" t="s">
        <v>677</v>
      </c>
      <c r="AU68" s="598">
        <v>42322</v>
      </c>
      <c r="AV68" s="463" t="s">
        <v>677</v>
      </c>
      <c r="AW68" s="463" t="s">
        <v>677</v>
      </c>
      <c r="AX68" s="463" t="s">
        <v>677</v>
      </c>
      <c r="AY68" s="463" t="s">
        <v>677</v>
      </c>
      <c r="AZ68" s="463" t="s">
        <v>677</v>
      </c>
      <c r="BA68" s="463" t="s">
        <v>677</v>
      </c>
      <c r="BB68" s="463" t="s">
        <v>677</v>
      </c>
      <c r="BC68" s="463" t="s">
        <v>677</v>
      </c>
      <c r="BD68" s="463" t="s">
        <v>677</v>
      </c>
      <c r="BE68" s="578"/>
      <c r="BF68" s="578"/>
      <c r="BG68" s="463" t="s">
        <v>677</v>
      </c>
      <c r="BH68" s="600"/>
      <c r="BI68" s="600"/>
      <c r="BJ68" s="463" t="s">
        <v>677</v>
      </c>
      <c r="BK68" s="600"/>
      <c r="BL68" s="600"/>
      <c r="BM68" s="463" t="s">
        <v>677</v>
      </c>
      <c r="BN68" s="463" t="s">
        <v>677</v>
      </c>
      <c r="BO68" s="463" t="s">
        <v>677</v>
      </c>
      <c r="BP68" s="463" t="s">
        <v>677</v>
      </c>
      <c r="BQ68" s="602" t="s">
        <v>886</v>
      </c>
      <c r="BR68" s="604" t="s">
        <v>683</v>
      </c>
      <c r="BS68" s="463" t="s">
        <v>677</v>
      </c>
      <c r="BT68" s="463" t="s">
        <v>677</v>
      </c>
      <c r="BU68" s="463" t="s">
        <v>677</v>
      </c>
      <c r="BV68" s="463" t="s">
        <v>677</v>
      </c>
      <c r="BW68" s="601" t="s">
        <v>683</v>
      </c>
      <c r="BX68" s="601" t="s">
        <v>683</v>
      </c>
      <c r="BY68" s="463" t="s">
        <v>677</v>
      </c>
    </row>
    <row r="69" spans="1:77" x14ac:dyDescent="0.2">
      <c r="A69" s="598">
        <v>42323</v>
      </c>
      <c r="B69" s="463" t="s">
        <v>677</v>
      </c>
      <c r="C69" s="463" t="s">
        <v>677</v>
      </c>
      <c r="D69" s="463" t="s">
        <v>677</v>
      </c>
      <c r="E69" s="463" t="s">
        <v>677</v>
      </c>
      <c r="F69" s="463" t="s">
        <v>677</v>
      </c>
      <c r="G69" s="463" t="s">
        <v>677</v>
      </c>
      <c r="H69" s="463" t="s">
        <v>677</v>
      </c>
      <c r="I69" s="463" t="s">
        <v>677</v>
      </c>
      <c r="J69" s="463" t="s">
        <v>677</v>
      </c>
      <c r="K69" s="463" t="s">
        <v>677</v>
      </c>
      <c r="L69" s="463" t="s">
        <v>677</v>
      </c>
      <c r="M69" s="463" t="s">
        <v>677</v>
      </c>
      <c r="N69" s="463" t="s">
        <v>677</v>
      </c>
      <c r="O69" s="463" t="s">
        <v>677</v>
      </c>
      <c r="P69" s="463" t="s">
        <v>677</v>
      </c>
      <c r="Q69" s="463" t="s">
        <v>677</v>
      </c>
      <c r="R69" s="463" t="s">
        <v>677</v>
      </c>
      <c r="S69" s="463" t="s">
        <v>677</v>
      </c>
      <c r="T69" s="463" t="s">
        <v>677</v>
      </c>
      <c r="U69" s="463" t="s">
        <v>677</v>
      </c>
      <c r="V69" s="463" t="s">
        <v>677</v>
      </c>
      <c r="W69" s="463" t="s">
        <v>677</v>
      </c>
      <c r="X69" s="463" t="s">
        <v>677</v>
      </c>
      <c r="Y69" s="463" t="s">
        <v>677</v>
      </c>
      <c r="Z69" s="463" t="s">
        <v>677</v>
      </c>
      <c r="AA69" s="463" t="s">
        <v>677</v>
      </c>
      <c r="AB69" s="463" t="s">
        <v>677</v>
      </c>
      <c r="AC69" s="578"/>
      <c r="AD69" s="578"/>
      <c r="AE69" s="463" t="s">
        <v>677</v>
      </c>
      <c r="AF69" s="578"/>
      <c r="AG69" s="578"/>
      <c r="AH69" s="463" t="s">
        <v>677</v>
      </c>
      <c r="AI69" s="463" t="s">
        <v>677</v>
      </c>
      <c r="AJ69" s="463" t="s">
        <v>677</v>
      </c>
      <c r="AK69" s="463" t="s">
        <v>677</v>
      </c>
      <c r="AL69" s="578"/>
      <c r="AM69" s="578"/>
      <c r="AN69" s="463" t="s">
        <v>677</v>
      </c>
      <c r="AO69" s="578"/>
      <c r="AP69" s="578"/>
      <c r="AQ69" s="463" t="s">
        <v>677</v>
      </c>
      <c r="AR69" s="578"/>
      <c r="AS69" s="578"/>
      <c r="AT69" s="463" t="s">
        <v>677</v>
      </c>
      <c r="AU69" s="598">
        <v>42323</v>
      </c>
      <c r="AV69" s="463" t="s">
        <v>677</v>
      </c>
      <c r="AW69" s="463" t="s">
        <v>677</v>
      </c>
      <c r="AX69" s="463" t="s">
        <v>677</v>
      </c>
      <c r="AY69" s="463" t="s">
        <v>677</v>
      </c>
      <c r="AZ69" s="463" t="s">
        <v>677</v>
      </c>
      <c r="BA69" s="463" t="s">
        <v>677</v>
      </c>
      <c r="BB69" s="463" t="s">
        <v>677</v>
      </c>
      <c r="BC69" s="463" t="s">
        <v>677</v>
      </c>
      <c r="BD69" s="463" t="s">
        <v>677</v>
      </c>
      <c r="BE69" s="578"/>
      <c r="BF69" s="578"/>
      <c r="BG69" s="463" t="s">
        <v>677</v>
      </c>
      <c r="BH69" s="600"/>
      <c r="BI69" s="600"/>
      <c r="BJ69" s="463" t="s">
        <v>677</v>
      </c>
      <c r="BK69" s="600"/>
      <c r="BL69" s="600"/>
      <c r="BM69" s="463" t="s">
        <v>677</v>
      </c>
      <c r="BN69" s="463" t="s">
        <v>677</v>
      </c>
      <c r="BO69" s="463" t="s">
        <v>677</v>
      </c>
      <c r="BP69" s="463" t="s">
        <v>677</v>
      </c>
      <c r="BQ69" s="603" t="s">
        <v>677</v>
      </c>
      <c r="BR69" s="604" t="s">
        <v>683</v>
      </c>
      <c r="BS69" s="463" t="s">
        <v>677</v>
      </c>
      <c r="BT69" s="463" t="s">
        <v>677</v>
      </c>
      <c r="BU69" s="463" t="s">
        <v>677</v>
      </c>
      <c r="BV69" s="463" t="s">
        <v>677</v>
      </c>
      <c r="BW69" s="601" t="s">
        <v>683</v>
      </c>
      <c r="BX69" s="601" t="s">
        <v>683</v>
      </c>
      <c r="BY69" s="463" t="s">
        <v>677</v>
      </c>
    </row>
    <row r="70" spans="1:77" x14ac:dyDescent="0.2">
      <c r="A70" s="598">
        <v>42324</v>
      </c>
      <c r="B70" s="463" t="s">
        <v>677</v>
      </c>
      <c r="C70" s="463" t="s">
        <v>677</v>
      </c>
      <c r="D70" s="463" t="s">
        <v>677</v>
      </c>
      <c r="E70" s="463" t="s">
        <v>677</v>
      </c>
      <c r="F70" s="463" t="s">
        <v>677</v>
      </c>
      <c r="G70" s="463" t="s">
        <v>677</v>
      </c>
      <c r="H70" s="463" t="s">
        <v>677</v>
      </c>
      <c r="I70" s="463" t="s">
        <v>677</v>
      </c>
      <c r="J70" s="463" t="s">
        <v>677</v>
      </c>
      <c r="K70" s="463" t="s">
        <v>677</v>
      </c>
      <c r="L70" s="463" t="s">
        <v>677</v>
      </c>
      <c r="M70" s="463" t="s">
        <v>677</v>
      </c>
      <c r="N70" s="463" t="s">
        <v>677</v>
      </c>
      <c r="O70" s="463" t="s">
        <v>677</v>
      </c>
      <c r="P70" s="463" t="s">
        <v>677</v>
      </c>
      <c r="Q70" s="463" t="s">
        <v>677</v>
      </c>
      <c r="R70" s="463" t="s">
        <v>677</v>
      </c>
      <c r="S70" s="463" t="s">
        <v>677</v>
      </c>
      <c r="T70" s="463" t="s">
        <v>677</v>
      </c>
      <c r="U70" s="463" t="s">
        <v>677</v>
      </c>
      <c r="V70" s="463" t="s">
        <v>677</v>
      </c>
      <c r="W70" s="463" t="s">
        <v>677</v>
      </c>
      <c r="X70" s="463" t="s">
        <v>677</v>
      </c>
      <c r="Y70" s="463" t="s">
        <v>677</v>
      </c>
      <c r="Z70" s="463" t="s">
        <v>677</v>
      </c>
      <c r="AA70" s="463" t="s">
        <v>677</v>
      </c>
      <c r="AB70" s="463" t="s">
        <v>677</v>
      </c>
      <c r="AC70" s="578"/>
      <c r="AD70" s="578"/>
      <c r="AE70" s="463" t="s">
        <v>677</v>
      </c>
      <c r="AF70" s="578"/>
      <c r="AG70" s="578"/>
      <c r="AH70" s="463" t="s">
        <v>677</v>
      </c>
      <c r="AI70" s="463" t="s">
        <v>677</v>
      </c>
      <c r="AJ70" s="463" t="s">
        <v>677</v>
      </c>
      <c r="AK70" s="463" t="s">
        <v>677</v>
      </c>
      <c r="AL70" s="578"/>
      <c r="AM70" s="578"/>
      <c r="AN70" s="463" t="s">
        <v>677</v>
      </c>
      <c r="AO70" s="578"/>
      <c r="AP70" s="578"/>
      <c r="AQ70" s="463" t="s">
        <v>677</v>
      </c>
      <c r="AR70" s="578"/>
      <c r="AS70" s="578"/>
      <c r="AT70" s="463" t="s">
        <v>677</v>
      </c>
      <c r="AU70" s="598">
        <v>42324</v>
      </c>
      <c r="AV70" s="463" t="s">
        <v>677</v>
      </c>
      <c r="AW70" s="463" t="s">
        <v>677</v>
      </c>
      <c r="AX70" s="463" t="s">
        <v>677</v>
      </c>
      <c r="AY70" s="463" t="s">
        <v>677</v>
      </c>
      <c r="AZ70" s="463" t="s">
        <v>677</v>
      </c>
      <c r="BA70" s="463" t="s">
        <v>677</v>
      </c>
      <c r="BB70" s="463" t="s">
        <v>677</v>
      </c>
      <c r="BC70" s="463" t="s">
        <v>677</v>
      </c>
      <c r="BD70" s="463" t="s">
        <v>677</v>
      </c>
      <c r="BE70" s="578"/>
      <c r="BF70" s="578"/>
      <c r="BG70" s="463" t="s">
        <v>677</v>
      </c>
      <c r="BH70" s="600"/>
      <c r="BI70" s="600"/>
      <c r="BJ70" s="463" t="s">
        <v>677</v>
      </c>
      <c r="BK70" s="600"/>
      <c r="BL70" s="600"/>
      <c r="BM70" s="463" t="s">
        <v>677</v>
      </c>
      <c r="BN70" s="463" t="s">
        <v>677</v>
      </c>
      <c r="BO70" s="463" t="s">
        <v>677</v>
      </c>
      <c r="BP70" s="463" t="s">
        <v>677</v>
      </c>
      <c r="BQ70" s="463" t="s">
        <v>677</v>
      </c>
      <c r="BR70" s="604" t="s">
        <v>683</v>
      </c>
      <c r="BS70" s="463" t="s">
        <v>677</v>
      </c>
      <c r="BT70" s="463" t="s">
        <v>677</v>
      </c>
      <c r="BU70" s="463" t="s">
        <v>677</v>
      </c>
      <c r="BV70" s="463" t="s">
        <v>677</v>
      </c>
      <c r="BW70" s="601" t="s">
        <v>683</v>
      </c>
      <c r="BX70" s="601" t="s">
        <v>683</v>
      </c>
      <c r="BY70" s="463" t="s">
        <v>677</v>
      </c>
    </row>
    <row r="71" spans="1:77" ht="30" x14ac:dyDescent="0.25">
      <c r="A71" s="598">
        <v>42325</v>
      </c>
      <c r="B71" s="463" t="s">
        <v>677</v>
      </c>
      <c r="C71" s="463" t="s">
        <v>677</v>
      </c>
      <c r="D71" s="463" t="s">
        <v>677</v>
      </c>
      <c r="E71" s="463" t="s">
        <v>677</v>
      </c>
      <c r="F71" s="463" t="s">
        <v>677</v>
      </c>
      <c r="G71" s="463" t="s">
        <v>677</v>
      </c>
      <c r="H71" s="463" t="s">
        <v>677</v>
      </c>
      <c r="I71" s="463" t="s">
        <v>677</v>
      </c>
      <c r="J71" s="463" t="s">
        <v>677</v>
      </c>
      <c r="K71" s="463" t="s">
        <v>677</v>
      </c>
      <c r="L71" s="463" t="s">
        <v>677</v>
      </c>
      <c r="M71" s="463" t="s">
        <v>677</v>
      </c>
      <c r="N71" s="463" t="s">
        <v>677</v>
      </c>
      <c r="O71" s="463" t="s">
        <v>677</v>
      </c>
      <c r="P71" s="463" t="s">
        <v>677</v>
      </c>
      <c r="Q71" s="463" t="s">
        <v>677</v>
      </c>
      <c r="R71" s="463" t="s">
        <v>677</v>
      </c>
      <c r="S71" s="463" t="s">
        <v>677</v>
      </c>
      <c r="T71" s="463" t="s">
        <v>677</v>
      </c>
      <c r="U71" s="463" t="s">
        <v>677</v>
      </c>
      <c r="V71" s="463" t="s">
        <v>677</v>
      </c>
      <c r="W71" s="463" t="s">
        <v>677</v>
      </c>
      <c r="X71" s="463" t="s">
        <v>677</v>
      </c>
      <c r="Y71" s="463" t="s">
        <v>677</v>
      </c>
      <c r="Z71" s="463" t="s">
        <v>677</v>
      </c>
      <c r="AA71" s="463" t="s">
        <v>677</v>
      </c>
      <c r="AB71" s="463" t="s">
        <v>677</v>
      </c>
      <c r="AC71" s="578"/>
      <c r="AD71" s="578"/>
      <c r="AE71" s="463" t="s">
        <v>677</v>
      </c>
      <c r="AF71" s="578"/>
      <c r="AG71" s="578"/>
      <c r="AH71" s="463" t="s">
        <v>677</v>
      </c>
      <c r="AI71" s="463" t="s">
        <v>677</v>
      </c>
      <c r="AJ71" s="463" t="s">
        <v>677</v>
      </c>
      <c r="AK71" s="463" t="s">
        <v>677</v>
      </c>
      <c r="AL71" s="578"/>
      <c r="AM71" s="578"/>
      <c r="AN71" s="463" t="s">
        <v>677</v>
      </c>
      <c r="AO71" s="578"/>
      <c r="AP71" s="578"/>
      <c r="AQ71" s="463" t="s">
        <v>677</v>
      </c>
      <c r="AR71" s="578"/>
      <c r="AS71" s="578"/>
      <c r="AT71" s="463" t="s">
        <v>677</v>
      </c>
      <c r="AU71" s="598">
        <v>42325</v>
      </c>
      <c r="AV71" s="463" t="s">
        <v>677</v>
      </c>
      <c r="AW71" s="463" t="s">
        <v>677</v>
      </c>
      <c r="AX71" s="463" t="s">
        <v>677</v>
      </c>
      <c r="AY71" s="463" t="s">
        <v>677</v>
      </c>
      <c r="AZ71" s="463" t="s">
        <v>677</v>
      </c>
      <c r="BA71" s="463" t="s">
        <v>677</v>
      </c>
      <c r="BB71" s="463" t="s">
        <v>677</v>
      </c>
      <c r="BC71" s="463" t="s">
        <v>677</v>
      </c>
      <c r="BD71" s="463" t="s">
        <v>677</v>
      </c>
      <c r="BE71" s="578"/>
      <c r="BF71" s="578"/>
      <c r="BG71" s="463" t="s">
        <v>677</v>
      </c>
      <c r="BH71" s="600"/>
      <c r="BI71" s="600"/>
      <c r="BJ71" s="463" t="s">
        <v>677</v>
      </c>
      <c r="BK71" s="600"/>
      <c r="BL71" s="600"/>
      <c r="BM71" s="463" t="s">
        <v>677</v>
      </c>
      <c r="BN71" s="463" t="s">
        <v>677</v>
      </c>
      <c r="BO71" s="463" t="s">
        <v>677</v>
      </c>
      <c r="BP71" s="463" t="s">
        <v>677</v>
      </c>
      <c r="BQ71" s="604" t="s">
        <v>683</v>
      </c>
      <c r="BR71" s="606" t="s">
        <v>689</v>
      </c>
      <c r="BS71" s="463" t="s">
        <v>677</v>
      </c>
      <c r="BT71" s="463" t="s">
        <v>677</v>
      </c>
      <c r="BU71" s="463" t="s">
        <v>677</v>
      </c>
      <c r="BV71" s="463" t="s">
        <v>677</v>
      </c>
      <c r="BW71" s="601" t="s">
        <v>683</v>
      </c>
      <c r="BX71" s="601" t="s">
        <v>683</v>
      </c>
      <c r="BY71" s="463" t="s">
        <v>677</v>
      </c>
    </row>
    <row r="72" spans="1:77" ht="25.5" x14ac:dyDescent="0.2">
      <c r="A72" s="598">
        <v>42326</v>
      </c>
      <c r="B72" s="463" t="s">
        <v>677</v>
      </c>
      <c r="C72" s="463" t="s">
        <v>677</v>
      </c>
      <c r="D72" s="463" t="s">
        <v>677</v>
      </c>
      <c r="E72" s="463" t="s">
        <v>677</v>
      </c>
      <c r="F72" s="463" t="s">
        <v>677</v>
      </c>
      <c r="G72" s="463" t="s">
        <v>677</v>
      </c>
      <c r="H72" s="463" t="s">
        <v>677</v>
      </c>
      <c r="I72" s="463" t="s">
        <v>677</v>
      </c>
      <c r="J72" s="463" t="s">
        <v>677</v>
      </c>
      <c r="K72" s="463" t="s">
        <v>677</v>
      </c>
      <c r="L72" s="463" t="s">
        <v>677</v>
      </c>
      <c r="M72" s="463" t="s">
        <v>677</v>
      </c>
      <c r="N72" s="463" t="s">
        <v>677</v>
      </c>
      <c r="O72" s="463" t="s">
        <v>677</v>
      </c>
      <c r="P72" s="463" t="s">
        <v>677</v>
      </c>
      <c r="Q72" s="463" t="s">
        <v>677</v>
      </c>
      <c r="R72" s="463" t="s">
        <v>677</v>
      </c>
      <c r="S72" s="463" t="s">
        <v>677</v>
      </c>
      <c r="T72" s="463" t="s">
        <v>677</v>
      </c>
      <c r="U72" s="463" t="s">
        <v>677</v>
      </c>
      <c r="V72" s="463" t="s">
        <v>677</v>
      </c>
      <c r="W72" s="463" t="s">
        <v>677</v>
      </c>
      <c r="X72" s="463" t="s">
        <v>677</v>
      </c>
      <c r="Y72" s="463" t="s">
        <v>677</v>
      </c>
      <c r="Z72" s="463" t="s">
        <v>677</v>
      </c>
      <c r="AA72" s="463" t="s">
        <v>677</v>
      </c>
      <c r="AB72" s="463" t="s">
        <v>677</v>
      </c>
      <c r="AC72" s="578"/>
      <c r="AD72" s="578"/>
      <c r="AE72" s="463" t="s">
        <v>677</v>
      </c>
      <c r="AF72" s="578"/>
      <c r="AG72" s="578"/>
      <c r="AH72" s="463" t="s">
        <v>677</v>
      </c>
      <c r="AI72" s="463" t="s">
        <v>677</v>
      </c>
      <c r="AJ72" s="463" t="s">
        <v>677</v>
      </c>
      <c r="AK72" s="463" t="s">
        <v>677</v>
      </c>
      <c r="AL72" s="578"/>
      <c r="AM72" s="578"/>
      <c r="AN72" s="463" t="s">
        <v>677</v>
      </c>
      <c r="AO72" s="578"/>
      <c r="AP72" s="578"/>
      <c r="AQ72" s="463" t="s">
        <v>677</v>
      </c>
      <c r="AR72" s="578"/>
      <c r="AS72" s="578"/>
      <c r="AT72" s="463" t="s">
        <v>677</v>
      </c>
      <c r="AU72" s="598">
        <v>42326</v>
      </c>
      <c r="AV72" s="463" t="s">
        <v>677</v>
      </c>
      <c r="AW72" s="463" t="s">
        <v>677</v>
      </c>
      <c r="AX72" s="463" t="s">
        <v>677</v>
      </c>
      <c r="AY72" s="463" t="s">
        <v>677</v>
      </c>
      <c r="AZ72" s="463" t="s">
        <v>677</v>
      </c>
      <c r="BA72" s="463" t="s">
        <v>677</v>
      </c>
      <c r="BB72" s="463" t="s">
        <v>677</v>
      </c>
      <c r="BC72" s="463" t="s">
        <v>677</v>
      </c>
      <c r="BD72" s="463" t="s">
        <v>677</v>
      </c>
      <c r="BE72" s="578"/>
      <c r="BF72" s="578"/>
      <c r="BG72" s="463" t="s">
        <v>677</v>
      </c>
      <c r="BH72" s="600"/>
      <c r="BI72" s="600"/>
      <c r="BJ72" s="463" t="s">
        <v>677</v>
      </c>
      <c r="BK72" s="600"/>
      <c r="BL72" s="600"/>
      <c r="BM72" s="463" t="s">
        <v>677</v>
      </c>
      <c r="BN72" s="463" t="s">
        <v>677</v>
      </c>
      <c r="BO72" s="463" t="s">
        <v>677</v>
      </c>
      <c r="BP72" s="463" t="s">
        <v>677</v>
      </c>
      <c r="BQ72" s="603" t="s">
        <v>677</v>
      </c>
      <c r="BR72" s="604" t="s">
        <v>683</v>
      </c>
      <c r="BS72" s="463" t="s">
        <v>677</v>
      </c>
      <c r="BT72" s="603" t="s">
        <v>677</v>
      </c>
      <c r="BU72" s="602" t="s">
        <v>886</v>
      </c>
      <c r="BV72" s="602" t="s">
        <v>886</v>
      </c>
      <c r="BW72" s="601" t="s">
        <v>683</v>
      </c>
      <c r="BX72" s="601" t="s">
        <v>683</v>
      </c>
      <c r="BY72" s="463" t="s">
        <v>677</v>
      </c>
    </row>
    <row r="73" spans="1:77" x14ac:dyDescent="0.2">
      <c r="A73" s="598">
        <v>42327</v>
      </c>
      <c r="B73" s="463" t="s">
        <v>677</v>
      </c>
      <c r="C73" s="463" t="s">
        <v>677</v>
      </c>
      <c r="D73" s="463" t="s">
        <v>677</v>
      </c>
      <c r="E73" s="463" t="s">
        <v>677</v>
      </c>
      <c r="F73" s="463" t="s">
        <v>677</v>
      </c>
      <c r="G73" s="463" t="s">
        <v>677</v>
      </c>
      <c r="H73" s="463" t="s">
        <v>677</v>
      </c>
      <c r="I73" s="463" t="s">
        <v>677</v>
      </c>
      <c r="J73" s="463" t="s">
        <v>677</v>
      </c>
      <c r="K73" s="463" t="s">
        <v>677</v>
      </c>
      <c r="L73" s="463" t="s">
        <v>677</v>
      </c>
      <c r="M73" s="463" t="s">
        <v>677</v>
      </c>
      <c r="N73" s="463" t="s">
        <v>677</v>
      </c>
      <c r="O73" s="463" t="s">
        <v>677</v>
      </c>
      <c r="P73" s="463" t="s">
        <v>677</v>
      </c>
      <c r="Q73" s="463" t="s">
        <v>677</v>
      </c>
      <c r="R73" s="463" t="s">
        <v>677</v>
      </c>
      <c r="S73" s="463" t="s">
        <v>677</v>
      </c>
      <c r="T73" s="463" t="s">
        <v>677</v>
      </c>
      <c r="U73" s="463" t="s">
        <v>677</v>
      </c>
      <c r="V73" s="463" t="s">
        <v>677</v>
      </c>
      <c r="W73" s="463" t="s">
        <v>677</v>
      </c>
      <c r="X73" s="463" t="s">
        <v>677</v>
      </c>
      <c r="Y73" s="463" t="s">
        <v>677</v>
      </c>
      <c r="Z73" s="463" t="s">
        <v>677</v>
      </c>
      <c r="AA73" s="463" t="s">
        <v>677</v>
      </c>
      <c r="AB73" s="463" t="s">
        <v>677</v>
      </c>
      <c r="AC73" s="578"/>
      <c r="AD73" s="578"/>
      <c r="AE73" s="463" t="s">
        <v>677</v>
      </c>
      <c r="AF73" s="578"/>
      <c r="AG73" s="578"/>
      <c r="AH73" s="463" t="s">
        <v>677</v>
      </c>
      <c r="AI73" s="463" t="s">
        <v>677</v>
      </c>
      <c r="AJ73" s="463" t="s">
        <v>677</v>
      </c>
      <c r="AK73" s="463" t="s">
        <v>677</v>
      </c>
      <c r="AL73" s="578"/>
      <c r="AM73" s="578"/>
      <c r="AN73" s="463" t="s">
        <v>677</v>
      </c>
      <c r="AO73" s="578"/>
      <c r="AP73" s="578"/>
      <c r="AQ73" s="463" t="s">
        <v>677</v>
      </c>
      <c r="AR73" s="578"/>
      <c r="AS73" s="578"/>
      <c r="AT73" s="463" t="s">
        <v>677</v>
      </c>
      <c r="AU73" s="598">
        <v>42327</v>
      </c>
      <c r="AV73" s="463" t="s">
        <v>677</v>
      </c>
      <c r="AW73" s="463" t="s">
        <v>677</v>
      </c>
      <c r="AX73" s="463" t="s">
        <v>677</v>
      </c>
      <c r="AY73" s="463" t="s">
        <v>677</v>
      </c>
      <c r="AZ73" s="463" t="s">
        <v>677</v>
      </c>
      <c r="BA73" s="463" t="s">
        <v>677</v>
      </c>
      <c r="BB73" s="463" t="s">
        <v>677</v>
      </c>
      <c r="BC73" s="463" t="s">
        <v>677</v>
      </c>
      <c r="BD73" s="463" t="s">
        <v>677</v>
      </c>
      <c r="BE73" s="578"/>
      <c r="BF73" s="578"/>
      <c r="BG73" s="463" t="s">
        <v>677</v>
      </c>
      <c r="BH73" s="600"/>
      <c r="BI73" s="600"/>
      <c r="BJ73" s="463" t="s">
        <v>677</v>
      </c>
      <c r="BK73" s="600"/>
      <c r="BL73" s="600"/>
      <c r="BM73" s="463" t="s">
        <v>677</v>
      </c>
      <c r="BN73" s="463" t="s">
        <v>677</v>
      </c>
      <c r="BO73" s="463" t="s">
        <v>677</v>
      </c>
      <c r="BP73" s="463" t="s">
        <v>677</v>
      </c>
      <c r="BQ73" s="463" t="s">
        <v>677</v>
      </c>
      <c r="BR73" s="604" t="s">
        <v>683</v>
      </c>
      <c r="BS73" s="463" t="s">
        <v>677</v>
      </c>
      <c r="BT73" s="463" t="s">
        <v>677</v>
      </c>
      <c r="BU73" s="463" t="s">
        <v>677</v>
      </c>
      <c r="BV73" s="463" t="s">
        <v>677</v>
      </c>
      <c r="BW73" s="601" t="s">
        <v>683</v>
      </c>
      <c r="BX73" s="601" t="s">
        <v>683</v>
      </c>
      <c r="BY73" s="463" t="s">
        <v>677</v>
      </c>
    </row>
    <row r="74" spans="1:77" ht="25.5" x14ac:dyDescent="0.2">
      <c r="A74" s="598">
        <v>42328</v>
      </c>
      <c r="B74" s="463" t="s">
        <v>677</v>
      </c>
      <c r="C74" s="463" t="s">
        <v>677</v>
      </c>
      <c r="D74" s="463" t="s">
        <v>677</v>
      </c>
      <c r="E74" s="463" t="s">
        <v>677</v>
      </c>
      <c r="F74" s="463" t="s">
        <v>677</v>
      </c>
      <c r="G74" s="463" t="s">
        <v>677</v>
      </c>
      <c r="H74" s="463" t="s">
        <v>677</v>
      </c>
      <c r="I74" s="463" t="s">
        <v>677</v>
      </c>
      <c r="J74" s="463" t="s">
        <v>677</v>
      </c>
      <c r="K74" s="463" t="s">
        <v>677</v>
      </c>
      <c r="L74" s="463" t="s">
        <v>677</v>
      </c>
      <c r="M74" s="463" t="s">
        <v>677</v>
      </c>
      <c r="N74" s="463" t="s">
        <v>677</v>
      </c>
      <c r="O74" s="463" t="s">
        <v>677</v>
      </c>
      <c r="P74" s="463" t="s">
        <v>677</v>
      </c>
      <c r="Q74" s="463" t="s">
        <v>677</v>
      </c>
      <c r="R74" s="463" t="s">
        <v>677</v>
      </c>
      <c r="S74" s="463" t="s">
        <v>677</v>
      </c>
      <c r="T74" s="463" t="s">
        <v>677</v>
      </c>
      <c r="U74" s="463" t="s">
        <v>677</v>
      </c>
      <c r="V74" s="463" t="s">
        <v>677</v>
      </c>
      <c r="W74" s="463" t="s">
        <v>677</v>
      </c>
      <c r="X74" s="463" t="s">
        <v>677</v>
      </c>
      <c r="Y74" s="463" t="s">
        <v>677</v>
      </c>
      <c r="Z74" s="463" t="s">
        <v>677</v>
      </c>
      <c r="AA74" s="463" t="s">
        <v>677</v>
      </c>
      <c r="AB74" s="463" t="s">
        <v>677</v>
      </c>
      <c r="AC74" s="578"/>
      <c r="AD74" s="578"/>
      <c r="AE74" s="463" t="s">
        <v>677</v>
      </c>
      <c r="AF74" s="578"/>
      <c r="AG74" s="578"/>
      <c r="AH74" s="463" t="s">
        <v>677</v>
      </c>
      <c r="AI74" s="463" t="s">
        <v>677</v>
      </c>
      <c r="AJ74" s="463" t="s">
        <v>677</v>
      </c>
      <c r="AK74" s="463" t="s">
        <v>677</v>
      </c>
      <c r="AL74" s="578"/>
      <c r="AM74" s="578"/>
      <c r="AN74" s="463" t="s">
        <v>677</v>
      </c>
      <c r="AO74" s="578"/>
      <c r="AP74" s="578"/>
      <c r="AQ74" s="463" t="s">
        <v>677</v>
      </c>
      <c r="AR74" s="578"/>
      <c r="AS74" s="578"/>
      <c r="AT74" s="463" t="s">
        <v>677</v>
      </c>
      <c r="AU74" s="598">
        <v>42328</v>
      </c>
      <c r="AV74" s="463" t="s">
        <v>677</v>
      </c>
      <c r="AW74" s="463" t="s">
        <v>677</v>
      </c>
      <c r="AX74" s="463" t="s">
        <v>677</v>
      </c>
      <c r="AY74" s="463" t="s">
        <v>677</v>
      </c>
      <c r="AZ74" s="463" t="s">
        <v>677</v>
      </c>
      <c r="BA74" s="463" t="s">
        <v>677</v>
      </c>
      <c r="BB74" s="463" t="s">
        <v>677</v>
      </c>
      <c r="BC74" s="463" t="s">
        <v>677</v>
      </c>
      <c r="BD74" s="463" t="s">
        <v>677</v>
      </c>
      <c r="BE74" s="578"/>
      <c r="BF74" s="578"/>
      <c r="BG74" s="463" t="s">
        <v>677</v>
      </c>
      <c r="BH74" s="600"/>
      <c r="BI74" s="600"/>
      <c r="BJ74" s="463" t="s">
        <v>677</v>
      </c>
      <c r="BK74" s="600"/>
      <c r="BL74" s="600"/>
      <c r="BM74" s="463" t="s">
        <v>677</v>
      </c>
      <c r="BN74" s="463" t="s">
        <v>677</v>
      </c>
      <c r="BO74" s="463" t="s">
        <v>677</v>
      </c>
      <c r="BP74" s="463" t="s">
        <v>677</v>
      </c>
      <c r="BQ74" s="602" t="s">
        <v>886</v>
      </c>
      <c r="BR74" s="604" t="s">
        <v>683</v>
      </c>
      <c r="BS74" s="463" t="s">
        <v>677</v>
      </c>
      <c r="BT74" s="463" t="s">
        <v>677</v>
      </c>
      <c r="BU74" s="463" t="s">
        <v>677</v>
      </c>
      <c r="BV74" s="463" t="s">
        <v>677</v>
      </c>
      <c r="BW74" s="601" t="s">
        <v>683</v>
      </c>
      <c r="BX74" s="601" t="s">
        <v>683</v>
      </c>
      <c r="BY74" s="463" t="s">
        <v>677</v>
      </c>
    </row>
    <row r="75" spans="1:77" ht="25.5" x14ac:dyDescent="0.2">
      <c r="A75" s="598">
        <v>42329</v>
      </c>
      <c r="B75" s="463" t="s">
        <v>677</v>
      </c>
      <c r="C75" s="463" t="s">
        <v>677</v>
      </c>
      <c r="D75" s="463" t="s">
        <v>677</v>
      </c>
      <c r="E75" s="463" t="s">
        <v>677</v>
      </c>
      <c r="F75" s="463" t="s">
        <v>677</v>
      </c>
      <c r="G75" s="463" t="s">
        <v>677</v>
      </c>
      <c r="H75" s="463" t="s">
        <v>677</v>
      </c>
      <c r="I75" s="463" t="s">
        <v>677</v>
      </c>
      <c r="J75" s="463" t="s">
        <v>677</v>
      </c>
      <c r="K75" s="463" t="s">
        <v>677</v>
      </c>
      <c r="L75" s="463" t="s">
        <v>677</v>
      </c>
      <c r="M75" s="463" t="s">
        <v>677</v>
      </c>
      <c r="N75" s="463" t="s">
        <v>677</v>
      </c>
      <c r="O75" s="463" t="s">
        <v>677</v>
      </c>
      <c r="P75" s="463" t="s">
        <v>677</v>
      </c>
      <c r="Q75" s="463" t="s">
        <v>677</v>
      </c>
      <c r="R75" s="463" t="s">
        <v>677</v>
      </c>
      <c r="S75" s="463" t="s">
        <v>677</v>
      </c>
      <c r="T75" s="463" t="s">
        <v>677</v>
      </c>
      <c r="U75" s="463" t="s">
        <v>677</v>
      </c>
      <c r="V75" s="463" t="s">
        <v>677</v>
      </c>
      <c r="W75" s="463" t="s">
        <v>677</v>
      </c>
      <c r="X75" s="463" t="s">
        <v>677</v>
      </c>
      <c r="Y75" s="463" t="s">
        <v>677</v>
      </c>
      <c r="Z75" s="463" t="s">
        <v>677</v>
      </c>
      <c r="AA75" s="463" t="s">
        <v>677</v>
      </c>
      <c r="AB75" s="463" t="s">
        <v>677</v>
      </c>
      <c r="AC75" s="578"/>
      <c r="AD75" s="578"/>
      <c r="AE75" s="463" t="s">
        <v>677</v>
      </c>
      <c r="AF75" s="578"/>
      <c r="AG75" s="578"/>
      <c r="AH75" s="463" t="s">
        <v>677</v>
      </c>
      <c r="AI75" s="463" t="s">
        <v>677</v>
      </c>
      <c r="AJ75" s="463" t="s">
        <v>677</v>
      </c>
      <c r="AK75" s="463" t="s">
        <v>677</v>
      </c>
      <c r="AL75" s="578"/>
      <c r="AM75" s="578"/>
      <c r="AN75" s="463" t="s">
        <v>677</v>
      </c>
      <c r="AO75" s="578"/>
      <c r="AP75" s="578"/>
      <c r="AQ75" s="463" t="s">
        <v>677</v>
      </c>
      <c r="AR75" s="578"/>
      <c r="AS75" s="578"/>
      <c r="AT75" s="463" t="s">
        <v>677</v>
      </c>
      <c r="AU75" s="598">
        <v>42329</v>
      </c>
      <c r="AV75" s="463" t="s">
        <v>677</v>
      </c>
      <c r="AW75" s="463" t="s">
        <v>677</v>
      </c>
      <c r="AX75" s="463" t="s">
        <v>677</v>
      </c>
      <c r="AY75" s="463" t="s">
        <v>677</v>
      </c>
      <c r="AZ75" s="463" t="s">
        <v>677</v>
      </c>
      <c r="BA75" s="463" t="s">
        <v>677</v>
      </c>
      <c r="BB75" s="463" t="s">
        <v>677</v>
      </c>
      <c r="BC75" s="463" t="s">
        <v>677</v>
      </c>
      <c r="BD75" s="463" t="s">
        <v>677</v>
      </c>
      <c r="BE75" s="578"/>
      <c r="BF75" s="578"/>
      <c r="BG75" s="463" t="s">
        <v>677</v>
      </c>
      <c r="BH75" s="600"/>
      <c r="BI75" s="600"/>
      <c r="BJ75" s="463" t="s">
        <v>677</v>
      </c>
      <c r="BK75" s="600"/>
      <c r="BL75" s="600"/>
      <c r="BM75" s="463" t="s">
        <v>677</v>
      </c>
      <c r="BN75" s="463" t="s">
        <v>677</v>
      </c>
      <c r="BO75" s="463" t="s">
        <v>677</v>
      </c>
      <c r="BP75" s="463" t="s">
        <v>677</v>
      </c>
      <c r="BQ75" s="602" t="s">
        <v>886</v>
      </c>
      <c r="BR75" s="604" t="s">
        <v>683</v>
      </c>
      <c r="BS75" s="463" t="s">
        <v>677</v>
      </c>
      <c r="BT75" s="463" t="s">
        <v>677</v>
      </c>
      <c r="BU75" s="463" t="s">
        <v>677</v>
      </c>
      <c r="BV75" s="463" t="s">
        <v>677</v>
      </c>
      <c r="BW75" s="601" t="s">
        <v>683</v>
      </c>
      <c r="BX75" s="601" t="s">
        <v>683</v>
      </c>
      <c r="BY75" s="463" t="s">
        <v>677</v>
      </c>
    </row>
    <row r="76" spans="1:77" x14ac:dyDescent="0.2">
      <c r="A76" s="598">
        <v>42330</v>
      </c>
      <c r="B76" s="463" t="s">
        <v>677</v>
      </c>
      <c r="C76" s="463" t="s">
        <v>677</v>
      </c>
      <c r="D76" s="463" t="s">
        <v>677</v>
      </c>
      <c r="E76" s="463" t="s">
        <v>677</v>
      </c>
      <c r="F76" s="463" t="s">
        <v>677</v>
      </c>
      <c r="G76" s="463" t="s">
        <v>677</v>
      </c>
      <c r="H76" s="463" t="s">
        <v>677</v>
      </c>
      <c r="I76" s="463" t="s">
        <v>677</v>
      </c>
      <c r="J76" s="463" t="s">
        <v>677</v>
      </c>
      <c r="K76" s="463" t="s">
        <v>677</v>
      </c>
      <c r="L76" s="463" t="s">
        <v>677</v>
      </c>
      <c r="M76" s="463" t="s">
        <v>677</v>
      </c>
      <c r="N76" s="463" t="s">
        <v>677</v>
      </c>
      <c r="O76" s="463" t="s">
        <v>677</v>
      </c>
      <c r="P76" s="463" t="s">
        <v>677</v>
      </c>
      <c r="Q76" s="463" t="s">
        <v>677</v>
      </c>
      <c r="R76" s="463" t="s">
        <v>677</v>
      </c>
      <c r="S76" s="463" t="s">
        <v>677</v>
      </c>
      <c r="T76" s="463" t="s">
        <v>677</v>
      </c>
      <c r="U76" s="463" t="s">
        <v>677</v>
      </c>
      <c r="V76" s="463" t="s">
        <v>677</v>
      </c>
      <c r="W76" s="463" t="s">
        <v>677</v>
      </c>
      <c r="X76" s="463" t="s">
        <v>677</v>
      </c>
      <c r="Y76" s="463" t="s">
        <v>677</v>
      </c>
      <c r="Z76" s="463" t="s">
        <v>677</v>
      </c>
      <c r="AA76" s="463" t="s">
        <v>677</v>
      </c>
      <c r="AB76" s="463" t="s">
        <v>677</v>
      </c>
      <c r="AC76" s="578"/>
      <c r="AD76" s="578"/>
      <c r="AE76" s="463" t="s">
        <v>677</v>
      </c>
      <c r="AF76" s="578"/>
      <c r="AG76" s="578"/>
      <c r="AH76" s="463" t="s">
        <v>677</v>
      </c>
      <c r="AI76" s="463" t="s">
        <v>677</v>
      </c>
      <c r="AJ76" s="463" t="s">
        <v>677</v>
      </c>
      <c r="AK76" s="463" t="s">
        <v>677</v>
      </c>
      <c r="AL76" s="578"/>
      <c r="AM76" s="578"/>
      <c r="AN76" s="463" t="s">
        <v>677</v>
      </c>
      <c r="AO76" s="578"/>
      <c r="AP76" s="578"/>
      <c r="AQ76" s="463" t="s">
        <v>677</v>
      </c>
      <c r="AR76" s="578"/>
      <c r="AS76" s="578"/>
      <c r="AT76" s="463" t="s">
        <v>677</v>
      </c>
      <c r="AU76" s="598">
        <v>42330</v>
      </c>
      <c r="AV76" s="463" t="s">
        <v>677</v>
      </c>
      <c r="AW76" s="463" t="s">
        <v>677</v>
      </c>
      <c r="AX76" s="463" t="s">
        <v>677</v>
      </c>
      <c r="AY76" s="463" t="s">
        <v>677</v>
      </c>
      <c r="AZ76" s="463" t="s">
        <v>677</v>
      </c>
      <c r="BA76" s="463" t="s">
        <v>677</v>
      </c>
      <c r="BB76" s="463" t="s">
        <v>677</v>
      </c>
      <c r="BC76" s="463" t="s">
        <v>677</v>
      </c>
      <c r="BD76" s="463" t="s">
        <v>677</v>
      </c>
      <c r="BE76" s="578"/>
      <c r="BF76" s="578"/>
      <c r="BG76" s="463" t="s">
        <v>677</v>
      </c>
      <c r="BH76" s="600"/>
      <c r="BI76" s="600"/>
      <c r="BJ76" s="463" t="s">
        <v>677</v>
      </c>
      <c r="BK76" s="600"/>
      <c r="BL76" s="600"/>
      <c r="BM76" s="463" t="s">
        <v>677</v>
      </c>
      <c r="BN76" s="463" t="s">
        <v>677</v>
      </c>
      <c r="BO76" s="463" t="s">
        <v>677</v>
      </c>
      <c r="BP76" s="463" t="s">
        <v>677</v>
      </c>
      <c r="BQ76" s="604" t="s">
        <v>683</v>
      </c>
      <c r="BR76" s="604" t="s">
        <v>683</v>
      </c>
      <c r="BS76" s="463" t="s">
        <v>677</v>
      </c>
      <c r="BT76" s="463" t="s">
        <v>677</v>
      </c>
      <c r="BU76" s="463" t="s">
        <v>677</v>
      </c>
      <c r="BV76" s="463" t="s">
        <v>677</v>
      </c>
      <c r="BW76" s="601" t="s">
        <v>683</v>
      </c>
      <c r="BX76" s="601" t="s">
        <v>683</v>
      </c>
      <c r="BY76" s="463" t="s">
        <v>677</v>
      </c>
    </row>
    <row r="77" spans="1:77" x14ac:dyDescent="0.2">
      <c r="A77" s="598">
        <v>42331</v>
      </c>
      <c r="B77" s="463" t="s">
        <v>677</v>
      </c>
      <c r="C77" s="463" t="s">
        <v>677</v>
      </c>
      <c r="D77" s="463" t="s">
        <v>677</v>
      </c>
      <c r="E77" s="463" t="s">
        <v>677</v>
      </c>
      <c r="F77" s="463" t="s">
        <v>677</v>
      </c>
      <c r="G77" s="463" t="s">
        <v>677</v>
      </c>
      <c r="H77" s="463" t="s">
        <v>677</v>
      </c>
      <c r="I77" s="463" t="s">
        <v>677</v>
      </c>
      <c r="J77" s="463" t="s">
        <v>677</v>
      </c>
      <c r="K77" s="463" t="s">
        <v>677</v>
      </c>
      <c r="L77" s="463" t="s">
        <v>677</v>
      </c>
      <c r="M77" s="463" t="s">
        <v>677</v>
      </c>
      <c r="N77" s="463" t="s">
        <v>677</v>
      </c>
      <c r="O77" s="463" t="s">
        <v>677</v>
      </c>
      <c r="P77" s="463" t="s">
        <v>677</v>
      </c>
      <c r="Q77" s="463" t="s">
        <v>677</v>
      </c>
      <c r="R77" s="463" t="s">
        <v>677</v>
      </c>
      <c r="S77" s="463" t="s">
        <v>677</v>
      </c>
      <c r="T77" s="463" t="s">
        <v>677</v>
      </c>
      <c r="U77" s="463" t="s">
        <v>677</v>
      </c>
      <c r="V77" s="463" t="s">
        <v>677</v>
      </c>
      <c r="W77" s="463" t="s">
        <v>677</v>
      </c>
      <c r="X77" s="463" t="s">
        <v>677</v>
      </c>
      <c r="Y77" s="463" t="s">
        <v>677</v>
      </c>
      <c r="Z77" s="463" t="s">
        <v>677</v>
      </c>
      <c r="AA77" s="463" t="s">
        <v>677</v>
      </c>
      <c r="AB77" s="463" t="s">
        <v>677</v>
      </c>
      <c r="AC77" s="578"/>
      <c r="AD77" s="578"/>
      <c r="AE77" s="463" t="s">
        <v>677</v>
      </c>
      <c r="AF77" s="578"/>
      <c r="AG77" s="578"/>
      <c r="AH77" s="463" t="s">
        <v>677</v>
      </c>
      <c r="AI77" s="463" t="s">
        <v>677</v>
      </c>
      <c r="AJ77" s="463" t="s">
        <v>677</v>
      </c>
      <c r="AK77" s="463" t="s">
        <v>677</v>
      </c>
      <c r="AL77" s="578"/>
      <c r="AM77" s="578"/>
      <c r="AN77" s="463" t="s">
        <v>677</v>
      </c>
      <c r="AO77" s="578"/>
      <c r="AP77" s="578"/>
      <c r="AQ77" s="463" t="s">
        <v>677</v>
      </c>
      <c r="AR77" s="578"/>
      <c r="AS77" s="578"/>
      <c r="AT77" s="463" t="s">
        <v>677</v>
      </c>
      <c r="AU77" s="598">
        <v>42331</v>
      </c>
      <c r="AV77" s="463" t="s">
        <v>677</v>
      </c>
      <c r="AW77" s="463" t="s">
        <v>677</v>
      </c>
      <c r="AX77" s="463" t="s">
        <v>677</v>
      </c>
      <c r="AY77" s="463" t="s">
        <v>677</v>
      </c>
      <c r="AZ77" s="463" t="s">
        <v>677</v>
      </c>
      <c r="BA77" s="463" t="s">
        <v>677</v>
      </c>
      <c r="BB77" s="463" t="s">
        <v>677</v>
      </c>
      <c r="BC77" s="463" t="s">
        <v>677</v>
      </c>
      <c r="BD77" s="463" t="s">
        <v>677</v>
      </c>
      <c r="BE77" s="578"/>
      <c r="BF77" s="578"/>
      <c r="BG77" s="463" t="s">
        <v>677</v>
      </c>
      <c r="BH77" s="600"/>
      <c r="BI77" s="600"/>
      <c r="BJ77" s="463" t="s">
        <v>677</v>
      </c>
      <c r="BK77" s="600"/>
      <c r="BL77" s="600"/>
      <c r="BM77" s="463" t="s">
        <v>677</v>
      </c>
      <c r="BN77" s="463" t="s">
        <v>677</v>
      </c>
      <c r="BO77" s="463" t="s">
        <v>677</v>
      </c>
      <c r="BP77" s="463" t="s">
        <v>677</v>
      </c>
      <c r="BQ77" s="604" t="s">
        <v>683</v>
      </c>
      <c r="BR77" s="604" t="s">
        <v>683</v>
      </c>
      <c r="BS77" s="463" t="s">
        <v>677</v>
      </c>
      <c r="BT77" s="463" t="s">
        <v>677</v>
      </c>
      <c r="BU77" s="463" t="s">
        <v>677</v>
      </c>
      <c r="BV77" s="463" t="s">
        <v>677</v>
      </c>
      <c r="BW77" s="601" t="s">
        <v>683</v>
      </c>
      <c r="BX77" s="601" t="s">
        <v>683</v>
      </c>
      <c r="BY77" s="463" t="s">
        <v>677</v>
      </c>
    </row>
    <row r="78" spans="1:77" x14ac:dyDescent="0.2">
      <c r="A78" s="598">
        <v>42332</v>
      </c>
      <c r="B78" s="463" t="s">
        <v>677</v>
      </c>
      <c r="C78" s="463" t="s">
        <v>677</v>
      </c>
      <c r="D78" s="463" t="s">
        <v>677</v>
      </c>
      <c r="E78" s="463" t="s">
        <v>677</v>
      </c>
      <c r="F78" s="463" t="s">
        <v>677</v>
      </c>
      <c r="G78" s="463" t="s">
        <v>677</v>
      </c>
      <c r="H78" s="463" t="s">
        <v>677</v>
      </c>
      <c r="I78" s="463" t="s">
        <v>677</v>
      </c>
      <c r="J78" s="463" t="s">
        <v>677</v>
      </c>
      <c r="K78" s="463" t="s">
        <v>677</v>
      </c>
      <c r="L78" s="463" t="s">
        <v>677</v>
      </c>
      <c r="M78" s="463" t="s">
        <v>677</v>
      </c>
      <c r="N78" s="463" t="s">
        <v>677</v>
      </c>
      <c r="O78" s="463" t="s">
        <v>677</v>
      </c>
      <c r="P78" s="463" t="s">
        <v>677</v>
      </c>
      <c r="Q78" s="463" t="s">
        <v>677</v>
      </c>
      <c r="R78" s="463" t="s">
        <v>677</v>
      </c>
      <c r="S78" s="463" t="s">
        <v>677</v>
      </c>
      <c r="T78" s="463" t="s">
        <v>677</v>
      </c>
      <c r="U78" s="463" t="s">
        <v>677</v>
      </c>
      <c r="V78" s="463" t="s">
        <v>677</v>
      </c>
      <c r="W78" s="463" t="s">
        <v>677</v>
      </c>
      <c r="X78" s="463" t="s">
        <v>677</v>
      </c>
      <c r="Y78" s="463" t="s">
        <v>677</v>
      </c>
      <c r="Z78" s="463" t="s">
        <v>677</v>
      </c>
      <c r="AA78" s="463" t="s">
        <v>677</v>
      </c>
      <c r="AB78" s="463" t="s">
        <v>677</v>
      </c>
      <c r="AC78" s="578"/>
      <c r="AD78" s="578"/>
      <c r="AE78" s="463" t="s">
        <v>677</v>
      </c>
      <c r="AF78" s="578"/>
      <c r="AG78" s="578"/>
      <c r="AH78" s="463" t="s">
        <v>677</v>
      </c>
      <c r="AI78" s="463" t="s">
        <v>677</v>
      </c>
      <c r="AJ78" s="463" t="s">
        <v>677</v>
      </c>
      <c r="AK78" s="463" t="s">
        <v>677</v>
      </c>
      <c r="AL78" s="578"/>
      <c r="AM78" s="578"/>
      <c r="AN78" s="463" t="s">
        <v>677</v>
      </c>
      <c r="AO78" s="578"/>
      <c r="AP78" s="578"/>
      <c r="AQ78" s="463" t="s">
        <v>677</v>
      </c>
      <c r="AR78" s="578"/>
      <c r="AS78" s="578"/>
      <c r="AT78" s="463" t="s">
        <v>677</v>
      </c>
      <c r="AU78" s="598">
        <v>42332</v>
      </c>
      <c r="AV78" s="463" t="s">
        <v>677</v>
      </c>
      <c r="AW78" s="463" t="s">
        <v>677</v>
      </c>
      <c r="AX78" s="463" t="s">
        <v>677</v>
      </c>
      <c r="AY78" s="463" t="s">
        <v>677</v>
      </c>
      <c r="AZ78" s="463" t="s">
        <v>677</v>
      </c>
      <c r="BA78" s="463" t="s">
        <v>677</v>
      </c>
      <c r="BB78" s="463" t="s">
        <v>677</v>
      </c>
      <c r="BC78" s="463" t="s">
        <v>677</v>
      </c>
      <c r="BD78" s="463" t="s">
        <v>677</v>
      </c>
      <c r="BE78" s="578"/>
      <c r="BF78" s="578"/>
      <c r="BG78" s="463" t="s">
        <v>677</v>
      </c>
      <c r="BH78" s="600"/>
      <c r="BI78" s="600"/>
      <c r="BJ78" s="463" t="s">
        <v>677</v>
      </c>
      <c r="BK78" s="600"/>
      <c r="BL78" s="600"/>
      <c r="BM78" s="463" t="s">
        <v>677</v>
      </c>
      <c r="BN78" s="463" t="s">
        <v>677</v>
      </c>
      <c r="BO78" s="463" t="s">
        <v>677</v>
      </c>
      <c r="BP78" s="463" t="s">
        <v>677</v>
      </c>
      <c r="BQ78" s="604" t="s">
        <v>683</v>
      </c>
      <c r="BR78" s="604" t="s">
        <v>683</v>
      </c>
      <c r="BS78" s="463" t="s">
        <v>677</v>
      </c>
      <c r="BT78" s="463" t="s">
        <v>677</v>
      </c>
      <c r="BU78" s="463" t="s">
        <v>677</v>
      </c>
      <c r="BV78" s="463" t="s">
        <v>677</v>
      </c>
      <c r="BW78" s="601" t="s">
        <v>683</v>
      </c>
      <c r="BX78" s="601" t="s">
        <v>683</v>
      </c>
      <c r="BY78" s="463" t="s">
        <v>677</v>
      </c>
    </row>
    <row r="79" spans="1:77" x14ac:dyDescent="0.2">
      <c r="A79" s="598">
        <v>42333</v>
      </c>
      <c r="B79" s="463" t="s">
        <v>677</v>
      </c>
      <c r="C79" s="463" t="s">
        <v>677</v>
      </c>
      <c r="D79" s="463" t="s">
        <v>677</v>
      </c>
      <c r="E79" s="463" t="s">
        <v>677</v>
      </c>
      <c r="F79" s="463" t="s">
        <v>677</v>
      </c>
      <c r="G79" s="463" t="s">
        <v>677</v>
      </c>
      <c r="H79" s="463" t="s">
        <v>677</v>
      </c>
      <c r="I79" s="463" t="s">
        <v>677</v>
      </c>
      <c r="J79" s="463" t="s">
        <v>677</v>
      </c>
      <c r="K79" s="463" t="s">
        <v>677</v>
      </c>
      <c r="L79" s="463" t="s">
        <v>677</v>
      </c>
      <c r="M79" s="463" t="s">
        <v>677</v>
      </c>
      <c r="N79" s="463" t="s">
        <v>677</v>
      </c>
      <c r="O79" s="463" t="s">
        <v>677</v>
      </c>
      <c r="P79" s="463" t="s">
        <v>677</v>
      </c>
      <c r="Q79" s="463" t="s">
        <v>677</v>
      </c>
      <c r="R79" s="463" t="s">
        <v>677</v>
      </c>
      <c r="S79" s="463" t="s">
        <v>677</v>
      </c>
      <c r="T79" s="463" t="s">
        <v>677</v>
      </c>
      <c r="U79" s="463" t="s">
        <v>677</v>
      </c>
      <c r="V79" s="463" t="s">
        <v>677</v>
      </c>
      <c r="W79" s="463" t="s">
        <v>677</v>
      </c>
      <c r="X79" s="463" t="s">
        <v>677</v>
      </c>
      <c r="Y79" s="463" t="s">
        <v>677</v>
      </c>
      <c r="Z79" s="463" t="s">
        <v>677</v>
      </c>
      <c r="AA79" s="463" t="s">
        <v>677</v>
      </c>
      <c r="AB79" s="463" t="s">
        <v>677</v>
      </c>
      <c r="AC79" s="578"/>
      <c r="AD79" s="578"/>
      <c r="AE79" s="463" t="s">
        <v>677</v>
      </c>
      <c r="AF79" s="578"/>
      <c r="AG79" s="578"/>
      <c r="AH79" s="463" t="s">
        <v>677</v>
      </c>
      <c r="AI79" s="463" t="s">
        <v>677</v>
      </c>
      <c r="AJ79" s="463" t="s">
        <v>677</v>
      </c>
      <c r="AK79" s="463" t="s">
        <v>677</v>
      </c>
      <c r="AL79" s="578"/>
      <c r="AM79" s="578"/>
      <c r="AN79" s="463" t="s">
        <v>677</v>
      </c>
      <c r="AO79" s="578"/>
      <c r="AP79" s="578"/>
      <c r="AQ79" s="463" t="s">
        <v>677</v>
      </c>
      <c r="AR79" s="578"/>
      <c r="AS79" s="578"/>
      <c r="AT79" s="463" t="s">
        <v>677</v>
      </c>
      <c r="AU79" s="598">
        <v>42333</v>
      </c>
      <c r="AV79" s="463" t="s">
        <v>677</v>
      </c>
      <c r="AW79" s="463" t="s">
        <v>677</v>
      </c>
      <c r="AX79" s="463" t="s">
        <v>677</v>
      </c>
      <c r="AY79" s="463" t="s">
        <v>677</v>
      </c>
      <c r="AZ79" s="463" t="s">
        <v>677</v>
      </c>
      <c r="BA79" s="463" t="s">
        <v>677</v>
      </c>
      <c r="BB79" s="463" t="s">
        <v>677</v>
      </c>
      <c r="BC79" s="463" t="s">
        <v>677</v>
      </c>
      <c r="BD79" s="463" t="s">
        <v>677</v>
      </c>
      <c r="BE79" s="578"/>
      <c r="BF79" s="578"/>
      <c r="BG79" s="463" t="s">
        <v>677</v>
      </c>
      <c r="BH79" s="600"/>
      <c r="BI79" s="600"/>
      <c r="BJ79" s="463" t="s">
        <v>677</v>
      </c>
      <c r="BK79" s="600"/>
      <c r="BL79" s="600"/>
      <c r="BM79" s="463" t="s">
        <v>677</v>
      </c>
      <c r="BN79" s="463" t="s">
        <v>677</v>
      </c>
      <c r="BO79" s="463" t="s">
        <v>677</v>
      </c>
      <c r="BP79" s="463" t="s">
        <v>677</v>
      </c>
      <c r="BQ79" s="604" t="s">
        <v>683</v>
      </c>
      <c r="BR79" s="604" t="s">
        <v>683</v>
      </c>
      <c r="BS79" s="463" t="s">
        <v>677</v>
      </c>
      <c r="BT79" s="463" t="s">
        <v>677</v>
      </c>
      <c r="BU79" s="463" t="s">
        <v>677</v>
      </c>
      <c r="BV79" s="463" t="s">
        <v>677</v>
      </c>
      <c r="BW79" s="601" t="s">
        <v>683</v>
      </c>
      <c r="BX79" s="601" t="s">
        <v>683</v>
      </c>
      <c r="BY79" s="463" t="s">
        <v>677</v>
      </c>
    </row>
    <row r="80" spans="1:77" x14ac:dyDescent="0.2">
      <c r="A80" s="598">
        <v>42334</v>
      </c>
      <c r="B80" s="463" t="s">
        <v>677</v>
      </c>
      <c r="C80" s="463" t="s">
        <v>677</v>
      </c>
      <c r="D80" s="463" t="s">
        <v>677</v>
      </c>
      <c r="E80" s="463" t="s">
        <v>677</v>
      </c>
      <c r="F80" s="463" t="s">
        <v>677</v>
      </c>
      <c r="G80" s="463" t="s">
        <v>677</v>
      </c>
      <c r="H80" s="463" t="s">
        <v>677</v>
      </c>
      <c r="I80" s="463" t="s">
        <v>677</v>
      </c>
      <c r="J80" s="463" t="s">
        <v>677</v>
      </c>
      <c r="K80" s="463" t="s">
        <v>677</v>
      </c>
      <c r="L80" s="463" t="s">
        <v>677</v>
      </c>
      <c r="M80" s="463" t="s">
        <v>677</v>
      </c>
      <c r="N80" s="463" t="s">
        <v>677</v>
      </c>
      <c r="O80" s="463" t="s">
        <v>677</v>
      </c>
      <c r="P80" s="463" t="s">
        <v>677</v>
      </c>
      <c r="Q80" s="463" t="s">
        <v>677</v>
      </c>
      <c r="R80" s="463" t="s">
        <v>677</v>
      </c>
      <c r="S80" s="463" t="s">
        <v>677</v>
      </c>
      <c r="T80" s="463" t="s">
        <v>677</v>
      </c>
      <c r="U80" s="463" t="s">
        <v>677</v>
      </c>
      <c r="V80" s="463" t="s">
        <v>677</v>
      </c>
      <c r="W80" s="463" t="s">
        <v>677</v>
      </c>
      <c r="X80" s="463" t="s">
        <v>677</v>
      </c>
      <c r="Y80" s="463" t="s">
        <v>677</v>
      </c>
      <c r="Z80" s="463" t="s">
        <v>677</v>
      </c>
      <c r="AA80" s="463" t="s">
        <v>677</v>
      </c>
      <c r="AB80" s="463" t="s">
        <v>677</v>
      </c>
      <c r="AC80" s="578"/>
      <c r="AD80" s="578"/>
      <c r="AE80" s="463" t="s">
        <v>677</v>
      </c>
      <c r="AF80" s="578"/>
      <c r="AG80" s="578"/>
      <c r="AH80" s="463" t="s">
        <v>677</v>
      </c>
      <c r="AI80" s="463" t="s">
        <v>677</v>
      </c>
      <c r="AJ80" s="463" t="s">
        <v>677</v>
      </c>
      <c r="AK80" s="463" t="s">
        <v>677</v>
      </c>
      <c r="AL80" s="578"/>
      <c r="AM80" s="578"/>
      <c r="AN80" s="463" t="s">
        <v>677</v>
      </c>
      <c r="AO80" s="578"/>
      <c r="AP80" s="578"/>
      <c r="AQ80" s="463" t="s">
        <v>677</v>
      </c>
      <c r="AR80" s="578"/>
      <c r="AS80" s="578"/>
      <c r="AT80" s="463" t="s">
        <v>677</v>
      </c>
      <c r="AU80" s="598">
        <v>42334</v>
      </c>
      <c r="AV80" s="463" t="s">
        <v>677</v>
      </c>
      <c r="AW80" s="463" t="s">
        <v>677</v>
      </c>
      <c r="AX80" s="463" t="s">
        <v>677</v>
      </c>
      <c r="AY80" s="463" t="s">
        <v>677</v>
      </c>
      <c r="AZ80" s="463" t="s">
        <v>677</v>
      </c>
      <c r="BA80" s="463" t="s">
        <v>677</v>
      </c>
      <c r="BB80" s="463" t="s">
        <v>677</v>
      </c>
      <c r="BC80" s="463" t="s">
        <v>677</v>
      </c>
      <c r="BD80" s="463" t="s">
        <v>677</v>
      </c>
      <c r="BE80" s="578"/>
      <c r="BF80" s="578"/>
      <c r="BG80" s="463" t="s">
        <v>677</v>
      </c>
      <c r="BH80" s="600"/>
      <c r="BI80" s="600"/>
      <c r="BJ80" s="463" t="s">
        <v>677</v>
      </c>
      <c r="BK80" s="600"/>
      <c r="BL80" s="600"/>
      <c r="BM80" s="463" t="s">
        <v>677</v>
      </c>
      <c r="BN80" s="463" t="s">
        <v>677</v>
      </c>
      <c r="BO80" s="463" t="s">
        <v>677</v>
      </c>
      <c r="BP80" s="463" t="s">
        <v>677</v>
      </c>
      <c r="BQ80" s="604" t="s">
        <v>683</v>
      </c>
      <c r="BR80" s="604" t="s">
        <v>683</v>
      </c>
      <c r="BS80" s="463" t="s">
        <v>677</v>
      </c>
      <c r="BT80" s="463" t="s">
        <v>677</v>
      </c>
      <c r="BU80" s="463" t="s">
        <v>677</v>
      </c>
      <c r="BV80" s="463" t="s">
        <v>677</v>
      </c>
      <c r="BW80" s="601" t="s">
        <v>683</v>
      </c>
      <c r="BX80" s="601" t="s">
        <v>683</v>
      </c>
      <c r="BY80" s="463" t="s">
        <v>677</v>
      </c>
    </row>
    <row r="81" spans="1:77" ht="25.5" x14ac:dyDescent="0.2">
      <c r="A81" s="598">
        <v>42335</v>
      </c>
      <c r="B81" s="463" t="s">
        <v>677</v>
      </c>
      <c r="C81" s="463" t="s">
        <v>677</v>
      </c>
      <c r="D81" s="463" t="s">
        <v>677</v>
      </c>
      <c r="E81" s="463" t="s">
        <v>677</v>
      </c>
      <c r="F81" s="463" t="s">
        <v>677</v>
      </c>
      <c r="G81" s="463" t="s">
        <v>677</v>
      </c>
      <c r="H81" s="463" t="s">
        <v>677</v>
      </c>
      <c r="I81" s="463" t="s">
        <v>677</v>
      </c>
      <c r="J81" s="463" t="s">
        <v>677</v>
      </c>
      <c r="K81" s="463" t="s">
        <v>677</v>
      </c>
      <c r="L81" s="463" t="s">
        <v>677</v>
      </c>
      <c r="M81" s="463" t="s">
        <v>677</v>
      </c>
      <c r="N81" s="463" t="s">
        <v>677</v>
      </c>
      <c r="O81" s="463" t="s">
        <v>677</v>
      </c>
      <c r="P81" s="463" t="s">
        <v>677</v>
      </c>
      <c r="Q81" s="463" t="s">
        <v>677</v>
      </c>
      <c r="R81" s="463" t="s">
        <v>677</v>
      </c>
      <c r="S81" s="463" t="s">
        <v>677</v>
      </c>
      <c r="T81" s="463" t="s">
        <v>677</v>
      </c>
      <c r="U81" s="463" t="s">
        <v>677</v>
      </c>
      <c r="V81" s="463" t="s">
        <v>677</v>
      </c>
      <c r="W81" s="463" t="s">
        <v>677</v>
      </c>
      <c r="X81" s="463" t="s">
        <v>677</v>
      </c>
      <c r="Y81" s="463" t="s">
        <v>677</v>
      </c>
      <c r="Z81" s="463" t="s">
        <v>677</v>
      </c>
      <c r="AA81" s="463" t="s">
        <v>677</v>
      </c>
      <c r="AB81" s="463" t="s">
        <v>677</v>
      </c>
      <c r="AC81" s="578"/>
      <c r="AD81" s="578"/>
      <c r="AE81" s="463" t="s">
        <v>677</v>
      </c>
      <c r="AF81" s="578"/>
      <c r="AG81" s="578"/>
      <c r="AH81" s="463" t="s">
        <v>677</v>
      </c>
      <c r="AI81" s="463" t="s">
        <v>677</v>
      </c>
      <c r="AJ81" s="463" t="s">
        <v>677</v>
      </c>
      <c r="AK81" s="463" t="s">
        <v>677</v>
      </c>
      <c r="AL81" s="578"/>
      <c r="AM81" s="578"/>
      <c r="AN81" s="463" t="s">
        <v>677</v>
      </c>
      <c r="AO81" s="578"/>
      <c r="AP81" s="578"/>
      <c r="AQ81" s="463" t="s">
        <v>677</v>
      </c>
      <c r="AR81" s="578"/>
      <c r="AS81" s="578"/>
      <c r="AT81" s="463" t="s">
        <v>677</v>
      </c>
      <c r="AU81" s="598">
        <v>42335</v>
      </c>
      <c r="AV81" s="463" t="s">
        <v>677</v>
      </c>
      <c r="AW81" s="463" t="s">
        <v>677</v>
      </c>
      <c r="AX81" s="463" t="s">
        <v>677</v>
      </c>
      <c r="AY81" s="463" t="s">
        <v>677</v>
      </c>
      <c r="AZ81" s="463" t="s">
        <v>677</v>
      </c>
      <c r="BA81" s="463" t="s">
        <v>677</v>
      </c>
      <c r="BB81" s="463" t="s">
        <v>677</v>
      </c>
      <c r="BC81" s="463" t="s">
        <v>677</v>
      </c>
      <c r="BD81" s="463" t="s">
        <v>677</v>
      </c>
      <c r="BE81" s="578"/>
      <c r="BF81" s="578"/>
      <c r="BG81" s="463" t="s">
        <v>677</v>
      </c>
      <c r="BH81" s="600"/>
      <c r="BI81" s="600"/>
      <c r="BJ81" s="463" t="s">
        <v>677</v>
      </c>
      <c r="BK81" s="600"/>
      <c r="BL81" s="600"/>
      <c r="BM81" s="463" t="s">
        <v>677</v>
      </c>
      <c r="BN81" s="463" t="s">
        <v>677</v>
      </c>
      <c r="BO81" s="463" t="s">
        <v>677</v>
      </c>
      <c r="BP81" s="463" t="s">
        <v>677</v>
      </c>
      <c r="BQ81" s="602" t="s">
        <v>886</v>
      </c>
      <c r="BR81" s="604" t="s">
        <v>683</v>
      </c>
      <c r="BS81" s="463" t="s">
        <v>677</v>
      </c>
      <c r="BT81" s="463" t="s">
        <v>677</v>
      </c>
      <c r="BU81" s="463" t="s">
        <v>677</v>
      </c>
      <c r="BV81" s="463" t="s">
        <v>677</v>
      </c>
      <c r="BW81" s="601" t="s">
        <v>683</v>
      </c>
      <c r="BX81" s="601" t="s">
        <v>683</v>
      </c>
      <c r="BY81" s="463" t="s">
        <v>677</v>
      </c>
    </row>
    <row r="82" spans="1:77" ht="25.5" x14ac:dyDescent="0.2">
      <c r="A82" s="598">
        <v>42336</v>
      </c>
      <c r="B82" s="463" t="s">
        <v>677</v>
      </c>
      <c r="C82" s="463" t="s">
        <v>677</v>
      </c>
      <c r="D82" s="463" t="s">
        <v>677</v>
      </c>
      <c r="E82" s="463" t="s">
        <v>677</v>
      </c>
      <c r="F82" s="463" t="s">
        <v>677</v>
      </c>
      <c r="G82" s="463" t="s">
        <v>677</v>
      </c>
      <c r="H82" s="463" t="s">
        <v>677</v>
      </c>
      <c r="I82" s="463" t="s">
        <v>677</v>
      </c>
      <c r="J82" s="463" t="s">
        <v>677</v>
      </c>
      <c r="K82" s="463" t="s">
        <v>677</v>
      </c>
      <c r="L82" s="463" t="s">
        <v>677</v>
      </c>
      <c r="M82" s="463" t="s">
        <v>677</v>
      </c>
      <c r="N82" s="463" t="s">
        <v>677</v>
      </c>
      <c r="O82" s="463" t="s">
        <v>677</v>
      </c>
      <c r="P82" s="463" t="s">
        <v>677</v>
      </c>
      <c r="Q82" s="463" t="s">
        <v>677</v>
      </c>
      <c r="R82" s="463" t="s">
        <v>677</v>
      </c>
      <c r="S82" s="463" t="s">
        <v>677</v>
      </c>
      <c r="T82" s="463" t="s">
        <v>677</v>
      </c>
      <c r="U82" s="463" t="s">
        <v>677</v>
      </c>
      <c r="V82" s="463" t="s">
        <v>677</v>
      </c>
      <c r="W82" s="463" t="s">
        <v>677</v>
      </c>
      <c r="X82" s="463" t="s">
        <v>677</v>
      </c>
      <c r="Y82" s="463" t="s">
        <v>677</v>
      </c>
      <c r="Z82" s="463" t="s">
        <v>677</v>
      </c>
      <c r="AA82" s="463" t="s">
        <v>677</v>
      </c>
      <c r="AB82" s="463" t="s">
        <v>677</v>
      </c>
      <c r="AC82" s="578"/>
      <c r="AD82" s="578"/>
      <c r="AE82" s="463" t="s">
        <v>677</v>
      </c>
      <c r="AF82" s="578"/>
      <c r="AG82" s="578"/>
      <c r="AH82" s="463" t="s">
        <v>677</v>
      </c>
      <c r="AI82" s="463" t="s">
        <v>677</v>
      </c>
      <c r="AJ82" s="463" t="s">
        <v>677</v>
      </c>
      <c r="AK82" s="463" t="s">
        <v>677</v>
      </c>
      <c r="AL82" s="578"/>
      <c r="AM82" s="578"/>
      <c r="AN82" s="463" t="s">
        <v>677</v>
      </c>
      <c r="AO82" s="578"/>
      <c r="AP82" s="578"/>
      <c r="AQ82" s="463" t="s">
        <v>677</v>
      </c>
      <c r="AR82" s="578"/>
      <c r="AS82" s="578"/>
      <c r="AT82" s="463" t="s">
        <v>677</v>
      </c>
      <c r="AU82" s="598">
        <v>42336</v>
      </c>
      <c r="AV82" s="463" t="s">
        <v>677</v>
      </c>
      <c r="AW82" s="463" t="s">
        <v>677</v>
      </c>
      <c r="AX82" s="463" t="s">
        <v>677</v>
      </c>
      <c r="AY82" s="463" t="s">
        <v>677</v>
      </c>
      <c r="AZ82" s="463" t="s">
        <v>677</v>
      </c>
      <c r="BA82" s="463" t="s">
        <v>677</v>
      </c>
      <c r="BB82" s="463" t="s">
        <v>677</v>
      </c>
      <c r="BC82" s="463" t="s">
        <v>677</v>
      </c>
      <c r="BD82" s="463" t="s">
        <v>677</v>
      </c>
      <c r="BE82" s="578"/>
      <c r="BF82" s="578"/>
      <c r="BG82" s="463" t="s">
        <v>677</v>
      </c>
      <c r="BH82" s="600"/>
      <c r="BI82" s="600"/>
      <c r="BJ82" s="463" t="s">
        <v>677</v>
      </c>
      <c r="BK82" s="600"/>
      <c r="BL82" s="600"/>
      <c r="BM82" s="463" t="s">
        <v>677</v>
      </c>
      <c r="BN82" s="463" t="s">
        <v>677</v>
      </c>
      <c r="BO82" s="463" t="s">
        <v>677</v>
      </c>
      <c r="BP82" s="463" t="s">
        <v>677</v>
      </c>
      <c r="BQ82" s="602" t="s">
        <v>886</v>
      </c>
      <c r="BR82" s="604" t="s">
        <v>683</v>
      </c>
      <c r="BS82" s="463" t="s">
        <v>677</v>
      </c>
      <c r="BT82" s="463" t="s">
        <v>677</v>
      </c>
      <c r="BU82" s="463" t="s">
        <v>677</v>
      </c>
      <c r="BV82" s="463" t="s">
        <v>677</v>
      </c>
      <c r="BW82" s="601" t="s">
        <v>683</v>
      </c>
      <c r="BX82" s="601" t="s">
        <v>683</v>
      </c>
      <c r="BY82" s="463" t="s">
        <v>677</v>
      </c>
    </row>
    <row r="83" spans="1:77" x14ac:dyDescent="0.2">
      <c r="A83" s="598">
        <v>42337</v>
      </c>
      <c r="B83" s="463" t="s">
        <v>677</v>
      </c>
      <c r="C83" s="463" t="s">
        <v>677</v>
      </c>
      <c r="D83" s="463" t="s">
        <v>677</v>
      </c>
      <c r="E83" s="463" t="s">
        <v>677</v>
      </c>
      <c r="F83" s="463" t="s">
        <v>677</v>
      </c>
      <c r="G83" s="463" t="s">
        <v>677</v>
      </c>
      <c r="H83" s="463" t="s">
        <v>677</v>
      </c>
      <c r="I83" s="463" t="s">
        <v>677</v>
      </c>
      <c r="J83" s="463" t="s">
        <v>677</v>
      </c>
      <c r="K83" s="463" t="s">
        <v>677</v>
      </c>
      <c r="L83" s="463" t="s">
        <v>677</v>
      </c>
      <c r="M83" s="463" t="s">
        <v>677</v>
      </c>
      <c r="N83" s="463" t="s">
        <v>677</v>
      </c>
      <c r="O83" s="463" t="s">
        <v>677</v>
      </c>
      <c r="P83" s="463" t="s">
        <v>677</v>
      </c>
      <c r="Q83" s="463" t="s">
        <v>677</v>
      </c>
      <c r="R83" s="463" t="s">
        <v>677</v>
      </c>
      <c r="S83" s="463" t="s">
        <v>677</v>
      </c>
      <c r="T83" s="463" t="s">
        <v>677</v>
      </c>
      <c r="U83" s="463" t="s">
        <v>677</v>
      </c>
      <c r="V83" s="463" t="s">
        <v>677</v>
      </c>
      <c r="W83" s="463" t="s">
        <v>677</v>
      </c>
      <c r="X83" s="463" t="s">
        <v>677</v>
      </c>
      <c r="Y83" s="463" t="s">
        <v>677</v>
      </c>
      <c r="Z83" s="463" t="s">
        <v>677</v>
      </c>
      <c r="AA83" s="463" t="s">
        <v>677</v>
      </c>
      <c r="AB83" s="463" t="s">
        <v>677</v>
      </c>
      <c r="AC83" s="578"/>
      <c r="AD83" s="578"/>
      <c r="AE83" s="463" t="s">
        <v>677</v>
      </c>
      <c r="AF83" s="578"/>
      <c r="AG83" s="578"/>
      <c r="AH83" s="463" t="s">
        <v>677</v>
      </c>
      <c r="AI83" s="463" t="s">
        <v>677</v>
      </c>
      <c r="AJ83" s="463" t="s">
        <v>677</v>
      </c>
      <c r="AK83" s="463" t="s">
        <v>677</v>
      </c>
      <c r="AL83" s="578"/>
      <c r="AM83" s="578"/>
      <c r="AN83" s="463" t="s">
        <v>677</v>
      </c>
      <c r="AO83" s="578"/>
      <c r="AP83" s="578"/>
      <c r="AQ83" s="463" t="s">
        <v>677</v>
      </c>
      <c r="AR83" s="578"/>
      <c r="AS83" s="578"/>
      <c r="AT83" s="463" t="s">
        <v>677</v>
      </c>
      <c r="AU83" s="598">
        <v>42337</v>
      </c>
      <c r="AV83" s="463" t="s">
        <v>677</v>
      </c>
      <c r="AW83" s="463" t="s">
        <v>677</v>
      </c>
      <c r="AX83" s="463" t="s">
        <v>677</v>
      </c>
      <c r="AY83" s="463" t="s">
        <v>677</v>
      </c>
      <c r="AZ83" s="463" t="s">
        <v>677</v>
      </c>
      <c r="BA83" s="463" t="s">
        <v>677</v>
      </c>
      <c r="BB83" s="463" t="s">
        <v>677</v>
      </c>
      <c r="BC83" s="463" t="s">
        <v>677</v>
      </c>
      <c r="BD83" s="463" t="s">
        <v>677</v>
      </c>
      <c r="BE83" s="578"/>
      <c r="BF83" s="578"/>
      <c r="BG83" s="463" t="s">
        <v>677</v>
      </c>
      <c r="BH83" s="600"/>
      <c r="BI83" s="600"/>
      <c r="BJ83" s="463" t="s">
        <v>677</v>
      </c>
      <c r="BK83" s="600"/>
      <c r="BL83" s="600"/>
      <c r="BM83" s="463" t="s">
        <v>677</v>
      </c>
      <c r="BN83" s="463" t="s">
        <v>677</v>
      </c>
      <c r="BO83" s="463" t="s">
        <v>677</v>
      </c>
      <c r="BP83" s="463" t="s">
        <v>677</v>
      </c>
      <c r="BQ83" s="604" t="s">
        <v>683</v>
      </c>
      <c r="BR83" s="604" t="s">
        <v>683</v>
      </c>
      <c r="BS83" s="463" t="s">
        <v>677</v>
      </c>
      <c r="BT83" s="463" t="s">
        <v>677</v>
      </c>
      <c r="BU83" s="463" t="s">
        <v>677</v>
      </c>
      <c r="BV83" s="463" t="s">
        <v>677</v>
      </c>
      <c r="BW83" s="601" t="s">
        <v>683</v>
      </c>
      <c r="BX83" s="601" t="s">
        <v>683</v>
      </c>
      <c r="BY83" s="463" t="s">
        <v>677</v>
      </c>
    </row>
    <row r="84" spans="1:77" x14ac:dyDescent="0.2">
      <c r="A84" s="598">
        <v>42338</v>
      </c>
      <c r="B84" s="463" t="s">
        <v>677</v>
      </c>
      <c r="C84" s="463" t="s">
        <v>677</v>
      </c>
      <c r="D84" s="463" t="s">
        <v>677</v>
      </c>
      <c r="E84" s="463" t="s">
        <v>677</v>
      </c>
      <c r="F84" s="463" t="s">
        <v>677</v>
      </c>
      <c r="G84" s="463" t="s">
        <v>677</v>
      </c>
      <c r="H84" s="463" t="s">
        <v>677</v>
      </c>
      <c r="I84" s="463" t="s">
        <v>677</v>
      </c>
      <c r="J84" s="463" t="s">
        <v>677</v>
      </c>
      <c r="K84" s="463" t="s">
        <v>677</v>
      </c>
      <c r="L84" s="463" t="s">
        <v>677</v>
      </c>
      <c r="M84" s="463" t="s">
        <v>677</v>
      </c>
      <c r="N84" s="463" t="s">
        <v>677</v>
      </c>
      <c r="O84" s="463" t="s">
        <v>677</v>
      </c>
      <c r="P84" s="463" t="s">
        <v>677</v>
      </c>
      <c r="Q84" s="463" t="s">
        <v>677</v>
      </c>
      <c r="R84" s="463" t="s">
        <v>677</v>
      </c>
      <c r="S84" s="463" t="s">
        <v>677</v>
      </c>
      <c r="T84" s="463" t="s">
        <v>677</v>
      </c>
      <c r="U84" s="463" t="s">
        <v>677</v>
      </c>
      <c r="V84" s="463" t="s">
        <v>677</v>
      </c>
      <c r="W84" s="463" t="s">
        <v>677</v>
      </c>
      <c r="X84" s="463" t="s">
        <v>677</v>
      </c>
      <c r="Y84" s="463" t="s">
        <v>677</v>
      </c>
      <c r="Z84" s="463" t="s">
        <v>677</v>
      </c>
      <c r="AA84" s="463" t="s">
        <v>677</v>
      </c>
      <c r="AB84" s="463" t="s">
        <v>677</v>
      </c>
      <c r="AC84" s="578"/>
      <c r="AD84" s="578"/>
      <c r="AE84" s="463" t="s">
        <v>677</v>
      </c>
      <c r="AF84" s="578"/>
      <c r="AG84" s="578"/>
      <c r="AH84" s="463" t="s">
        <v>677</v>
      </c>
      <c r="AI84" s="463" t="s">
        <v>677</v>
      </c>
      <c r="AJ84" s="463" t="s">
        <v>677</v>
      </c>
      <c r="AK84" s="463" t="s">
        <v>677</v>
      </c>
      <c r="AL84" s="578"/>
      <c r="AM84" s="578"/>
      <c r="AN84" s="463" t="s">
        <v>677</v>
      </c>
      <c r="AO84" s="578"/>
      <c r="AP84" s="578"/>
      <c r="AQ84" s="463" t="s">
        <v>677</v>
      </c>
      <c r="AR84" s="578"/>
      <c r="AS84" s="578"/>
      <c r="AT84" s="463" t="s">
        <v>677</v>
      </c>
      <c r="AU84" s="598">
        <v>42338</v>
      </c>
      <c r="AV84" s="463" t="s">
        <v>677</v>
      </c>
      <c r="AW84" s="463" t="s">
        <v>677</v>
      </c>
      <c r="AX84" s="463" t="s">
        <v>677</v>
      </c>
      <c r="AY84" s="463" t="s">
        <v>677</v>
      </c>
      <c r="AZ84" s="463" t="s">
        <v>677</v>
      </c>
      <c r="BA84" s="463" t="s">
        <v>677</v>
      </c>
      <c r="BB84" s="463" t="s">
        <v>677</v>
      </c>
      <c r="BC84" s="463" t="s">
        <v>677</v>
      </c>
      <c r="BD84" s="463" t="s">
        <v>677</v>
      </c>
      <c r="BE84" s="578"/>
      <c r="BF84" s="578"/>
      <c r="BG84" s="463" t="s">
        <v>677</v>
      </c>
      <c r="BH84" s="600"/>
      <c r="BI84" s="600"/>
      <c r="BJ84" s="463" t="s">
        <v>677</v>
      </c>
      <c r="BK84" s="600"/>
      <c r="BL84" s="600"/>
      <c r="BM84" s="463" t="s">
        <v>677</v>
      </c>
      <c r="BN84" s="463" t="s">
        <v>677</v>
      </c>
      <c r="BO84" s="463" t="s">
        <v>677</v>
      </c>
      <c r="BP84" s="463" t="s">
        <v>677</v>
      </c>
      <c r="BQ84" s="604" t="s">
        <v>683</v>
      </c>
      <c r="BR84" s="463" t="s">
        <v>677</v>
      </c>
      <c r="BS84" s="463" t="s">
        <v>677</v>
      </c>
      <c r="BT84" s="463" t="s">
        <v>677</v>
      </c>
      <c r="BU84" s="463" t="s">
        <v>677</v>
      </c>
      <c r="BV84" s="463" t="s">
        <v>677</v>
      </c>
      <c r="BW84" s="601" t="s">
        <v>683</v>
      </c>
      <c r="BX84" s="601" t="s">
        <v>683</v>
      </c>
      <c r="BY84" s="463" t="s">
        <v>677</v>
      </c>
    </row>
    <row r="85" spans="1:77" x14ac:dyDescent="0.2">
      <c r="A85" s="598">
        <v>42339</v>
      </c>
      <c r="B85" s="463" t="s">
        <v>677</v>
      </c>
      <c r="C85" s="463" t="s">
        <v>677</v>
      </c>
      <c r="D85" s="463" t="s">
        <v>677</v>
      </c>
      <c r="E85" s="463" t="s">
        <v>677</v>
      </c>
      <c r="F85" s="463" t="s">
        <v>677</v>
      </c>
      <c r="G85" s="463" t="s">
        <v>677</v>
      </c>
      <c r="H85" s="463" t="s">
        <v>677</v>
      </c>
      <c r="I85" s="463" t="s">
        <v>677</v>
      </c>
      <c r="J85" s="463" t="s">
        <v>677</v>
      </c>
      <c r="K85" s="463" t="s">
        <v>677</v>
      </c>
      <c r="L85" s="463" t="s">
        <v>677</v>
      </c>
      <c r="M85" s="463" t="s">
        <v>677</v>
      </c>
      <c r="N85" s="463" t="s">
        <v>677</v>
      </c>
      <c r="O85" s="463" t="s">
        <v>677</v>
      </c>
      <c r="P85" s="463" t="s">
        <v>677</v>
      </c>
      <c r="Q85" s="463" t="s">
        <v>677</v>
      </c>
      <c r="R85" s="463" t="s">
        <v>677</v>
      </c>
      <c r="S85" s="463" t="s">
        <v>677</v>
      </c>
      <c r="T85" s="463" t="s">
        <v>677</v>
      </c>
      <c r="U85" s="463" t="s">
        <v>677</v>
      </c>
      <c r="V85" s="463" t="s">
        <v>677</v>
      </c>
      <c r="W85" s="463" t="s">
        <v>677</v>
      </c>
      <c r="X85" s="463" t="s">
        <v>677</v>
      </c>
      <c r="Y85" s="463" t="s">
        <v>677</v>
      </c>
      <c r="Z85" s="463" t="s">
        <v>677</v>
      </c>
      <c r="AA85" s="463" t="s">
        <v>677</v>
      </c>
      <c r="AB85" s="463" t="s">
        <v>677</v>
      </c>
      <c r="AC85" s="578"/>
      <c r="AD85" s="578"/>
      <c r="AE85" s="463" t="s">
        <v>677</v>
      </c>
      <c r="AF85" s="578"/>
      <c r="AG85" s="578"/>
      <c r="AH85" s="463" t="s">
        <v>677</v>
      </c>
      <c r="AI85" s="463" t="s">
        <v>677</v>
      </c>
      <c r="AJ85" s="463" t="s">
        <v>677</v>
      </c>
      <c r="AK85" s="463" t="s">
        <v>677</v>
      </c>
      <c r="AL85" s="578"/>
      <c r="AM85" s="578"/>
      <c r="AN85" s="463" t="s">
        <v>677</v>
      </c>
      <c r="AO85" s="578"/>
      <c r="AP85" s="578"/>
      <c r="AQ85" s="463" t="s">
        <v>677</v>
      </c>
      <c r="AR85" s="578"/>
      <c r="AS85" s="578"/>
      <c r="AT85" s="463" t="s">
        <v>677</v>
      </c>
      <c r="AU85" s="598">
        <v>42339</v>
      </c>
      <c r="AV85" s="463" t="s">
        <v>677</v>
      </c>
      <c r="AW85" s="463" t="s">
        <v>677</v>
      </c>
      <c r="AX85" s="463" t="s">
        <v>677</v>
      </c>
      <c r="AY85" s="463" t="s">
        <v>677</v>
      </c>
      <c r="AZ85" s="463" t="s">
        <v>677</v>
      </c>
      <c r="BA85" s="463" t="s">
        <v>677</v>
      </c>
      <c r="BB85" s="463" t="s">
        <v>677</v>
      </c>
      <c r="BC85" s="463" t="s">
        <v>677</v>
      </c>
      <c r="BD85" s="463" t="s">
        <v>677</v>
      </c>
      <c r="BE85" s="578"/>
      <c r="BF85" s="578"/>
      <c r="BG85" s="463" t="s">
        <v>677</v>
      </c>
      <c r="BH85" s="600"/>
      <c r="BI85" s="600"/>
      <c r="BJ85" s="463" t="s">
        <v>677</v>
      </c>
      <c r="BK85" s="600"/>
      <c r="BL85" s="600"/>
      <c r="BM85" s="463" t="s">
        <v>677</v>
      </c>
      <c r="BN85" s="463" t="s">
        <v>677</v>
      </c>
      <c r="BO85" s="463" t="s">
        <v>677</v>
      </c>
      <c r="BP85" s="463" t="s">
        <v>677</v>
      </c>
      <c r="BQ85" s="603" t="s">
        <v>677</v>
      </c>
      <c r="BR85" s="604" t="s">
        <v>683</v>
      </c>
      <c r="BS85" s="463" t="s">
        <v>677</v>
      </c>
      <c r="BT85" s="463" t="s">
        <v>677</v>
      </c>
      <c r="BU85" s="463" t="s">
        <v>677</v>
      </c>
      <c r="BV85" s="463" t="s">
        <v>677</v>
      </c>
      <c r="BW85" s="601" t="s">
        <v>683</v>
      </c>
      <c r="BX85" s="601" t="s">
        <v>683</v>
      </c>
      <c r="BY85" s="463" t="s">
        <v>677</v>
      </c>
    </row>
    <row r="86" spans="1:77" x14ac:dyDescent="0.2">
      <c r="A86" s="598">
        <v>42340</v>
      </c>
      <c r="B86" s="463" t="s">
        <v>677</v>
      </c>
      <c r="C86" s="463" t="s">
        <v>677</v>
      </c>
      <c r="D86" s="463" t="s">
        <v>677</v>
      </c>
      <c r="E86" s="463" t="s">
        <v>677</v>
      </c>
      <c r="F86" s="463" t="s">
        <v>677</v>
      </c>
      <c r="G86" s="463" t="s">
        <v>677</v>
      </c>
      <c r="H86" s="463" t="s">
        <v>677</v>
      </c>
      <c r="I86" s="463" t="s">
        <v>677</v>
      </c>
      <c r="J86" s="463" t="s">
        <v>677</v>
      </c>
      <c r="K86" s="463" t="s">
        <v>677</v>
      </c>
      <c r="L86" s="463" t="s">
        <v>677</v>
      </c>
      <c r="M86" s="463" t="s">
        <v>677</v>
      </c>
      <c r="N86" s="463" t="s">
        <v>677</v>
      </c>
      <c r="O86" s="463" t="s">
        <v>677</v>
      </c>
      <c r="P86" s="463" t="s">
        <v>677</v>
      </c>
      <c r="Q86" s="463" t="s">
        <v>677</v>
      </c>
      <c r="R86" s="463" t="s">
        <v>677</v>
      </c>
      <c r="S86" s="463" t="s">
        <v>677</v>
      </c>
      <c r="T86" s="463" t="s">
        <v>677</v>
      </c>
      <c r="U86" s="463" t="s">
        <v>677</v>
      </c>
      <c r="V86" s="463" t="s">
        <v>677</v>
      </c>
      <c r="W86" s="463" t="s">
        <v>677</v>
      </c>
      <c r="X86" s="463" t="s">
        <v>677</v>
      </c>
      <c r="Y86" s="463" t="s">
        <v>677</v>
      </c>
      <c r="Z86" s="463" t="s">
        <v>677</v>
      </c>
      <c r="AA86" s="463" t="s">
        <v>677</v>
      </c>
      <c r="AB86" s="463" t="s">
        <v>677</v>
      </c>
      <c r="AC86" s="578"/>
      <c r="AD86" s="578"/>
      <c r="AE86" s="463" t="s">
        <v>677</v>
      </c>
      <c r="AF86" s="578"/>
      <c r="AG86" s="578"/>
      <c r="AH86" s="463" t="s">
        <v>677</v>
      </c>
      <c r="AI86" s="463" t="s">
        <v>677</v>
      </c>
      <c r="AJ86" s="463" t="s">
        <v>677</v>
      </c>
      <c r="AK86" s="463" t="s">
        <v>677</v>
      </c>
      <c r="AL86" s="578"/>
      <c r="AM86" s="578"/>
      <c r="AN86" s="463" t="s">
        <v>677</v>
      </c>
      <c r="AO86" s="578"/>
      <c r="AP86" s="578"/>
      <c r="AQ86" s="463" t="s">
        <v>677</v>
      </c>
      <c r="AR86" s="578"/>
      <c r="AS86" s="578"/>
      <c r="AT86" s="463" t="s">
        <v>677</v>
      </c>
      <c r="AU86" s="598">
        <v>42340</v>
      </c>
      <c r="AV86" s="463" t="s">
        <v>677</v>
      </c>
      <c r="AW86" s="463" t="s">
        <v>677</v>
      </c>
      <c r="AX86" s="463" t="s">
        <v>677</v>
      </c>
      <c r="AY86" s="463" t="s">
        <v>677</v>
      </c>
      <c r="AZ86" s="463" t="s">
        <v>677</v>
      </c>
      <c r="BA86" s="463" t="s">
        <v>677</v>
      </c>
      <c r="BB86" s="463" t="s">
        <v>677</v>
      </c>
      <c r="BC86" s="463" t="s">
        <v>677</v>
      </c>
      <c r="BD86" s="463" t="s">
        <v>677</v>
      </c>
      <c r="BE86" s="578"/>
      <c r="BF86" s="578"/>
      <c r="BG86" s="463" t="s">
        <v>677</v>
      </c>
      <c r="BH86" s="600"/>
      <c r="BI86" s="600"/>
      <c r="BJ86" s="463" t="s">
        <v>677</v>
      </c>
      <c r="BK86" s="600"/>
      <c r="BL86" s="600"/>
      <c r="BM86" s="463" t="s">
        <v>677</v>
      </c>
      <c r="BN86" s="463" t="s">
        <v>677</v>
      </c>
      <c r="BO86" s="463" t="s">
        <v>677</v>
      </c>
      <c r="BP86" s="463" t="s">
        <v>677</v>
      </c>
      <c r="BQ86" s="603" t="s">
        <v>677</v>
      </c>
      <c r="BR86" s="604" t="s">
        <v>683</v>
      </c>
      <c r="BS86" s="463" t="s">
        <v>677</v>
      </c>
      <c r="BT86" s="463" t="s">
        <v>677</v>
      </c>
      <c r="BU86" s="463" t="s">
        <v>677</v>
      </c>
      <c r="BV86" s="463" t="s">
        <v>677</v>
      </c>
      <c r="BW86" s="601" t="s">
        <v>683</v>
      </c>
      <c r="BX86" s="601" t="s">
        <v>683</v>
      </c>
      <c r="BY86" s="463" t="s">
        <v>677</v>
      </c>
    </row>
    <row r="87" spans="1:77" x14ac:dyDescent="0.2">
      <c r="A87" s="598">
        <v>42341</v>
      </c>
      <c r="B87" s="463" t="s">
        <v>677</v>
      </c>
      <c r="C87" s="463" t="s">
        <v>677</v>
      </c>
      <c r="D87" s="463" t="s">
        <v>677</v>
      </c>
      <c r="E87" s="463" t="s">
        <v>677</v>
      </c>
      <c r="F87" s="463" t="s">
        <v>677</v>
      </c>
      <c r="G87" s="463" t="s">
        <v>677</v>
      </c>
      <c r="H87" s="463" t="s">
        <v>677</v>
      </c>
      <c r="I87" s="463" t="s">
        <v>677</v>
      </c>
      <c r="J87" s="463" t="s">
        <v>677</v>
      </c>
      <c r="K87" s="463" t="s">
        <v>677</v>
      </c>
      <c r="L87" s="463" t="s">
        <v>677</v>
      </c>
      <c r="M87" s="463" t="s">
        <v>677</v>
      </c>
      <c r="N87" s="463" t="s">
        <v>677</v>
      </c>
      <c r="O87" s="463" t="s">
        <v>677</v>
      </c>
      <c r="P87" s="463" t="s">
        <v>677</v>
      </c>
      <c r="Q87" s="463" t="s">
        <v>677</v>
      </c>
      <c r="R87" s="463" t="s">
        <v>677</v>
      </c>
      <c r="S87" s="463" t="s">
        <v>677</v>
      </c>
      <c r="T87" s="463" t="s">
        <v>677</v>
      </c>
      <c r="U87" s="463" t="s">
        <v>677</v>
      </c>
      <c r="V87" s="463" t="s">
        <v>677</v>
      </c>
      <c r="W87" s="463" t="s">
        <v>677</v>
      </c>
      <c r="X87" s="463" t="s">
        <v>677</v>
      </c>
      <c r="Y87" s="463" t="s">
        <v>677</v>
      </c>
      <c r="Z87" s="463" t="s">
        <v>677</v>
      </c>
      <c r="AA87" s="463" t="s">
        <v>677</v>
      </c>
      <c r="AB87" s="463" t="s">
        <v>677</v>
      </c>
      <c r="AC87" s="578"/>
      <c r="AD87" s="578"/>
      <c r="AE87" s="463" t="s">
        <v>677</v>
      </c>
      <c r="AF87" s="578"/>
      <c r="AG87" s="578"/>
      <c r="AH87" s="463" t="s">
        <v>677</v>
      </c>
      <c r="AI87" s="463" t="s">
        <v>677</v>
      </c>
      <c r="AJ87" s="463" t="s">
        <v>677</v>
      </c>
      <c r="AK87" s="463" t="s">
        <v>677</v>
      </c>
      <c r="AL87" s="578"/>
      <c r="AM87" s="578"/>
      <c r="AN87" s="463" t="s">
        <v>677</v>
      </c>
      <c r="AO87" s="578"/>
      <c r="AP87" s="578"/>
      <c r="AQ87" s="463" t="s">
        <v>677</v>
      </c>
      <c r="AR87" s="578"/>
      <c r="AS87" s="578"/>
      <c r="AT87" s="463" t="s">
        <v>677</v>
      </c>
      <c r="AU87" s="598">
        <v>42341</v>
      </c>
      <c r="AV87" s="463" t="s">
        <v>677</v>
      </c>
      <c r="AW87" s="463" t="s">
        <v>677</v>
      </c>
      <c r="AX87" s="463" t="s">
        <v>677</v>
      </c>
      <c r="AY87" s="463" t="s">
        <v>677</v>
      </c>
      <c r="AZ87" s="463" t="s">
        <v>677</v>
      </c>
      <c r="BA87" s="463" t="s">
        <v>677</v>
      </c>
      <c r="BB87" s="463" t="s">
        <v>677</v>
      </c>
      <c r="BC87" s="463" t="s">
        <v>677</v>
      </c>
      <c r="BD87" s="463" t="s">
        <v>677</v>
      </c>
      <c r="BE87" s="578"/>
      <c r="BF87" s="578"/>
      <c r="BG87" s="463" t="s">
        <v>677</v>
      </c>
      <c r="BH87" s="600"/>
      <c r="BI87" s="600"/>
      <c r="BJ87" s="463" t="s">
        <v>677</v>
      </c>
      <c r="BK87" s="600"/>
      <c r="BL87" s="600"/>
      <c r="BM87" s="463" t="s">
        <v>677</v>
      </c>
      <c r="BN87" s="463" t="s">
        <v>677</v>
      </c>
      <c r="BO87" s="463" t="s">
        <v>677</v>
      </c>
      <c r="BP87" s="463" t="s">
        <v>677</v>
      </c>
      <c r="BQ87" s="603" t="s">
        <v>677</v>
      </c>
      <c r="BR87" s="463" t="s">
        <v>677</v>
      </c>
      <c r="BS87" s="463" t="s">
        <v>677</v>
      </c>
      <c r="BT87" s="463" t="s">
        <v>677</v>
      </c>
      <c r="BU87" s="463" t="s">
        <v>677</v>
      </c>
      <c r="BV87" s="463" t="s">
        <v>677</v>
      </c>
      <c r="BW87" s="601" t="s">
        <v>683</v>
      </c>
      <c r="BX87" s="601" t="s">
        <v>683</v>
      </c>
      <c r="BY87" s="463" t="s">
        <v>677</v>
      </c>
    </row>
    <row r="88" spans="1:77" ht="25.5" x14ac:dyDescent="0.2">
      <c r="A88" s="598">
        <v>42342</v>
      </c>
      <c r="B88" s="463" t="s">
        <v>677</v>
      </c>
      <c r="C88" s="463" t="s">
        <v>677</v>
      </c>
      <c r="D88" s="463" t="s">
        <v>677</v>
      </c>
      <c r="E88" s="463" t="s">
        <v>677</v>
      </c>
      <c r="F88" s="463" t="s">
        <v>677</v>
      </c>
      <c r="G88" s="463" t="s">
        <v>677</v>
      </c>
      <c r="H88" s="463" t="s">
        <v>677</v>
      </c>
      <c r="I88" s="463" t="s">
        <v>677</v>
      </c>
      <c r="J88" s="463" t="s">
        <v>677</v>
      </c>
      <c r="K88" s="463" t="s">
        <v>677</v>
      </c>
      <c r="L88" s="463" t="s">
        <v>677</v>
      </c>
      <c r="M88" s="463" t="s">
        <v>677</v>
      </c>
      <c r="N88" s="463" t="s">
        <v>677</v>
      </c>
      <c r="O88" s="463" t="s">
        <v>677</v>
      </c>
      <c r="P88" s="463" t="s">
        <v>677</v>
      </c>
      <c r="Q88" s="463" t="s">
        <v>677</v>
      </c>
      <c r="R88" s="463" t="s">
        <v>677</v>
      </c>
      <c r="S88" s="463" t="s">
        <v>677</v>
      </c>
      <c r="T88" s="463" t="s">
        <v>677</v>
      </c>
      <c r="U88" s="463" t="s">
        <v>677</v>
      </c>
      <c r="V88" s="463" t="s">
        <v>677</v>
      </c>
      <c r="W88" s="463" t="s">
        <v>677</v>
      </c>
      <c r="X88" s="463" t="s">
        <v>677</v>
      </c>
      <c r="Y88" s="463" t="s">
        <v>677</v>
      </c>
      <c r="Z88" s="463" t="s">
        <v>677</v>
      </c>
      <c r="AA88" s="463" t="s">
        <v>677</v>
      </c>
      <c r="AB88" s="463" t="s">
        <v>677</v>
      </c>
      <c r="AC88" s="578"/>
      <c r="AD88" s="578"/>
      <c r="AE88" s="463" t="s">
        <v>677</v>
      </c>
      <c r="AF88" s="578"/>
      <c r="AG88" s="578"/>
      <c r="AH88" s="463" t="s">
        <v>677</v>
      </c>
      <c r="AI88" s="463" t="s">
        <v>677</v>
      </c>
      <c r="AJ88" s="463" t="s">
        <v>677</v>
      </c>
      <c r="AK88" s="463" t="s">
        <v>677</v>
      </c>
      <c r="AL88" s="578"/>
      <c r="AM88" s="578"/>
      <c r="AN88" s="463" t="s">
        <v>677</v>
      </c>
      <c r="AO88" s="578"/>
      <c r="AP88" s="578"/>
      <c r="AQ88" s="463" t="s">
        <v>677</v>
      </c>
      <c r="AR88" s="578"/>
      <c r="AS88" s="578"/>
      <c r="AT88" s="463" t="s">
        <v>677</v>
      </c>
      <c r="AU88" s="598">
        <v>42342</v>
      </c>
      <c r="AV88" s="463" t="s">
        <v>677</v>
      </c>
      <c r="AW88" s="463" t="s">
        <v>677</v>
      </c>
      <c r="AX88" s="463" t="s">
        <v>677</v>
      </c>
      <c r="AY88" s="463" t="s">
        <v>677</v>
      </c>
      <c r="AZ88" s="463" t="s">
        <v>677</v>
      </c>
      <c r="BA88" s="463" t="s">
        <v>677</v>
      </c>
      <c r="BB88" s="463" t="s">
        <v>677</v>
      </c>
      <c r="BC88" s="463" t="s">
        <v>677</v>
      </c>
      <c r="BD88" s="463" t="s">
        <v>677</v>
      </c>
      <c r="BE88" s="578"/>
      <c r="BF88" s="578"/>
      <c r="BG88" s="463" t="s">
        <v>677</v>
      </c>
      <c r="BH88" s="600"/>
      <c r="BI88" s="600"/>
      <c r="BJ88" s="463" t="s">
        <v>677</v>
      </c>
      <c r="BK88" s="600"/>
      <c r="BL88" s="600"/>
      <c r="BM88" s="463" t="s">
        <v>677</v>
      </c>
      <c r="BN88" s="463" t="s">
        <v>677</v>
      </c>
      <c r="BO88" s="463" t="s">
        <v>677</v>
      </c>
      <c r="BP88" s="463" t="s">
        <v>677</v>
      </c>
      <c r="BQ88" s="602" t="s">
        <v>886</v>
      </c>
      <c r="BR88" s="604" t="s">
        <v>683</v>
      </c>
      <c r="BS88" s="463" t="s">
        <v>677</v>
      </c>
      <c r="BT88" s="463" t="s">
        <v>677</v>
      </c>
      <c r="BU88" s="463" t="s">
        <v>677</v>
      </c>
      <c r="BV88" s="463" t="s">
        <v>677</v>
      </c>
      <c r="BW88" s="601" t="s">
        <v>683</v>
      </c>
      <c r="BX88" s="601" t="s">
        <v>683</v>
      </c>
      <c r="BY88" s="463" t="s">
        <v>677</v>
      </c>
    </row>
    <row r="89" spans="1:77" ht="25.5" x14ac:dyDescent="0.2">
      <c r="A89" s="598">
        <v>42343</v>
      </c>
      <c r="B89" s="463" t="s">
        <v>677</v>
      </c>
      <c r="C89" s="463" t="s">
        <v>677</v>
      </c>
      <c r="D89" s="463" t="s">
        <v>677</v>
      </c>
      <c r="E89" s="463" t="s">
        <v>677</v>
      </c>
      <c r="F89" s="463" t="s">
        <v>677</v>
      </c>
      <c r="G89" s="463" t="s">
        <v>677</v>
      </c>
      <c r="H89" s="463" t="s">
        <v>677</v>
      </c>
      <c r="I89" s="463" t="s">
        <v>677</v>
      </c>
      <c r="J89" s="463" t="s">
        <v>677</v>
      </c>
      <c r="K89" s="463" t="s">
        <v>677</v>
      </c>
      <c r="L89" s="463" t="s">
        <v>677</v>
      </c>
      <c r="M89" s="463" t="s">
        <v>677</v>
      </c>
      <c r="N89" s="463" t="s">
        <v>677</v>
      </c>
      <c r="O89" s="463" t="s">
        <v>677</v>
      </c>
      <c r="P89" s="463" t="s">
        <v>677</v>
      </c>
      <c r="Q89" s="463" t="s">
        <v>677</v>
      </c>
      <c r="R89" s="463" t="s">
        <v>677</v>
      </c>
      <c r="S89" s="463" t="s">
        <v>677</v>
      </c>
      <c r="T89" s="463" t="s">
        <v>677</v>
      </c>
      <c r="U89" s="463" t="s">
        <v>677</v>
      </c>
      <c r="V89" s="463" t="s">
        <v>677</v>
      </c>
      <c r="W89" s="463" t="s">
        <v>677</v>
      </c>
      <c r="X89" s="463" t="s">
        <v>677</v>
      </c>
      <c r="Y89" s="463" t="s">
        <v>677</v>
      </c>
      <c r="Z89" s="463" t="s">
        <v>677</v>
      </c>
      <c r="AA89" s="463" t="s">
        <v>677</v>
      </c>
      <c r="AB89" s="463" t="s">
        <v>677</v>
      </c>
      <c r="AC89" s="578"/>
      <c r="AD89" s="578"/>
      <c r="AE89" s="463" t="s">
        <v>677</v>
      </c>
      <c r="AF89" s="578"/>
      <c r="AG89" s="578"/>
      <c r="AH89" s="463" t="s">
        <v>677</v>
      </c>
      <c r="AI89" s="463" t="s">
        <v>677</v>
      </c>
      <c r="AJ89" s="463" t="s">
        <v>677</v>
      </c>
      <c r="AK89" s="463" t="s">
        <v>677</v>
      </c>
      <c r="AL89" s="578"/>
      <c r="AM89" s="578"/>
      <c r="AN89" s="463" t="s">
        <v>677</v>
      </c>
      <c r="AO89" s="578"/>
      <c r="AP89" s="578"/>
      <c r="AQ89" s="463" t="s">
        <v>677</v>
      </c>
      <c r="AR89" s="578"/>
      <c r="AS89" s="578"/>
      <c r="AT89" s="601" t="s">
        <v>683</v>
      </c>
      <c r="AU89" s="598">
        <v>42343</v>
      </c>
      <c r="AV89" s="463" t="s">
        <v>677</v>
      </c>
      <c r="AW89" s="463" t="s">
        <v>677</v>
      </c>
      <c r="AX89" s="463" t="s">
        <v>677</v>
      </c>
      <c r="AY89" s="463" t="s">
        <v>677</v>
      </c>
      <c r="AZ89" s="463" t="s">
        <v>677</v>
      </c>
      <c r="BA89" s="463" t="s">
        <v>677</v>
      </c>
      <c r="BB89" s="463" t="s">
        <v>677</v>
      </c>
      <c r="BC89" s="463" t="s">
        <v>677</v>
      </c>
      <c r="BD89" s="463" t="s">
        <v>677</v>
      </c>
      <c r="BE89" s="578"/>
      <c r="BF89" s="578"/>
      <c r="BG89" s="463" t="s">
        <v>677</v>
      </c>
      <c r="BH89" s="600"/>
      <c r="BI89" s="600"/>
      <c r="BJ89" s="463" t="s">
        <v>677</v>
      </c>
      <c r="BK89" s="600"/>
      <c r="BL89" s="600"/>
      <c r="BM89" s="463" t="s">
        <v>677</v>
      </c>
      <c r="BN89" s="463" t="s">
        <v>677</v>
      </c>
      <c r="BO89" s="463" t="s">
        <v>677</v>
      </c>
      <c r="BP89" s="463" t="s">
        <v>677</v>
      </c>
      <c r="BQ89" s="607" t="s">
        <v>886</v>
      </c>
      <c r="BR89" s="604" t="s">
        <v>683</v>
      </c>
      <c r="BS89" s="463" t="s">
        <v>677</v>
      </c>
      <c r="BT89" s="463" t="s">
        <v>677</v>
      </c>
      <c r="BU89" s="463" t="s">
        <v>677</v>
      </c>
      <c r="BV89" s="463" t="s">
        <v>677</v>
      </c>
      <c r="BW89" s="601" t="s">
        <v>683</v>
      </c>
      <c r="BX89" s="601" t="s">
        <v>683</v>
      </c>
      <c r="BY89" s="463" t="s">
        <v>677</v>
      </c>
    </row>
    <row r="90" spans="1:77" x14ac:dyDescent="0.2">
      <c r="A90" s="598">
        <v>42344</v>
      </c>
      <c r="B90" s="463" t="s">
        <v>677</v>
      </c>
      <c r="C90" s="463" t="s">
        <v>677</v>
      </c>
      <c r="D90" s="463" t="s">
        <v>677</v>
      </c>
      <c r="E90" s="463" t="s">
        <v>677</v>
      </c>
      <c r="F90" s="463" t="s">
        <v>677</v>
      </c>
      <c r="G90" s="463" t="s">
        <v>677</v>
      </c>
      <c r="H90" s="463" t="s">
        <v>677</v>
      </c>
      <c r="I90" s="463" t="s">
        <v>677</v>
      </c>
      <c r="J90" s="463" t="s">
        <v>677</v>
      </c>
      <c r="K90" s="463" t="s">
        <v>677</v>
      </c>
      <c r="L90" s="463" t="s">
        <v>677</v>
      </c>
      <c r="M90" s="463" t="s">
        <v>677</v>
      </c>
      <c r="N90" s="463" t="s">
        <v>677</v>
      </c>
      <c r="O90" s="463" t="s">
        <v>677</v>
      </c>
      <c r="P90" s="463" t="s">
        <v>677</v>
      </c>
      <c r="Q90" s="463" t="s">
        <v>677</v>
      </c>
      <c r="R90" s="463" t="s">
        <v>677</v>
      </c>
      <c r="S90" s="463" t="s">
        <v>677</v>
      </c>
      <c r="T90" s="463" t="s">
        <v>677</v>
      </c>
      <c r="U90" s="463" t="s">
        <v>677</v>
      </c>
      <c r="V90" s="463" t="s">
        <v>677</v>
      </c>
      <c r="W90" s="463" t="s">
        <v>677</v>
      </c>
      <c r="X90" s="463" t="s">
        <v>677</v>
      </c>
      <c r="Y90" s="463" t="s">
        <v>677</v>
      </c>
      <c r="Z90" s="463" t="s">
        <v>677</v>
      </c>
      <c r="AA90" s="463" t="s">
        <v>677</v>
      </c>
      <c r="AB90" s="463" t="s">
        <v>677</v>
      </c>
      <c r="AC90" s="578"/>
      <c r="AD90" s="578"/>
      <c r="AE90" s="463" t="s">
        <v>677</v>
      </c>
      <c r="AF90" s="578"/>
      <c r="AG90" s="578"/>
      <c r="AH90" s="463" t="s">
        <v>677</v>
      </c>
      <c r="AI90" s="463" t="s">
        <v>677</v>
      </c>
      <c r="AJ90" s="463" t="s">
        <v>677</v>
      </c>
      <c r="AK90" s="463" t="s">
        <v>677</v>
      </c>
      <c r="AL90" s="578"/>
      <c r="AM90" s="578"/>
      <c r="AN90" s="463" t="s">
        <v>677</v>
      </c>
      <c r="AO90" s="578"/>
      <c r="AP90" s="578"/>
      <c r="AQ90" s="463" t="s">
        <v>677</v>
      </c>
      <c r="AR90" s="578"/>
      <c r="AS90" s="578"/>
      <c r="AT90" s="463" t="s">
        <v>677</v>
      </c>
      <c r="AU90" s="598">
        <v>42344</v>
      </c>
      <c r="AV90" s="463" t="s">
        <v>677</v>
      </c>
      <c r="AW90" s="463" t="s">
        <v>677</v>
      </c>
      <c r="AX90" s="463" t="s">
        <v>677</v>
      </c>
      <c r="AY90" s="463" t="s">
        <v>677</v>
      </c>
      <c r="AZ90" s="463" t="s">
        <v>677</v>
      </c>
      <c r="BA90" s="463" t="s">
        <v>677</v>
      </c>
      <c r="BB90" s="463" t="s">
        <v>677</v>
      </c>
      <c r="BC90" s="463" t="s">
        <v>677</v>
      </c>
      <c r="BD90" s="463" t="s">
        <v>677</v>
      </c>
      <c r="BE90" s="578"/>
      <c r="BF90" s="578"/>
      <c r="BG90" s="463" t="s">
        <v>677</v>
      </c>
      <c r="BH90" s="600"/>
      <c r="BI90" s="600"/>
      <c r="BJ90" s="463" t="s">
        <v>677</v>
      </c>
      <c r="BK90" s="600"/>
      <c r="BL90" s="600"/>
      <c r="BM90" s="463" t="s">
        <v>677</v>
      </c>
      <c r="BN90" s="463" t="s">
        <v>677</v>
      </c>
      <c r="BO90" s="463" t="s">
        <v>677</v>
      </c>
      <c r="BP90" s="463" t="s">
        <v>677</v>
      </c>
      <c r="BQ90" s="608" t="s">
        <v>677</v>
      </c>
      <c r="BR90" s="604" t="s">
        <v>683</v>
      </c>
      <c r="BS90" s="463" t="s">
        <v>677</v>
      </c>
      <c r="BT90" s="463" t="s">
        <v>677</v>
      </c>
      <c r="BU90" s="463" t="s">
        <v>677</v>
      </c>
      <c r="BV90" s="463" t="s">
        <v>677</v>
      </c>
      <c r="BW90" s="601" t="s">
        <v>683</v>
      </c>
      <c r="BX90" s="601" t="s">
        <v>683</v>
      </c>
      <c r="BY90" s="463" t="s">
        <v>677</v>
      </c>
    </row>
    <row r="91" spans="1:77" ht="30" x14ac:dyDescent="0.25">
      <c r="A91" s="598">
        <v>42345</v>
      </c>
      <c r="B91" s="463" t="s">
        <v>677</v>
      </c>
      <c r="C91" s="602" t="s">
        <v>888</v>
      </c>
      <c r="D91" s="602" t="s">
        <v>888</v>
      </c>
      <c r="E91" s="463" t="s">
        <v>677</v>
      </c>
      <c r="F91" s="463" t="s">
        <v>677</v>
      </c>
      <c r="G91" s="463" t="s">
        <v>677</v>
      </c>
      <c r="H91" s="463" t="s">
        <v>677</v>
      </c>
      <c r="I91" s="463" t="s">
        <v>677</v>
      </c>
      <c r="J91" s="608" t="s">
        <v>677</v>
      </c>
      <c r="K91" s="463" t="s">
        <v>677</v>
      </c>
      <c r="L91" s="463" t="s">
        <v>677</v>
      </c>
      <c r="M91" s="463" t="s">
        <v>677</v>
      </c>
      <c r="N91" s="463" t="s">
        <v>677</v>
      </c>
      <c r="O91" s="463" t="s">
        <v>677</v>
      </c>
      <c r="P91" s="463" t="s">
        <v>677</v>
      </c>
      <c r="Q91" s="463" t="s">
        <v>677</v>
      </c>
      <c r="R91" s="463" t="s">
        <v>677</v>
      </c>
      <c r="S91" s="463" t="s">
        <v>677</v>
      </c>
      <c r="T91" s="463" t="s">
        <v>677</v>
      </c>
      <c r="U91" s="463" t="s">
        <v>677</v>
      </c>
      <c r="V91" s="463" t="s">
        <v>677</v>
      </c>
      <c r="W91" s="463" t="s">
        <v>677</v>
      </c>
      <c r="X91" s="463" t="s">
        <v>677</v>
      </c>
      <c r="Y91" s="463" t="s">
        <v>677</v>
      </c>
      <c r="Z91" s="463" t="s">
        <v>677</v>
      </c>
      <c r="AA91" s="463" t="s">
        <v>677</v>
      </c>
      <c r="AB91" s="463" t="s">
        <v>677</v>
      </c>
      <c r="AC91" s="578"/>
      <c r="AD91" s="578"/>
      <c r="AE91" s="463" t="s">
        <v>677</v>
      </c>
      <c r="AF91" s="578"/>
      <c r="AG91" s="578"/>
      <c r="AH91" s="463" t="s">
        <v>677</v>
      </c>
      <c r="AI91" s="463" t="s">
        <v>677</v>
      </c>
      <c r="AJ91" s="463" t="s">
        <v>677</v>
      </c>
      <c r="AK91" s="463" t="s">
        <v>677</v>
      </c>
      <c r="AL91" s="578"/>
      <c r="AM91" s="578"/>
      <c r="AN91" s="463" t="s">
        <v>677</v>
      </c>
      <c r="AO91" s="578"/>
      <c r="AP91" s="578"/>
      <c r="AQ91" s="463" t="s">
        <v>677</v>
      </c>
      <c r="AR91" s="578"/>
      <c r="AS91" s="578"/>
      <c r="AT91" s="463" t="s">
        <v>677</v>
      </c>
      <c r="AU91" s="598">
        <v>42345</v>
      </c>
      <c r="AV91" s="463" t="s">
        <v>677</v>
      </c>
      <c r="AW91" s="463" t="s">
        <v>677</v>
      </c>
      <c r="AX91" s="463" t="s">
        <v>677</v>
      </c>
      <c r="AY91" s="463" t="s">
        <v>677</v>
      </c>
      <c r="AZ91" s="463" t="s">
        <v>677</v>
      </c>
      <c r="BA91" s="463" t="s">
        <v>677</v>
      </c>
      <c r="BB91" s="463" t="s">
        <v>677</v>
      </c>
      <c r="BC91" s="463" t="s">
        <v>677</v>
      </c>
      <c r="BD91" s="463" t="s">
        <v>677</v>
      </c>
      <c r="BE91" s="578"/>
      <c r="BF91" s="578"/>
      <c r="BG91" s="463" t="s">
        <v>677</v>
      </c>
      <c r="BH91" s="600"/>
      <c r="BI91" s="600"/>
      <c r="BJ91" s="463" t="s">
        <v>677</v>
      </c>
      <c r="BK91" s="600"/>
      <c r="BL91" s="600"/>
      <c r="BM91" s="463" t="s">
        <v>677</v>
      </c>
      <c r="BN91" s="463" t="s">
        <v>677</v>
      </c>
      <c r="BO91" s="463" t="s">
        <v>677</v>
      </c>
      <c r="BP91" s="463" t="s">
        <v>677</v>
      </c>
      <c r="BQ91" s="608" t="s">
        <v>677</v>
      </c>
      <c r="BR91" s="606" t="s">
        <v>689</v>
      </c>
      <c r="BS91" s="463" t="s">
        <v>677</v>
      </c>
      <c r="BT91" s="463" t="s">
        <v>677</v>
      </c>
      <c r="BU91" s="463" t="s">
        <v>677</v>
      </c>
      <c r="BV91" s="463" t="s">
        <v>677</v>
      </c>
      <c r="BW91" s="601" t="s">
        <v>683</v>
      </c>
      <c r="BX91" s="601" t="s">
        <v>683</v>
      </c>
      <c r="BY91" s="463" t="s">
        <v>677</v>
      </c>
    </row>
    <row r="92" spans="1:77" x14ac:dyDescent="0.2">
      <c r="A92" s="598">
        <v>42346</v>
      </c>
      <c r="B92" s="463" t="s">
        <v>677</v>
      </c>
      <c r="C92" s="463" t="s">
        <v>677</v>
      </c>
      <c r="D92" s="463" t="s">
        <v>677</v>
      </c>
      <c r="E92" s="463" t="s">
        <v>677</v>
      </c>
      <c r="F92" s="463" t="s">
        <v>677</v>
      </c>
      <c r="G92" s="463" t="s">
        <v>677</v>
      </c>
      <c r="H92" s="463" t="s">
        <v>677</v>
      </c>
      <c r="I92" s="463" t="s">
        <v>677</v>
      </c>
      <c r="J92" s="603" t="s">
        <v>677</v>
      </c>
      <c r="K92" s="463" t="s">
        <v>677</v>
      </c>
      <c r="L92" s="463" t="s">
        <v>677</v>
      </c>
      <c r="M92" s="463" t="s">
        <v>677</v>
      </c>
      <c r="N92" s="463" t="s">
        <v>677</v>
      </c>
      <c r="O92" s="463" t="s">
        <v>677</v>
      </c>
      <c r="P92" s="463" t="s">
        <v>677</v>
      </c>
      <c r="Q92" s="463" t="s">
        <v>677</v>
      </c>
      <c r="R92" s="463" t="s">
        <v>677</v>
      </c>
      <c r="S92" s="463" t="s">
        <v>677</v>
      </c>
      <c r="T92" s="463" t="s">
        <v>677</v>
      </c>
      <c r="U92" s="463" t="s">
        <v>677</v>
      </c>
      <c r="V92" s="463" t="s">
        <v>677</v>
      </c>
      <c r="W92" s="463" t="s">
        <v>677</v>
      </c>
      <c r="X92" s="463" t="s">
        <v>677</v>
      </c>
      <c r="Y92" s="463" t="s">
        <v>677</v>
      </c>
      <c r="Z92" s="463" t="s">
        <v>677</v>
      </c>
      <c r="AA92" s="463" t="s">
        <v>677</v>
      </c>
      <c r="AB92" s="463" t="s">
        <v>677</v>
      </c>
      <c r="AC92" s="578"/>
      <c r="AD92" s="578"/>
      <c r="AE92" s="463" t="s">
        <v>677</v>
      </c>
      <c r="AF92" s="578"/>
      <c r="AG92" s="578"/>
      <c r="AH92" s="463" t="s">
        <v>677</v>
      </c>
      <c r="AI92" s="463" t="s">
        <v>677</v>
      </c>
      <c r="AJ92" s="463" t="s">
        <v>677</v>
      </c>
      <c r="AK92" s="463" t="s">
        <v>677</v>
      </c>
      <c r="AL92" s="578"/>
      <c r="AM92" s="578"/>
      <c r="AN92" s="463" t="s">
        <v>677</v>
      </c>
      <c r="AO92" s="578"/>
      <c r="AP92" s="578"/>
      <c r="AQ92" s="463" t="s">
        <v>677</v>
      </c>
      <c r="AR92" s="578"/>
      <c r="AS92" s="578"/>
      <c r="AT92" s="463" t="s">
        <v>677</v>
      </c>
      <c r="AU92" s="598">
        <v>42346</v>
      </c>
      <c r="AV92" s="463" t="s">
        <v>677</v>
      </c>
      <c r="AW92" s="463" t="s">
        <v>677</v>
      </c>
      <c r="AX92" s="463" t="s">
        <v>677</v>
      </c>
      <c r="AY92" s="463" t="s">
        <v>677</v>
      </c>
      <c r="AZ92" s="463" t="s">
        <v>677</v>
      </c>
      <c r="BA92" s="463" t="s">
        <v>677</v>
      </c>
      <c r="BB92" s="463" t="s">
        <v>677</v>
      </c>
      <c r="BC92" s="463" t="s">
        <v>677</v>
      </c>
      <c r="BD92" s="463" t="s">
        <v>677</v>
      </c>
      <c r="BE92" s="578"/>
      <c r="BF92" s="578"/>
      <c r="BG92" s="463" t="s">
        <v>677</v>
      </c>
      <c r="BH92" s="600"/>
      <c r="BI92" s="600"/>
      <c r="BJ92" s="463" t="s">
        <v>677</v>
      </c>
      <c r="BK92" s="600"/>
      <c r="BL92" s="600"/>
      <c r="BM92" s="463" t="s">
        <v>677</v>
      </c>
      <c r="BN92" s="463" t="s">
        <v>677</v>
      </c>
      <c r="BO92" s="463" t="s">
        <v>677</v>
      </c>
      <c r="BP92" s="463" t="s">
        <v>677</v>
      </c>
      <c r="BQ92" s="609" t="s">
        <v>677</v>
      </c>
      <c r="BR92" s="604" t="s">
        <v>683</v>
      </c>
      <c r="BS92" s="463" t="s">
        <v>677</v>
      </c>
      <c r="BT92" s="463" t="s">
        <v>677</v>
      </c>
      <c r="BU92" s="463" t="s">
        <v>677</v>
      </c>
      <c r="BV92" s="463" t="s">
        <v>677</v>
      </c>
      <c r="BW92" s="601" t="s">
        <v>683</v>
      </c>
      <c r="BX92" s="601" t="s">
        <v>683</v>
      </c>
      <c r="BY92" s="463" t="s">
        <v>677</v>
      </c>
    </row>
    <row r="93" spans="1:77" ht="25.5" x14ac:dyDescent="0.2">
      <c r="A93" s="598">
        <v>42347</v>
      </c>
      <c r="B93" s="463" t="s">
        <v>677</v>
      </c>
      <c r="C93" s="602" t="s">
        <v>888</v>
      </c>
      <c r="D93" s="602" t="s">
        <v>888</v>
      </c>
      <c r="E93" s="463" t="s">
        <v>677</v>
      </c>
      <c r="F93" s="463" t="s">
        <v>677</v>
      </c>
      <c r="G93" s="463" t="s">
        <v>677</v>
      </c>
      <c r="H93" s="463" t="s">
        <v>677</v>
      </c>
      <c r="I93" s="463" t="s">
        <v>677</v>
      </c>
      <c r="J93" s="608" t="s">
        <v>677</v>
      </c>
      <c r="K93" s="463" t="s">
        <v>677</v>
      </c>
      <c r="L93" s="463" t="s">
        <v>677</v>
      </c>
      <c r="M93" s="463" t="s">
        <v>677</v>
      </c>
      <c r="N93" s="463" t="s">
        <v>677</v>
      </c>
      <c r="O93" s="463" t="s">
        <v>677</v>
      </c>
      <c r="P93" s="463" t="s">
        <v>677</v>
      </c>
      <c r="Q93" s="463" t="s">
        <v>677</v>
      </c>
      <c r="R93" s="463" t="s">
        <v>677</v>
      </c>
      <c r="S93" s="463" t="s">
        <v>677</v>
      </c>
      <c r="T93" s="463" t="s">
        <v>677</v>
      </c>
      <c r="U93" s="463" t="s">
        <v>677</v>
      </c>
      <c r="V93" s="463" t="s">
        <v>677</v>
      </c>
      <c r="W93" s="463" t="s">
        <v>677</v>
      </c>
      <c r="X93" s="463" t="s">
        <v>677</v>
      </c>
      <c r="Y93" s="463" t="s">
        <v>677</v>
      </c>
      <c r="Z93" s="463" t="s">
        <v>677</v>
      </c>
      <c r="AA93" s="463" t="s">
        <v>677</v>
      </c>
      <c r="AB93" s="463" t="s">
        <v>677</v>
      </c>
      <c r="AC93" s="578"/>
      <c r="AD93" s="578"/>
      <c r="AE93" s="463" t="s">
        <v>677</v>
      </c>
      <c r="AF93" s="578"/>
      <c r="AG93" s="578"/>
      <c r="AH93" s="463" t="s">
        <v>677</v>
      </c>
      <c r="AI93" s="463" t="s">
        <v>677</v>
      </c>
      <c r="AJ93" s="463" t="s">
        <v>677</v>
      </c>
      <c r="AK93" s="463" t="s">
        <v>677</v>
      </c>
      <c r="AL93" s="578"/>
      <c r="AM93" s="578"/>
      <c r="AN93" s="463" t="s">
        <v>677</v>
      </c>
      <c r="AO93" s="578"/>
      <c r="AP93" s="578"/>
      <c r="AQ93" s="463" t="s">
        <v>677</v>
      </c>
      <c r="AR93" s="578"/>
      <c r="AS93" s="578"/>
      <c r="AT93" s="463" t="s">
        <v>677</v>
      </c>
      <c r="AU93" s="598">
        <v>42347</v>
      </c>
      <c r="AV93" s="463" t="s">
        <v>677</v>
      </c>
      <c r="AW93" s="463" t="s">
        <v>677</v>
      </c>
      <c r="AX93" s="463" t="s">
        <v>677</v>
      </c>
      <c r="AY93" s="463" t="s">
        <v>677</v>
      </c>
      <c r="AZ93" s="463" t="s">
        <v>677</v>
      </c>
      <c r="BA93" s="463" t="s">
        <v>677</v>
      </c>
      <c r="BB93" s="463" t="s">
        <v>677</v>
      </c>
      <c r="BC93" s="463" t="s">
        <v>677</v>
      </c>
      <c r="BD93" s="463" t="s">
        <v>677</v>
      </c>
      <c r="BE93" s="578"/>
      <c r="BF93" s="578"/>
      <c r="BG93" s="463" t="s">
        <v>677</v>
      </c>
      <c r="BH93" s="600"/>
      <c r="BI93" s="600"/>
      <c r="BJ93" s="463" t="s">
        <v>677</v>
      </c>
      <c r="BK93" s="600"/>
      <c r="BL93" s="600"/>
      <c r="BM93" s="463" t="s">
        <v>677</v>
      </c>
      <c r="BN93" s="463" t="s">
        <v>677</v>
      </c>
      <c r="BO93" s="463" t="s">
        <v>677</v>
      </c>
      <c r="BP93" s="463" t="s">
        <v>677</v>
      </c>
      <c r="BQ93" s="463" t="s">
        <v>677</v>
      </c>
      <c r="BR93" s="463" t="s">
        <v>677</v>
      </c>
      <c r="BS93" s="463" t="s">
        <v>677</v>
      </c>
      <c r="BT93" s="463" t="s">
        <v>677</v>
      </c>
      <c r="BU93" s="463" t="s">
        <v>677</v>
      </c>
      <c r="BV93" s="463" t="s">
        <v>677</v>
      </c>
      <c r="BW93" s="601" t="s">
        <v>683</v>
      </c>
      <c r="BX93" s="601" t="s">
        <v>683</v>
      </c>
      <c r="BY93" s="463" t="s">
        <v>677</v>
      </c>
    </row>
    <row r="94" spans="1:77" x14ac:dyDescent="0.2">
      <c r="A94" s="598">
        <v>42348</v>
      </c>
      <c r="B94" s="463" t="s">
        <v>677</v>
      </c>
      <c r="C94" s="463" t="s">
        <v>677</v>
      </c>
      <c r="D94" s="463" t="s">
        <v>677</v>
      </c>
      <c r="E94" s="463" t="s">
        <v>677</v>
      </c>
      <c r="F94" s="463" t="s">
        <v>677</v>
      </c>
      <c r="G94" s="463" t="s">
        <v>677</v>
      </c>
      <c r="H94" s="463" t="s">
        <v>677</v>
      </c>
      <c r="I94" s="463" t="s">
        <v>677</v>
      </c>
      <c r="J94" s="603" t="s">
        <v>677</v>
      </c>
      <c r="K94" s="463" t="s">
        <v>677</v>
      </c>
      <c r="L94" s="463" t="s">
        <v>677</v>
      </c>
      <c r="M94" s="463" t="s">
        <v>677</v>
      </c>
      <c r="N94" s="463" t="s">
        <v>677</v>
      </c>
      <c r="O94" s="463" t="s">
        <v>677</v>
      </c>
      <c r="P94" s="463" t="s">
        <v>677</v>
      </c>
      <c r="Q94" s="463" t="s">
        <v>677</v>
      </c>
      <c r="R94" s="463" t="s">
        <v>677</v>
      </c>
      <c r="S94" s="463" t="s">
        <v>677</v>
      </c>
      <c r="T94" s="463" t="s">
        <v>677</v>
      </c>
      <c r="U94" s="463" t="s">
        <v>677</v>
      </c>
      <c r="V94" s="463" t="s">
        <v>677</v>
      </c>
      <c r="W94" s="463" t="s">
        <v>677</v>
      </c>
      <c r="X94" s="463" t="s">
        <v>677</v>
      </c>
      <c r="Y94" s="463" t="s">
        <v>677</v>
      </c>
      <c r="Z94" s="463" t="s">
        <v>677</v>
      </c>
      <c r="AA94" s="463" t="s">
        <v>677</v>
      </c>
      <c r="AB94" s="463" t="s">
        <v>677</v>
      </c>
      <c r="AC94" s="578"/>
      <c r="AD94" s="578"/>
      <c r="AE94" s="463" t="s">
        <v>677</v>
      </c>
      <c r="AF94" s="578"/>
      <c r="AG94" s="578"/>
      <c r="AH94" s="463" t="s">
        <v>677</v>
      </c>
      <c r="AI94" s="463" t="s">
        <v>677</v>
      </c>
      <c r="AJ94" s="463" t="s">
        <v>677</v>
      </c>
      <c r="AK94" s="463" t="s">
        <v>677</v>
      </c>
      <c r="AL94" s="578"/>
      <c r="AM94" s="578"/>
      <c r="AN94" s="463" t="s">
        <v>677</v>
      </c>
      <c r="AO94" s="578"/>
      <c r="AP94" s="578"/>
      <c r="AQ94" s="463" t="s">
        <v>677</v>
      </c>
      <c r="AR94" s="578"/>
      <c r="AS94" s="578"/>
      <c r="AT94" s="463" t="s">
        <v>677</v>
      </c>
      <c r="AU94" s="598">
        <v>42348</v>
      </c>
      <c r="AV94" s="463" t="s">
        <v>677</v>
      </c>
      <c r="AW94" s="463" t="s">
        <v>677</v>
      </c>
      <c r="AX94" s="463" t="s">
        <v>677</v>
      </c>
      <c r="AY94" s="463" t="s">
        <v>677</v>
      </c>
      <c r="AZ94" s="463" t="s">
        <v>677</v>
      </c>
      <c r="BA94" s="463" t="s">
        <v>677</v>
      </c>
      <c r="BB94" s="463" t="s">
        <v>677</v>
      </c>
      <c r="BC94" s="463" t="s">
        <v>677</v>
      </c>
      <c r="BD94" s="463" t="s">
        <v>677</v>
      </c>
      <c r="BE94" s="578"/>
      <c r="BF94" s="578"/>
      <c r="BG94" s="463" t="s">
        <v>677</v>
      </c>
      <c r="BH94" s="600"/>
      <c r="BI94" s="600"/>
      <c r="BJ94" s="463" t="s">
        <v>677</v>
      </c>
      <c r="BK94" s="600"/>
      <c r="BL94" s="600"/>
      <c r="BM94" s="463" t="s">
        <v>677</v>
      </c>
      <c r="BN94" s="463" t="s">
        <v>677</v>
      </c>
      <c r="BO94" s="463" t="s">
        <v>677</v>
      </c>
      <c r="BP94" s="463" t="s">
        <v>677</v>
      </c>
      <c r="BQ94" s="463" t="s">
        <v>677</v>
      </c>
      <c r="BR94" s="604" t="s">
        <v>683</v>
      </c>
      <c r="BS94" s="463" t="s">
        <v>677</v>
      </c>
      <c r="BT94" s="463" t="s">
        <v>677</v>
      </c>
      <c r="BU94" s="463" t="s">
        <v>677</v>
      </c>
      <c r="BV94" s="463" t="s">
        <v>677</v>
      </c>
      <c r="BW94" s="601" t="s">
        <v>683</v>
      </c>
      <c r="BX94" s="601" t="s">
        <v>683</v>
      </c>
      <c r="BY94" s="463" t="s">
        <v>677</v>
      </c>
    </row>
    <row r="95" spans="1:77" ht="30" x14ac:dyDescent="0.25">
      <c r="A95" s="598">
        <v>42349</v>
      </c>
      <c r="B95" s="463" t="s">
        <v>677</v>
      </c>
      <c r="C95" s="463" t="s">
        <v>677</v>
      </c>
      <c r="D95" s="463" t="s">
        <v>677</v>
      </c>
      <c r="E95" s="463" t="s">
        <v>677</v>
      </c>
      <c r="F95" s="463" t="s">
        <v>677</v>
      </c>
      <c r="G95" s="463" t="s">
        <v>677</v>
      </c>
      <c r="H95" s="463" t="s">
        <v>677</v>
      </c>
      <c r="I95" s="463" t="s">
        <v>677</v>
      </c>
      <c r="J95" s="608" t="s">
        <v>677</v>
      </c>
      <c r="K95" s="463" t="s">
        <v>677</v>
      </c>
      <c r="L95" s="463" t="s">
        <v>677</v>
      </c>
      <c r="M95" s="463" t="s">
        <v>677</v>
      </c>
      <c r="N95" s="463" t="s">
        <v>677</v>
      </c>
      <c r="O95" s="463" t="s">
        <v>677</v>
      </c>
      <c r="P95" s="463" t="s">
        <v>677</v>
      </c>
      <c r="Q95" s="463" t="s">
        <v>677</v>
      </c>
      <c r="R95" s="463" t="s">
        <v>677</v>
      </c>
      <c r="S95" s="463" t="s">
        <v>677</v>
      </c>
      <c r="T95" s="463" t="s">
        <v>677</v>
      </c>
      <c r="U95" s="463" t="s">
        <v>677</v>
      </c>
      <c r="V95" s="463" t="s">
        <v>677</v>
      </c>
      <c r="W95" s="463" t="s">
        <v>677</v>
      </c>
      <c r="X95" s="463" t="s">
        <v>677</v>
      </c>
      <c r="Y95" s="463" t="s">
        <v>677</v>
      </c>
      <c r="Z95" s="463" t="s">
        <v>677</v>
      </c>
      <c r="AA95" s="463" t="s">
        <v>677</v>
      </c>
      <c r="AB95" s="463" t="s">
        <v>677</v>
      </c>
      <c r="AC95" s="578"/>
      <c r="AD95" s="578"/>
      <c r="AE95" s="463" t="s">
        <v>677</v>
      </c>
      <c r="AF95" s="578"/>
      <c r="AG95" s="578"/>
      <c r="AH95" s="463" t="s">
        <v>677</v>
      </c>
      <c r="AI95" s="463" t="s">
        <v>677</v>
      </c>
      <c r="AJ95" s="463" t="s">
        <v>677</v>
      </c>
      <c r="AK95" s="463" t="s">
        <v>677</v>
      </c>
      <c r="AL95" s="578"/>
      <c r="AM95" s="578"/>
      <c r="AN95" s="463" t="s">
        <v>677</v>
      </c>
      <c r="AO95" s="578"/>
      <c r="AP95" s="578"/>
      <c r="AQ95" s="463" t="s">
        <v>677</v>
      </c>
      <c r="AR95" s="578"/>
      <c r="AS95" s="578"/>
      <c r="AT95" s="601" t="s">
        <v>683</v>
      </c>
      <c r="AU95" s="598">
        <v>42349</v>
      </c>
      <c r="AV95" s="463" t="s">
        <v>677</v>
      </c>
      <c r="AW95" s="463" t="s">
        <v>677</v>
      </c>
      <c r="AX95" s="463" t="s">
        <v>677</v>
      </c>
      <c r="AY95" s="463" t="s">
        <v>677</v>
      </c>
      <c r="AZ95" s="463" t="s">
        <v>677</v>
      </c>
      <c r="BA95" s="463" t="s">
        <v>677</v>
      </c>
      <c r="BB95" s="463" t="s">
        <v>677</v>
      </c>
      <c r="BC95" s="463" t="s">
        <v>677</v>
      </c>
      <c r="BD95" s="463" t="s">
        <v>677</v>
      </c>
      <c r="BE95" s="578"/>
      <c r="BF95" s="578"/>
      <c r="BG95" s="463" t="s">
        <v>677</v>
      </c>
      <c r="BH95" s="600"/>
      <c r="BI95" s="600"/>
      <c r="BJ95" s="463" t="s">
        <v>677</v>
      </c>
      <c r="BK95" s="600"/>
      <c r="BL95" s="600"/>
      <c r="BM95" s="463" t="s">
        <v>677</v>
      </c>
      <c r="BN95" s="463" t="s">
        <v>677</v>
      </c>
      <c r="BO95" s="463" t="s">
        <v>677</v>
      </c>
      <c r="BP95" s="463" t="s">
        <v>677</v>
      </c>
      <c r="BQ95" s="602" t="s">
        <v>886</v>
      </c>
      <c r="BR95" s="606" t="s">
        <v>689</v>
      </c>
      <c r="BS95" s="463" t="s">
        <v>677</v>
      </c>
      <c r="BT95" s="463" t="s">
        <v>677</v>
      </c>
      <c r="BU95" s="463" t="s">
        <v>677</v>
      </c>
      <c r="BV95" s="463" t="s">
        <v>677</v>
      </c>
      <c r="BW95" s="601" t="s">
        <v>683</v>
      </c>
      <c r="BX95" s="601" t="s">
        <v>683</v>
      </c>
      <c r="BY95" s="463" t="s">
        <v>677</v>
      </c>
    </row>
    <row r="96" spans="1:77" ht="25.5" x14ac:dyDescent="0.2">
      <c r="A96" s="598">
        <v>42350</v>
      </c>
      <c r="B96" s="463" t="s">
        <v>677</v>
      </c>
      <c r="C96" s="463" t="s">
        <v>677</v>
      </c>
      <c r="D96" s="463" t="s">
        <v>677</v>
      </c>
      <c r="E96" s="463" t="s">
        <v>677</v>
      </c>
      <c r="F96" s="463" t="s">
        <v>677</v>
      </c>
      <c r="G96" s="463" t="s">
        <v>677</v>
      </c>
      <c r="H96" s="463" t="s">
        <v>677</v>
      </c>
      <c r="I96" s="463" t="s">
        <v>677</v>
      </c>
      <c r="J96" s="463" t="s">
        <v>677</v>
      </c>
      <c r="K96" s="463" t="s">
        <v>677</v>
      </c>
      <c r="L96" s="463" t="s">
        <v>677</v>
      </c>
      <c r="M96" s="463" t="s">
        <v>677</v>
      </c>
      <c r="N96" s="463" t="s">
        <v>677</v>
      </c>
      <c r="O96" s="463" t="s">
        <v>677</v>
      </c>
      <c r="P96" s="463" t="s">
        <v>677</v>
      </c>
      <c r="Q96" s="463" t="s">
        <v>677</v>
      </c>
      <c r="R96" s="463" t="s">
        <v>677</v>
      </c>
      <c r="S96" s="463" t="s">
        <v>677</v>
      </c>
      <c r="T96" s="463" t="s">
        <v>677</v>
      </c>
      <c r="U96" s="463" t="s">
        <v>677</v>
      </c>
      <c r="V96" s="463" t="s">
        <v>677</v>
      </c>
      <c r="W96" s="463" t="s">
        <v>677</v>
      </c>
      <c r="X96" s="463" t="s">
        <v>677</v>
      </c>
      <c r="Y96" s="463" t="s">
        <v>677</v>
      </c>
      <c r="Z96" s="463" t="s">
        <v>677</v>
      </c>
      <c r="AA96" s="463" t="s">
        <v>677</v>
      </c>
      <c r="AB96" s="463" t="s">
        <v>677</v>
      </c>
      <c r="AC96" s="578"/>
      <c r="AD96" s="578"/>
      <c r="AE96" s="601" t="s">
        <v>683</v>
      </c>
      <c r="AF96" s="578"/>
      <c r="AG96" s="578"/>
      <c r="AH96" s="463" t="s">
        <v>677</v>
      </c>
      <c r="AI96" s="463" t="s">
        <v>677</v>
      </c>
      <c r="AJ96" s="463" t="s">
        <v>677</v>
      </c>
      <c r="AK96" s="463" t="s">
        <v>677</v>
      </c>
      <c r="AL96" s="578"/>
      <c r="AM96" s="578"/>
      <c r="AN96" s="463" t="s">
        <v>677</v>
      </c>
      <c r="AO96" s="578"/>
      <c r="AP96" s="578"/>
      <c r="AQ96" s="463" t="s">
        <v>677</v>
      </c>
      <c r="AR96" s="578"/>
      <c r="AS96" s="578"/>
      <c r="AT96" s="601" t="s">
        <v>683</v>
      </c>
      <c r="AU96" s="598">
        <v>42350</v>
      </c>
      <c r="AV96" s="463" t="s">
        <v>677</v>
      </c>
      <c r="AW96" s="463" t="s">
        <v>677</v>
      </c>
      <c r="AX96" s="463" t="s">
        <v>677</v>
      </c>
      <c r="AY96" s="463" t="s">
        <v>677</v>
      </c>
      <c r="AZ96" s="463" t="s">
        <v>677</v>
      </c>
      <c r="BA96" s="463" t="s">
        <v>677</v>
      </c>
      <c r="BB96" s="463" t="s">
        <v>677</v>
      </c>
      <c r="BC96" s="463" t="s">
        <v>677</v>
      </c>
      <c r="BD96" s="463" t="s">
        <v>677</v>
      </c>
      <c r="BE96" s="578"/>
      <c r="BF96" s="578"/>
      <c r="BG96" s="463" t="s">
        <v>677</v>
      </c>
      <c r="BH96" s="600"/>
      <c r="BI96" s="600"/>
      <c r="BJ96" s="463" t="s">
        <v>677</v>
      </c>
      <c r="BK96" s="600"/>
      <c r="BL96" s="600"/>
      <c r="BM96" s="463" t="s">
        <v>677</v>
      </c>
      <c r="BN96" s="463" t="s">
        <v>677</v>
      </c>
      <c r="BO96" s="463" t="s">
        <v>677</v>
      </c>
      <c r="BP96" s="463" t="s">
        <v>677</v>
      </c>
      <c r="BQ96" s="602" t="s">
        <v>886</v>
      </c>
      <c r="BR96" s="604" t="s">
        <v>683</v>
      </c>
      <c r="BS96" s="463" t="s">
        <v>677</v>
      </c>
      <c r="BT96" s="463" t="s">
        <v>677</v>
      </c>
      <c r="BU96" s="463" t="s">
        <v>677</v>
      </c>
      <c r="BV96" s="463" t="s">
        <v>677</v>
      </c>
      <c r="BW96" s="601" t="s">
        <v>683</v>
      </c>
      <c r="BX96" s="601" t="s">
        <v>683</v>
      </c>
      <c r="BY96" s="463" t="s">
        <v>677</v>
      </c>
    </row>
    <row r="97" spans="1:77" x14ac:dyDescent="0.2">
      <c r="A97" s="598">
        <v>42351</v>
      </c>
      <c r="B97" s="463" t="s">
        <v>677</v>
      </c>
      <c r="C97" s="463" t="s">
        <v>677</v>
      </c>
      <c r="D97" s="463" t="s">
        <v>677</v>
      </c>
      <c r="E97" s="463" t="s">
        <v>677</v>
      </c>
      <c r="F97" s="463" t="s">
        <v>677</v>
      </c>
      <c r="G97" s="463" t="s">
        <v>677</v>
      </c>
      <c r="H97" s="463" t="s">
        <v>677</v>
      </c>
      <c r="I97" s="463" t="s">
        <v>677</v>
      </c>
      <c r="J97" s="463" t="s">
        <v>677</v>
      </c>
      <c r="K97" s="463" t="s">
        <v>677</v>
      </c>
      <c r="L97" s="463" t="s">
        <v>677</v>
      </c>
      <c r="M97" s="463" t="s">
        <v>677</v>
      </c>
      <c r="N97" s="463" t="s">
        <v>677</v>
      </c>
      <c r="O97" s="463" t="s">
        <v>677</v>
      </c>
      <c r="P97" s="463" t="s">
        <v>677</v>
      </c>
      <c r="Q97" s="463" t="s">
        <v>677</v>
      </c>
      <c r="R97" s="463" t="s">
        <v>677</v>
      </c>
      <c r="S97" s="463" t="s">
        <v>677</v>
      </c>
      <c r="T97" s="463" t="s">
        <v>677</v>
      </c>
      <c r="U97" s="463" t="s">
        <v>677</v>
      </c>
      <c r="V97" s="463" t="s">
        <v>677</v>
      </c>
      <c r="W97" s="463" t="s">
        <v>677</v>
      </c>
      <c r="X97" s="463" t="s">
        <v>677</v>
      </c>
      <c r="Y97" s="463" t="s">
        <v>677</v>
      </c>
      <c r="Z97" s="463" t="s">
        <v>677</v>
      </c>
      <c r="AA97" s="463" t="s">
        <v>677</v>
      </c>
      <c r="AB97" s="463" t="s">
        <v>677</v>
      </c>
      <c r="AC97" s="578"/>
      <c r="AD97" s="578"/>
      <c r="AE97" s="463" t="s">
        <v>677</v>
      </c>
      <c r="AF97" s="578"/>
      <c r="AG97" s="578"/>
      <c r="AH97" s="463" t="s">
        <v>677</v>
      </c>
      <c r="AI97" s="463" t="s">
        <v>677</v>
      </c>
      <c r="AJ97" s="463" t="s">
        <v>677</v>
      </c>
      <c r="AK97" s="463" t="s">
        <v>677</v>
      </c>
      <c r="AL97" s="578"/>
      <c r="AM97" s="578"/>
      <c r="AN97" s="463" t="s">
        <v>677</v>
      </c>
      <c r="AO97" s="578"/>
      <c r="AP97" s="578"/>
      <c r="AQ97" s="463" t="s">
        <v>677</v>
      </c>
      <c r="AR97" s="578"/>
      <c r="AS97" s="578"/>
      <c r="AT97" s="601" t="s">
        <v>683</v>
      </c>
      <c r="AU97" s="598">
        <v>42351</v>
      </c>
      <c r="AV97" s="463" t="s">
        <v>677</v>
      </c>
      <c r="AW97" s="463" t="s">
        <v>677</v>
      </c>
      <c r="AX97" s="463" t="s">
        <v>677</v>
      </c>
      <c r="AY97" s="463" t="s">
        <v>677</v>
      </c>
      <c r="AZ97" s="463" t="s">
        <v>677</v>
      </c>
      <c r="BA97" s="463" t="s">
        <v>677</v>
      </c>
      <c r="BB97" s="463" t="s">
        <v>677</v>
      </c>
      <c r="BC97" s="463" t="s">
        <v>677</v>
      </c>
      <c r="BD97" s="463" t="s">
        <v>677</v>
      </c>
      <c r="BE97" s="578"/>
      <c r="BF97" s="578"/>
      <c r="BG97" s="463" t="s">
        <v>677</v>
      </c>
      <c r="BH97" s="600"/>
      <c r="BI97" s="600"/>
      <c r="BJ97" s="463" t="s">
        <v>677</v>
      </c>
      <c r="BK97" s="600"/>
      <c r="BL97" s="600"/>
      <c r="BM97" s="463" t="s">
        <v>677</v>
      </c>
      <c r="BN97" s="463" t="s">
        <v>677</v>
      </c>
      <c r="BO97" s="463" t="s">
        <v>677</v>
      </c>
      <c r="BP97" s="463" t="s">
        <v>677</v>
      </c>
      <c r="BQ97" s="603" t="s">
        <v>677</v>
      </c>
      <c r="BR97" s="604" t="s">
        <v>683</v>
      </c>
      <c r="BS97" s="463" t="s">
        <v>677</v>
      </c>
      <c r="BT97" s="463" t="s">
        <v>677</v>
      </c>
      <c r="BU97" s="463" t="s">
        <v>677</v>
      </c>
      <c r="BV97" s="463" t="s">
        <v>677</v>
      </c>
      <c r="BW97" s="601" t="s">
        <v>683</v>
      </c>
      <c r="BX97" s="601" t="s">
        <v>683</v>
      </c>
      <c r="BY97" s="463" t="s">
        <v>677</v>
      </c>
    </row>
    <row r="98" spans="1:77" x14ac:dyDescent="0.2">
      <c r="A98" s="598">
        <v>42352</v>
      </c>
      <c r="B98" s="463" t="s">
        <v>677</v>
      </c>
      <c r="C98" s="463" t="s">
        <v>677</v>
      </c>
      <c r="D98" s="463" t="s">
        <v>677</v>
      </c>
      <c r="E98" s="463" t="s">
        <v>677</v>
      </c>
      <c r="F98" s="463" t="s">
        <v>677</v>
      </c>
      <c r="G98" s="463" t="s">
        <v>677</v>
      </c>
      <c r="H98" s="463" t="s">
        <v>677</v>
      </c>
      <c r="I98" s="463" t="s">
        <v>677</v>
      </c>
      <c r="J98" s="463" t="s">
        <v>677</v>
      </c>
      <c r="K98" s="463" t="s">
        <v>677</v>
      </c>
      <c r="L98" s="463" t="s">
        <v>677</v>
      </c>
      <c r="M98" s="463" t="s">
        <v>677</v>
      </c>
      <c r="N98" s="463" t="s">
        <v>677</v>
      </c>
      <c r="O98" s="463" t="s">
        <v>677</v>
      </c>
      <c r="P98" s="463" t="s">
        <v>677</v>
      </c>
      <c r="Q98" s="463" t="s">
        <v>677</v>
      </c>
      <c r="R98" s="463" t="s">
        <v>677</v>
      </c>
      <c r="S98" s="463" t="s">
        <v>677</v>
      </c>
      <c r="T98" s="463" t="s">
        <v>677</v>
      </c>
      <c r="U98" s="463" t="s">
        <v>677</v>
      </c>
      <c r="V98" s="463" t="s">
        <v>677</v>
      </c>
      <c r="W98" s="463" t="s">
        <v>677</v>
      </c>
      <c r="X98" s="463" t="s">
        <v>677</v>
      </c>
      <c r="Y98" s="463" t="s">
        <v>677</v>
      </c>
      <c r="Z98" s="463" t="s">
        <v>677</v>
      </c>
      <c r="AA98" s="463" t="s">
        <v>677</v>
      </c>
      <c r="AB98" s="463" t="s">
        <v>677</v>
      </c>
      <c r="AC98" s="578"/>
      <c r="AD98" s="578"/>
      <c r="AE98" s="463" t="s">
        <v>677</v>
      </c>
      <c r="AF98" s="578"/>
      <c r="AG98" s="578"/>
      <c r="AH98" s="463" t="s">
        <v>677</v>
      </c>
      <c r="AI98" s="463" t="s">
        <v>677</v>
      </c>
      <c r="AJ98" s="463" t="s">
        <v>677</v>
      </c>
      <c r="AK98" s="463" t="s">
        <v>677</v>
      </c>
      <c r="AL98" s="578"/>
      <c r="AM98" s="578"/>
      <c r="AN98" s="463" t="s">
        <v>677</v>
      </c>
      <c r="AO98" s="578"/>
      <c r="AP98" s="578"/>
      <c r="AQ98" s="463" t="s">
        <v>677</v>
      </c>
      <c r="AR98" s="578"/>
      <c r="AS98" s="578"/>
      <c r="AT98" s="463" t="s">
        <v>677</v>
      </c>
      <c r="AU98" s="598">
        <v>42352</v>
      </c>
      <c r="AV98" s="463" t="s">
        <v>677</v>
      </c>
      <c r="AW98" s="463" t="s">
        <v>677</v>
      </c>
      <c r="AX98" s="463" t="s">
        <v>677</v>
      </c>
      <c r="AY98" s="463" t="s">
        <v>677</v>
      </c>
      <c r="AZ98" s="463" t="s">
        <v>677</v>
      </c>
      <c r="BA98" s="463" t="s">
        <v>677</v>
      </c>
      <c r="BB98" s="463" t="s">
        <v>677</v>
      </c>
      <c r="BC98" s="463" t="s">
        <v>677</v>
      </c>
      <c r="BD98" s="463" t="s">
        <v>677</v>
      </c>
      <c r="BE98" s="578"/>
      <c r="BF98" s="578"/>
      <c r="BG98" s="463" t="s">
        <v>677</v>
      </c>
      <c r="BH98" s="600"/>
      <c r="BI98" s="600"/>
      <c r="BJ98" s="463" t="s">
        <v>677</v>
      </c>
      <c r="BK98" s="600"/>
      <c r="BL98" s="600"/>
      <c r="BM98" s="463" t="s">
        <v>677</v>
      </c>
      <c r="BN98" s="463" t="s">
        <v>677</v>
      </c>
      <c r="BO98" s="463" t="s">
        <v>677</v>
      </c>
      <c r="BP98" s="463" t="s">
        <v>677</v>
      </c>
      <c r="BQ98" s="463" t="s">
        <v>677</v>
      </c>
      <c r="BR98" s="463" t="s">
        <v>677</v>
      </c>
      <c r="BS98" s="463" t="s">
        <v>677</v>
      </c>
      <c r="BT98" s="463" t="s">
        <v>677</v>
      </c>
      <c r="BU98" s="463" t="s">
        <v>677</v>
      </c>
      <c r="BV98" s="463" t="s">
        <v>677</v>
      </c>
      <c r="BW98" s="601" t="s">
        <v>683</v>
      </c>
      <c r="BX98" s="601" t="s">
        <v>683</v>
      </c>
      <c r="BY98" s="463" t="s">
        <v>677</v>
      </c>
    </row>
    <row r="99" spans="1:77" ht="30" x14ac:dyDescent="0.25">
      <c r="A99" s="598">
        <v>42353</v>
      </c>
      <c r="B99" s="463" t="s">
        <v>677</v>
      </c>
      <c r="C99" s="463" t="s">
        <v>677</v>
      </c>
      <c r="D99" s="463" t="s">
        <v>677</v>
      </c>
      <c r="E99" s="463" t="s">
        <v>677</v>
      </c>
      <c r="F99" s="463" t="s">
        <v>677</v>
      </c>
      <c r="G99" s="463" t="s">
        <v>677</v>
      </c>
      <c r="H99" s="463" t="s">
        <v>677</v>
      </c>
      <c r="I99" s="463" t="s">
        <v>677</v>
      </c>
      <c r="J99" s="463" t="s">
        <v>677</v>
      </c>
      <c r="K99" s="463" t="s">
        <v>677</v>
      </c>
      <c r="L99" s="463" t="s">
        <v>677</v>
      </c>
      <c r="M99" s="463" t="s">
        <v>677</v>
      </c>
      <c r="N99" s="463" t="s">
        <v>677</v>
      </c>
      <c r="O99" s="463" t="s">
        <v>677</v>
      </c>
      <c r="P99" s="463" t="s">
        <v>677</v>
      </c>
      <c r="Q99" s="463" t="s">
        <v>677</v>
      </c>
      <c r="R99" s="463" t="s">
        <v>677</v>
      </c>
      <c r="S99" s="463" t="s">
        <v>677</v>
      </c>
      <c r="T99" s="601" t="s">
        <v>683</v>
      </c>
      <c r="U99" s="601" t="s">
        <v>683</v>
      </c>
      <c r="V99" s="601" t="s">
        <v>683</v>
      </c>
      <c r="W99" s="463" t="s">
        <v>677</v>
      </c>
      <c r="X99" s="463" t="s">
        <v>677</v>
      </c>
      <c r="Y99" s="463" t="s">
        <v>677</v>
      </c>
      <c r="Z99" s="463" t="s">
        <v>677</v>
      </c>
      <c r="AA99" s="463" t="s">
        <v>677</v>
      </c>
      <c r="AB99" s="463" t="s">
        <v>677</v>
      </c>
      <c r="AC99" s="578"/>
      <c r="AD99" s="578"/>
      <c r="AE99" s="601" t="s">
        <v>683</v>
      </c>
      <c r="AF99" s="578"/>
      <c r="AG99" s="578"/>
      <c r="AH99" s="463" t="s">
        <v>677</v>
      </c>
      <c r="AI99" s="463" t="s">
        <v>677</v>
      </c>
      <c r="AJ99" s="463" t="s">
        <v>677</v>
      </c>
      <c r="AK99" s="463" t="s">
        <v>677</v>
      </c>
      <c r="AL99" s="578"/>
      <c r="AM99" s="578"/>
      <c r="AN99" s="463" t="s">
        <v>677</v>
      </c>
      <c r="AO99" s="578"/>
      <c r="AP99" s="578"/>
      <c r="AQ99" s="463" t="s">
        <v>677</v>
      </c>
      <c r="AR99" s="578"/>
      <c r="AS99" s="578"/>
      <c r="AT99" s="463" t="s">
        <v>677</v>
      </c>
      <c r="AU99" s="598">
        <v>42353</v>
      </c>
      <c r="AV99" s="463" t="s">
        <v>677</v>
      </c>
      <c r="AW99" s="463" t="s">
        <v>677</v>
      </c>
      <c r="AX99" s="463" t="s">
        <v>677</v>
      </c>
      <c r="AY99" s="463" t="s">
        <v>677</v>
      </c>
      <c r="AZ99" s="463" t="s">
        <v>677</v>
      </c>
      <c r="BA99" s="463" t="s">
        <v>677</v>
      </c>
      <c r="BB99" s="463" t="s">
        <v>677</v>
      </c>
      <c r="BC99" s="463" t="s">
        <v>677</v>
      </c>
      <c r="BD99" s="463" t="s">
        <v>677</v>
      </c>
      <c r="BE99" s="578"/>
      <c r="BF99" s="578"/>
      <c r="BG99" s="463" t="s">
        <v>677</v>
      </c>
      <c r="BH99" s="600"/>
      <c r="BI99" s="600"/>
      <c r="BJ99" s="463" t="s">
        <v>677</v>
      </c>
      <c r="BK99" s="600"/>
      <c r="BL99" s="600"/>
      <c r="BM99" s="463" t="s">
        <v>677</v>
      </c>
      <c r="BN99" s="463" t="s">
        <v>677</v>
      </c>
      <c r="BO99" s="463" t="s">
        <v>677</v>
      </c>
      <c r="BP99" s="463" t="s">
        <v>677</v>
      </c>
      <c r="BQ99" s="603" t="s">
        <v>677</v>
      </c>
      <c r="BR99" s="606" t="s">
        <v>689</v>
      </c>
      <c r="BS99" s="463" t="s">
        <v>677</v>
      </c>
      <c r="BT99" s="463" t="s">
        <v>677</v>
      </c>
      <c r="BU99" s="463" t="s">
        <v>677</v>
      </c>
      <c r="BV99" s="463" t="s">
        <v>677</v>
      </c>
      <c r="BW99" s="601" t="s">
        <v>683</v>
      </c>
      <c r="BX99" s="463" t="s">
        <v>677</v>
      </c>
      <c r="BY99" s="463" t="s">
        <v>677</v>
      </c>
    </row>
    <row r="100" spans="1:77" x14ac:dyDescent="0.2">
      <c r="A100" s="598">
        <v>42354</v>
      </c>
      <c r="B100" s="463" t="s">
        <v>677</v>
      </c>
      <c r="C100" s="463" t="s">
        <v>677</v>
      </c>
      <c r="D100" s="463" t="s">
        <v>677</v>
      </c>
      <c r="E100" s="463" t="s">
        <v>677</v>
      </c>
      <c r="F100" s="463" t="s">
        <v>677</v>
      </c>
      <c r="G100" s="463" t="s">
        <v>677</v>
      </c>
      <c r="H100" s="463" t="s">
        <v>677</v>
      </c>
      <c r="I100" s="463" t="s">
        <v>677</v>
      </c>
      <c r="J100" s="463" t="s">
        <v>677</v>
      </c>
      <c r="K100" s="463" t="s">
        <v>677</v>
      </c>
      <c r="L100" s="463" t="s">
        <v>677</v>
      </c>
      <c r="M100" s="463" t="s">
        <v>677</v>
      </c>
      <c r="N100" s="463" t="s">
        <v>677</v>
      </c>
      <c r="O100" s="463" t="s">
        <v>677</v>
      </c>
      <c r="P100" s="463" t="s">
        <v>677</v>
      </c>
      <c r="Q100" s="463" t="s">
        <v>677</v>
      </c>
      <c r="R100" s="463" t="s">
        <v>677</v>
      </c>
      <c r="S100" s="463" t="s">
        <v>677</v>
      </c>
      <c r="T100" s="601" t="s">
        <v>683</v>
      </c>
      <c r="U100" s="601" t="s">
        <v>683</v>
      </c>
      <c r="V100" s="601" t="s">
        <v>683</v>
      </c>
      <c r="W100" s="463" t="s">
        <v>677</v>
      </c>
      <c r="X100" s="463" t="s">
        <v>677</v>
      </c>
      <c r="Y100" s="463" t="s">
        <v>677</v>
      </c>
      <c r="Z100" s="463" t="s">
        <v>677</v>
      </c>
      <c r="AA100" s="463" t="s">
        <v>677</v>
      </c>
      <c r="AB100" s="463" t="s">
        <v>677</v>
      </c>
      <c r="AC100" s="578"/>
      <c r="AD100" s="578"/>
      <c r="AE100" s="601" t="s">
        <v>683</v>
      </c>
      <c r="AF100" s="578"/>
      <c r="AG100" s="578"/>
      <c r="AH100" s="463" t="s">
        <v>677</v>
      </c>
      <c r="AI100" s="463" t="s">
        <v>677</v>
      </c>
      <c r="AJ100" s="463" t="s">
        <v>677</v>
      </c>
      <c r="AK100" s="463" t="s">
        <v>677</v>
      </c>
      <c r="AL100" s="578"/>
      <c r="AM100" s="578"/>
      <c r="AN100" s="463" t="s">
        <v>677</v>
      </c>
      <c r="AO100" s="578"/>
      <c r="AP100" s="578"/>
      <c r="AQ100" s="463" t="s">
        <v>677</v>
      </c>
      <c r="AR100" s="578"/>
      <c r="AS100" s="578"/>
      <c r="AT100" s="463" t="s">
        <v>677</v>
      </c>
      <c r="AU100" s="598">
        <v>42354</v>
      </c>
      <c r="AV100" s="463" t="s">
        <v>677</v>
      </c>
      <c r="AW100" s="463" t="s">
        <v>677</v>
      </c>
      <c r="AX100" s="463" t="s">
        <v>677</v>
      </c>
      <c r="AY100" s="463" t="s">
        <v>677</v>
      </c>
      <c r="AZ100" s="463" t="s">
        <v>677</v>
      </c>
      <c r="BA100" s="463" t="s">
        <v>677</v>
      </c>
      <c r="BB100" s="463" t="s">
        <v>677</v>
      </c>
      <c r="BC100" s="463" t="s">
        <v>677</v>
      </c>
      <c r="BD100" s="463" t="s">
        <v>677</v>
      </c>
      <c r="BE100" s="578"/>
      <c r="BF100" s="578"/>
      <c r="BG100" s="463" t="s">
        <v>677</v>
      </c>
      <c r="BH100" s="600"/>
      <c r="BI100" s="600"/>
      <c r="BJ100" s="463" t="s">
        <v>677</v>
      </c>
      <c r="BK100" s="600"/>
      <c r="BL100" s="600"/>
      <c r="BM100" s="463" t="s">
        <v>677</v>
      </c>
      <c r="BN100" s="463" t="s">
        <v>677</v>
      </c>
      <c r="BO100" s="463" t="s">
        <v>677</v>
      </c>
      <c r="BP100" s="463" t="s">
        <v>677</v>
      </c>
      <c r="BQ100" s="463" t="s">
        <v>677</v>
      </c>
      <c r="BR100" s="604" t="s">
        <v>683</v>
      </c>
      <c r="BS100" s="463" t="s">
        <v>677</v>
      </c>
      <c r="BT100" s="463" t="s">
        <v>677</v>
      </c>
      <c r="BU100" s="463" t="s">
        <v>677</v>
      </c>
      <c r="BV100" s="463" t="s">
        <v>677</v>
      </c>
      <c r="BW100" s="601" t="s">
        <v>683</v>
      </c>
      <c r="BX100" s="601" t="s">
        <v>683</v>
      </c>
      <c r="BY100" s="463" t="s">
        <v>677</v>
      </c>
    </row>
    <row r="101" spans="1:77" x14ac:dyDescent="0.2">
      <c r="A101" s="598">
        <v>42355</v>
      </c>
      <c r="B101" s="463" t="s">
        <v>677</v>
      </c>
      <c r="C101" s="463" t="s">
        <v>677</v>
      </c>
      <c r="D101" s="463" t="s">
        <v>677</v>
      </c>
      <c r="E101" s="463" t="s">
        <v>677</v>
      </c>
      <c r="F101" s="463" t="s">
        <v>677</v>
      </c>
      <c r="G101" s="463" t="s">
        <v>677</v>
      </c>
      <c r="H101" s="463" t="s">
        <v>677</v>
      </c>
      <c r="I101" s="463" t="s">
        <v>677</v>
      </c>
      <c r="J101" s="463" t="s">
        <v>677</v>
      </c>
      <c r="K101" s="463" t="s">
        <v>677</v>
      </c>
      <c r="L101" s="463" t="s">
        <v>677</v>
      </c>
      <c r="M101" s="463" t="s">
        <v>677</v>
      </c>
      <c r="N101" s="463" t="s">
        <v>677</v>
      </c>
      <c r="O101" s="463" t="s">
        <v>677</v>
      </c>
      <c r="P101" s="463" t="s">
        <v>677</v>
      </c>
      <c r="Q101" s="463" t="s">
        <v>677</v>
      </c>
      <c r="R101" s="463" t="s">
        <v>677</v>
      </c>
      <c r="S101" s="463" t="s">
        <v>677</v>
      </c>
      <c r="T101" s="463" t="s">
        <v>677</v>
      </c>
      <c r="U101" s="463" t="s">
        <v>677</v>
      </c>
      <c r="V101" s="463" t="s">
        <v>677</v>
      </c>
      <c r="W101" s="463" t="s">
        <v>677</v>
      </c>
      <c r="X101" s="463" t="s">
        <v>677</v>
      </c>
      <c r="Y101" s="463" t="s">
        <v>677</v>
      </c>
      <c r="Z101" s="463" t="s">
        <v>677</v>
      </c>
      <c r="AA101" s="463" t="s">
        <v>677</v>
      </c>
      <c r="AB101" s="463" t="s">
        <v>677</v>
      </c>
      <c r="AC101" s="578"/>
      <c r="AD101" s="578"/>
      <c r="AE101" s="601" t="s">
        <v>683</v>
      </c>
      <c r="AF101" s="578"/>
      <c r="AG101" s="578"/>
      <c r="AH101" s="463" t="s">
        <v>677</v>
      </c>
      <c r="AI101" s="463" t="s">
        <v>677</v>
      </c>
      <c r="AJ101" s="463" t="s">
        <v>677</v>
      </c>
      <c r="AK101" s="463" t="s">
        <v>677</v>
      </c>
      <c r="AL101" s="578"/>
      <c r="AM101" s="578"/>
      <c r="AN101" s="463" t="s">
        <v>677</v>
      </c>
      <c r="AO101" s="578"/>
      <c r="AP101" s="578"/>
      <c r="AQ101" s="463" t="s">
        <v>677</v>
      </c>
      <c r="AR101" s="578"/>
      <c r="AS101" s="578"/>
      <c r="AT101" s="463" t="s">
        <v>677</v>
      </c>
      <c r="AU101" s="598">
        <v>42355</v>
      </c>
      <c r="AV101" s="463" t="s">
        <v>677</v>
      </c>
      <c r="AW101" s="463" t="s">
        <v>677</v>
      </c>
      <c r="AX101" s="463" t="s">
        <v>677</v>
      </c>
      <c r="AY101" s="463" t="s">
        <v>677</v>
      </c>
      <c r="AZ101" s="463" t="s">
        <v>677</v>
      </c>
      <c r="BA101" s="463" t="s">
        <v>677</v>
      </c>
      <c r="BB101" s="463" t="s">
        <v>677</v>
      </c>
      <c r="BC101" s="463" t="s">
        <v>677</v>
      </c>
      <c r="BD101" s="463" t="s">
        <v>677</v>
      </c>
      <c r="BE101" s="578"/>
      <c r="BF101" s="578"/>
      <c r="BG101" s="463" t="s">
        <v>677</v>
      </c>
      <c r="BH101" s="600"/>
      <c r="BI101" s="600"/>
      <c r="BJ101" s="463" t="s">
        <v>677</v>
      </c>
      <c r="BK101" s="600"/>
      <c r="BL101" s="600"/>
      <c r="BM101" s="463" t="s">
        <v>677</v>
      </c>
      <c r="BN101" s="463" t="s">
        <v>677</v>
      </c>
      <c r="BO101" s="463" t="s">
        <v>677</v>
      </c>
      <c r="BP101" s="463" t="s">
        <v>677</v>
      </c>
      <c r="BQ101" s="463" t="s">
        <v>677</v>
      </c>
      <c r="BR101" s="463" t="s">
        <v>677</v>
      </c>
      <c r="BS101" s="463" t="s">
        <v>677</v>
      </c>
      <c r="BT101" s="463" t="s">
        <v>677</v>
      </c>
      <c r="BU101" s="463" t="s">
        <v>677</v>
      </c>
      <c r="BV101" s="463" t="s">
        <v>677</v>
      </c>
      <c r="BW101" s="601" t="s">
        <v>683</v>
      </c>
      <c r="BX101" s="601" t="s">
        <v>683</v>
      </c>
      <c r="BY101" s="463" t="s">
        <v>677</v>
      </c>
    </row>
    <row r="102" spans="1:77" ht="26.25" x14ac:dyDescent="0.25">
      <c r="A102" s="598">
        <v>42356</v>
      </c>
      <c r="B102" s="463" t="s">
        <v>677</v>
      </c>
      <c r="C102" s="463" t="s">
        <v>677</v>
      </c>
      <c r="D102" s="463" t="s">
        <v>677</v>
      </c>
      <c r="E102" s="463" t="s">
        <v>677</v>
      </c>
      <c r="F102" s="463" t="s">
        <v>677</v>
      </c>
      <c r="G102" s="463" t="s">
        <v>677</v>
      </c>
      <c r="H102" s="463" t="s">
        <v>677</v>
      </c>
      <c r="I102" s="463" t="s">
        <v>677</v>
      </c>
      <c r="J102" s="463" t="s">
        <v>677</v>
      </c>
      <c r="K102" s="463" t="s">
        <v>677</v>
      </c>
      <c r="L102" s="463" t="s">
        <v>677</v>
      </c>
      <c r="M102" s="463" t="s">
        <v>677</v>
      </c>
      <c r="N102" s="463" t="s">
        <v>677</v>
      </c>
      <c r="O102" s="463" t="s">
        <v>677</v>
      </c>
      <c r="P102" s="463" t="s">
        <v>677</v>
      </c>
      <c r="Q102" s="463" t="s">
        <v>677</v>
      </c>
      <c r="R102" s="463" t="s">
        <v>677</v>
      </c>
      <c r="S102" s="463" t="s">
        <v>677</v>
      </c>
      <c r="T102" s="463" t="s">
        <v>677</v>
      </c>
      <c r="U102" s="463" t="s">
        <v>677</v>
      </c>
      <c r="V102" s="463" t="s">
        <v>677</v>
      </c>
      <c r="W102" s="463" t="s">
        <v>677</v>
      </c>
      <c r="X102" s="463" t="s">
        <v>677</v>
      </c>
      <c r="Y102" s="463" t="s">
        <v>677</v>
      </c>
      <c r="Z102" s="463" t="s">
        <v>677</v>
      </c>
      <c r="AA102" s="463" t="s">
        <v>677</v>
      </c>
      <c r="AB102" s="463" t="s">
        <v>677</v>
      </c>
      <c r="AC102" s="578"/>
      <c r="AD102" s="578"/>
      <c r="AE102" s="463" t="s">
        <v>677</v>
      </c>
      <c r="AF102" s="578"/>
      <c r="AG102" s="578"/>
      <c r="AH102" s="463" t="s">
        <v>677</v>
      </c>
      <c r="AI102" s="463" t="s">
        <v>677</v>
      </c>
      <c r="AJ102" s="463" t="s">
        <v>677</v>
      </c>
      <c r="AK102" s="463" t="s">
        <v>677</v>
      </c>
      <c r="AL102" s="578"/>
      <c r="AM102" s="578"/>
      <c r="AN102" s="463" t="s">
        <v>677</v>
      </c>
      <c r="AO102" s="578"/>
      <c r="AP102" s="578"/>
      <c r="AQ102" s="463" t="s">
        <v>677</v>
      </c>
      <c r="AR102" s="578"/>
      <c r="AS102" s="578"/>
      <c r="AT102" s="463" t="s">
        <v>677</v>
      </c>
      <c r="AU102" s="598">
        <v>42356</v>
      </c>
      <c r="AV102" s="463" t="s">
        <v>677</v>
      </c>
      <c r="AW102" s="463" t="s">
        <v>677</v>
      </c>
      <c r="AX102" s="463" t="s">
        <v>677</v>
      </c>
      <c r="AY102" s="463" t="s">
        <v>677</v>
      </c>
      <c r="AZ102" s="463" t="s">
        <v>677</v>
      </c>
      <c r="BA102" s="463" t="s">
        <v>677</v>
      </c>
      <c r="BB102" s="463" t="s">
        <v>677</v>
      </c>
      <c r="BC102" s="463" t="s">
        <v>677</v>
      </c>
      <c r="BD102" s="463" t="s">
        <v>677</v>
      </c>
      <c r="BE102" s="578"/>
      <c r="BF102" s="578"/>
      <c r="BG102" s="463" t="s">
        <v>677</v>
      </c>
      <c r="BH102" s="600"/>
      <c r="BI102" s="600"/>
      <c r="BJ102" s="463" t="s">
        <v>677</v>
      </c>
      <c r="BK102" s="600"/>
      <c r="BL102" s="600"/>
      <c r="BM102" s="463" t="s">
        <v>677</v>
      </c>
      <c r="BN102" s="463" t="s">
        <v>677</v>
      </c>
      <c r="BO102" s="463" t="s">
        <v>677</v>
      </c>
      <c r="BP102" s="463" t="s">
        <v>677</v>
      </c>
      <c r="BQ102" s="602" t="s">
        <v>886</v>
      </c>
      <c r="BR102" s="610" t="s">
        <v>683</v>
      </c>
      <c r="BS102" s="463" t="s">
        <v>677</v>
      </c>
      <c r="BT102" s="463" t="s">
        <v>677</v>
      </c>
      <c r="BU102" s="463" t="s">
        <v>677</v>
      </c>
      <c r="BV102" s="463" t="s">
        <v>677</v>
      </c>
      <c r="BW102" s="601" t="s">
        <v>683</v>
      </c>
      <c r="BX102" s="601" t="s">
        <v>683</v>
      </c>
      <c r="BY102" s="463" t="s">
        <v>677</v>
      </c>
    </row>
    <row r="103" spans="1:77" ht="26.25" x14ac:dyDescent="0.25">
      <c r="A103" s="598">
        <v>42357</v>
      </c>
      <c r="B103" s="463" t="s">
        <v>677</v>
      </c>
      <c r="C103" s="463" t="s">
        <v>677</v>
      </c>
      <c r="D103" s="463" t="s">
        <v>677</v>
      </c>
      <c r="E103" s="463" t="s">
        <v>677</v>
      </c>
      <c r="F103" s="463" t="s">
        <v>677</v>
      </c>
      <c r="G103" s="463" t="s">
        <v>677</v>
      </c>
      <c r="H103" s="463" t="s">
        <v>677</v>
      </c>
      <c r="I103" s="463" t="s">
        <v>677</v>
      </c>
      <c r="J103" s="463" t="s">
        <v>677</v>
      </c>
      <c r="K103" s="463" t="s">
        <v>677</v>
      </c>
      <c r="L103" s="463" t="s">
        <v>677</v>
      </c>
      <c r="M103" s="463" t="s">
        <v>677</v>
      </c>
      <c r="N103" s="463" t="s">
        <v>677</v>
      </c>
      <c r="O103" s="463" t="s">
        <v>677</v>
      </c>
      <c r="P103" s="463" t="s">
        <v>677</v>
      </c>
      <c r="Q103" s="463" t="s">
        <v>677</v>
      </c>
      <c r="R103" s="463" t="s">
        <v>677</v>
      </c>
      <c r="S103" s="463" t="s">
        <v>677</v>
      </c>
      <c r="T103" s="463" t="s">
        <v>677</v>
      </c>
      <c r="U103" s="463" t="s">
        <v>677</v>
      </c>
      <c r="V103" s="463" t="s">
        <v>677</v>
      </c>
      <c r="W103" s="463" t="s">
        <v>677</v>
      </c>
      <c r="X103" s="463" t="s">
        <v>677</v>
      </c>
      <c r="Y103" s="463" t="s">
        <v>677</v>
      </c>
      <c r="Z103" s="463" t="s">
        <v>677</v>
      </c>
      <c r="AA103" s="463" t="s">
        <v>677</v>
      </c>
      <c r="AB103" s="463" t="s">
        <v>677</v>
      </c>
      <c r="AC103" s="578"/>
      <c r="AD103" s="578"/>
      <c r="AE103" s="608" t="s">
        <v>677</v>
      </c>
      <c r="AF103" s="578"/>
      <c r="AG103" s="578"/>
      <c r="AH103" s="463" t="s">
        <v>677</v>
      </c>
      <c r="AI103" s="463" t="s">
        <v>677</v>
      </c>
      <c r="AJ103" s="463" t="s">
        <v>677</v>
      </c>
      <c r="AK103" s="463" t="s">
        <v>677</v>
      </c>
      <c r="AL103" s="578"/>
      <c r="AM103" s="578"/>
      <c r="AN103" s="463" t="s">
        <v>677</v>
      </c>
      <c r="AO103" s="578"/>
      <c r="AP103" s="578"/>
      <c r="AQ103" s="463" t="s">
        <v>677</v>
      </c>
      <c r="AR103" s="578"/>
      <c r="AS103" s="578"/>
      <c r="AT103" s="463" t="s">
        <v>677</v>
      </c>
      <c r="AU103" s="598">
        <v>42357</v>
      </c>
      <c r="AV103" s="463" t="s">
        <v>677</v>
      </c>
      <c r="AW103" s="463" t="s">
        <v>677</v>
      </c>
      <c r="AX103" s="463" t="s">
        <v>677</v>
      </c>
      <c r="AY103" s="463" t="s">
        <v>677</v>
      </c>
      <c r="AZ103" s="463" t="s">
        <v>677</v>
      </c>
      <c r="BA103" s="463" t="s">
        <v>677</v>
      </c>
      <c r="BB103" s="463" t="s">
        <v>677</v>
      </c>
      <c r="BC103" s="463" t="s">
        <v>677</v>
      </c>
      <c r="BD103" s="463" t="s">
        <v>677</v>
      </c>
      <c r="BE103" s="578"/>
      <c r="BF103" s="578"/>
      <c r="BG103" s="463" t="s">
        <v>677</v>
      </c>
      <c r="BH103" s="600"/>
      <c r="BI103" s="600"/>
      <c r="BJ103" s="463" t="s">
        <v>677</v>
      </c>
      <c r="BK103" s="600"/>
      <c r="BL103" s="600"/>
      <c r="BM103" s="463" t="s">
        <v>677</v>
      </c>
      <c r="BN103" s="463" t="s">
        <v>677</v>
      </c>
      <c r="BO103" s="463" t="s">
        <v>677</v>
      </c>
      <c r="BP103" s="463" t="s">
        <v>677</v>
      </c>
      <c r="BQ103" s="602" t="s">
        <v>886</v>
      </c>
      <c r="BR103" s="610" t="s">
        <v>683</v>
      </c>
      <c r="BS103" s="463" t="s">
        <v>677</v>
      </c>
      <c r="BT103" s="463" t="s">
        <v>677</v>
      </c>
      <c r="BU103" s="463" t="s">
        <v>677</v>
      </c>
      <c r="BV103" s="463" t="s">
        <v>677</v>
      </c>
      <c r="BW103" s="601" t="s">
        <v>683</v>
      </c>
      <c r="BX103" s="601" t="s">
        <v>683</v>
      </c>
      <c r="BY103" s="463" t="s">
        <v>677</v>
      </c>
    </row>
    <row r="104" spans="1:77" ht="15" x14ac:dyDescent="0.25">
      <c r="A104" s="598">
        <v>42358</v>
      </c>
      <c r="B104" s="463" t="s">
        <v>677</v>
      </c>
      <c r="C104" s="463" t="s">
        <v>677</v>
      </c>
      <c r="D104" s="463" t="s">
        <v>677</v>
      </c>
      <c r="E104" s="463" t="s">
        <v>677</v>
      </c>
      <c r="F104" s="463" t="s">
        <v>677</v>
      </c>
      <c r="G104" s="463" t="s">
        <v>677</v>
      </c>
      <c r="H104" s="463" t="s">
        <v>677</v>
      </c>
      <c r="I104" s="463" t="s">
        <v>677</v>
      </c>
      <c r="J104" s="463" t="s">
        <v>677</v>
      </c>
      <c r="K104" s="463" t="s">
        <v>677</v>
      </c>
      <c r="L104" s="463" t="s">
        <v>677</v>
      </c>
      <c r="M104" s="463" t="s">
        <v>677</v>
      </c>
      <c r="N104" s="463" t="s">
        <v>677</v>
      </c>
      <c r="O104" s="463" t="s">
        <v>677</v>
      </c>
      <c r="P104" s="463" t="s">
        <v>677</v>
      </c>
      <c r="Q104" s="463" t="s">
        <v>677</v>
      </c>
      <c r="R104" s="463" t="s">
        <v>677</v>
      </c>
      <c r="S104" s="463" t="s">
        <v>677</v>
      </c>
      <c r="T104" s="601" t="s">
        <v>683</v>
      </c>
      <c r="U104" s="601" t="s">
        <v>683</v>
      </c>
      <c r="V104" s="601" t="s">
        <v>683</v>
      </c>
      <c r="W104" s="601" t="s">
        <v>683</v>
      </c>
      <c r="X104" s="601" t="s">
        <v>683</v>
      </c>
      <c r="Y104" s="601" t="s">
        <v>683</v>
      </c>
      <c r="Z104" s="610" t="s">
        <v>683</v>
      </c>
      <c r="AA104" s="610" t="s">
        <v>683</v>
      </c>
      <c r="AB104" s="610" t="s">
        <v>683</v>
      </c>
      <c r="AC104" s="578"/>
      <c r="AD104" s="578"/>
      <c r="AE104" s="601" t="s">
        <v>683</v>
      </c>
      <c r="AF104" s="578"/>
      <c r="AG104" s="578"/>
      <c r="AH104" s="610" t="s">
        <v>683</v>
      </c>
      <c r="AI104" s="463" t="s">
        <v>677</v>
      </c>
      <c r="AJ104" s="463" t="s">
        <v>677</v>
      </c>
      <c r="AK104" s="463" t="s">
        <v>677</v>
      </c>
      <c r="AL104" s="578"/>
      <c r="AM104" s="578"/>
      <c r="AN104" s="463" t="s">
        <v>677</v>
      </c>
      <c r="AO104" s="578"/>
      <c r="AP104" s="578"/>
      <c r="AQ104" s="463" t="s">
        <v>677</v>
      </c>
      <c r="AR104" s="578"/>
      <c r="AS104" s="578"/>
      <c r="AT104" s="610" t="s">
        <v>683</v>
      </c>
      <c r="AU104" s="598">
        <v>42358</v>
      </c>
      <c r="AV104" s="463" t="s">
        <v>677</v>
      </c>
      <c r="AW104" s="463" t="s">
        <v>677</v>
      </c>
      <c r="AX104" s="463" t="s">
        <v>677</v>
      </c>
      <c r="AY104" s="463" t="s">
        <v>677</v>
      </c>
      <c r="AZ104" s="463" t="s">
        <v>677</v>
      </c>
      <c r="BA104" s="463" t="s">
        <v>677</v>
      </c>
      <c r="BB104" s="463" t="s">
        <v>677</v>
      </c>
      <c r="BC104" s="463" t="s">
        <v>677</v>
      </c>
      <c r="BD104" s="463" t="s">
        <v>677</v>
      </c>
      <c r="BE104" s="578"/>
      <c r="BF104" s="578"/>
      <c r="BG104" s="463" t="s">
        <v>677</v>
      </c>
      <c r="BH104" s="600"/>
      <c r="BI104" s="600"/>
      <c r="BJ104" s="463" t="s">
        <v>677</v>
      </c>
      <c r="BK104" s="600"/>
      <c r="BL104" s="600"/>
      <c r="BM104" s="463" t="s">
        <v>677</v>
      </c>
      <c r="BN104" s="463" t="s">
        <v>677</v>
      </c>
      <c r="BO104" s="463" t="s">
        <v>677</v>
      </c>
      <c r="BP104" s="463" t="s">
        <v>677</v>
      </c>
      <c r="BQ104" s="603" t="s">
        <v>677</v>
      </c>
      <c r="BR104" s="610" t="s">
        <v>683</v>
      </c>
      <c r="BS104" s="463" t="s">
        <v>677</v>
      </c>
      <c r="BT104" s="463" t="s">
        <v>677</v>
      </c>
      <c r="BU104" s="463" t="s">
        <v>677</v>
      </c>
      <c r="BV104" s="463" t="s">
        <v>677</v>
      </c>
      <c r="BW104" s="601" t="s">
        <v>683</v>
      </c>
      <c r="BX104" s="601" t="s">
        <v>683</v>
      </c>
      <c r="BY104" s="463" t="s">
        <v>677</v>
      </c>
    </row>
    <row r="105" spans="1:77" ht="15" x14ac:dyDescent="0.25">
      <c r="A105" s="598">
        <v>42359</v>
      </c>
      <c r="B105" s="463" t="s">
        <v>677</v>
      </c>
      <c r="C105" s="463" t="s">
        <v>677</v>
      </c>
      <c r="D105" s="463" t="s">
        <v>677</v>
      </c>
      <c r="E105" s="463" t="s">
        <v>677</v>
      </c>
      <c r="F105" s="463" t="s">
        <v>677</v>
      </c>
      <c r="G105" s="463" t="s">
        <v>677</v>
      </c>
      <c r="H105" s="463" t="s">
        <v>677</v>
      </c>
      <c r="I105" s="463" t="s">
        <v>677</v>
      </c>
      <c r="J105" s="463" t="s">
        <v>677</v>
      </c>
      <c r="K105" s="463" t="s">
        <v>677</v>
      </c>
      <c r="L105" s="463" t="s">
        <v>677</v>
      </c>
      <c r="M105" s="463" t="s">
        <v>677</v>
      </c>
      <c r="N105" s="463" t="s">
        <v>677</v>
      </c>
      <c r="O105" s="463" t="s">
        <v>677</v>
      </c>
      <c r="P105" s="463" t="s">
        <v>677</v>
      </c>
      <c r="Q105" s="463" t="s">
        <v>677</v>
      </c>
      <c r="R105" s="463" t="s">
        <v>677</v>
      </c>
      <c r="S105" s="463" t="s">
        <v>677</v>
      </c>
      <c r="T105" s="601" t="s">
        <v>683</v>
      </c>
      <c r="U105" s="601" t="s">
        <v>683</v>
      </c>
      <c r="V105" s="601" t="s">
        <v>683</v>
      </c>
      <c r="W105" s="463" t="s">
        <v>677</v>
      </c>
      <c r="X105" s="463" t="s">
        <v>677</v>
      </c>
      <c r="Y105" s="463" t="s">
        <v>677</v>
      </c>
      <c r="Z105" s="463" t="s">
        <v>677</v>
      </c>
      <c r="AA105" s="463" t="s">
        <v>677</v>
      </c>
      <c r="AB105" s="463" t="s">
        <v>677</v>
      </c>
      <c r="AC105" s="578"/>
      <c r="AD105" s="578"/>
      <c r="AE105" s="463" t="s">
        <v>677</v>
      </c>
      <c r="AF105" s="578"/>
      <c r="AG105" s="578"/>
      <c r="AH105" s="610" t="s">
        <v>683</v>
      </c>
      <c r="AI105" s="463" t="s">
        <v>677</v>
      </c>
      <c r="AJ105" s="463" t="s">
        <v>677</v>
      </c>
      <c r="AK105" s="463" t="s">
        <v>677</v>
      </c>
      <c r="AL105" s="578"/>
      <c r="AM105" s="578"/>
      <c r="AN105" s="463" t="s">
        <v>677</v>
      </c>
      <c r="AO105" s="578"/>
      <c r="AP105" s="578"/>
      <c r="AQ105" s="463" t="s">
        <v>677</v>
      </c>
      <c r="AR105" s="578"/>
      <c r="AS105" s="578"/>
      <c r="AT105" s="463" t="s">
        <v>677</v>
      </c>
      <c r="AU105" s="598">
        <v>42359</v>
      </c>
      <c r="AV105" s="463" t="s">
        <v>677</v>
      </c>
      <c r="AW105" s="463" t="s">
        <v>677</v>
      </c>
      <c r="AX105" s="463" t="s">
        <v>677</v>
      </c>
      <c r="AY105" s="463" t="s">
        <v>677</v>
      </c>
      <c r="AZ105" s="463" t="s">
        <v>677</v>
      </c>
      <c r="BA105" s="463" t="s">
        <v>677</v>
      </c>
      <c r="BB105" s="463" t="s">
        <v>677</v>
      </c>
      <c r="BC105" s="463" t="s">
        <v>677</v>
      </c>
      <c r="BD105" s="463" t="s">
        <v>677</v>
      </c>
      <c r="BE105" s="578"/>
      <c r="BF105" s="578"/>
      <c r="BG105" s="463" t="s">
        <v>677</v>
      </c>
      <c r="BH105" s="600"/>
      <c r="BI105" s="600"/>
      <c r="BJ105" s="463" t="s">
        <v>677</v>
      </c>
      <c r="BK105" s="600"/>
      <c r="BL105" s="600"/>
      <c r="BM105" s="463" t="s">
        <v>677</v>
      </c>
      <c r="BN105" s="463" t="s">
        <v>677</v>
      </c>
      <c r="BO105" s="463" t="s">
        <v>677</v>
      </c>
      <c r="BP105" s="463" t="s">
        <v>677</v>
      </c>
      <c r="BQ105" s="463" t="s">
        <v>677</v>
      </c>
      <c r="BR105" s="610" t="s">
        <v>683</v>
      </c>
      <c r="BS105" s="463" t="s">
        <v>677</v>
      </c>
      <c r="BT105" s="463" t="s">
        <v>677</v>
      </c>
      <c r="BU105" s="463" t="s">
        <v>677</v>
      </c>
      <c r="BV105" s="463" t="s">
        <v>677</v>
      </c>
      <c r="BW105" s="463" t="s">
        <v>677</v>
      </c>
      <c r="BX105" s="601" t="s">
        <v>683</v>
      </c>
      <c r="BY105" s="463" t="s">
        <v>677</v>
      </c>
    </row>
    <row r="106" spans="1:77" ht="15" x14ac:dyDescent="0.25">
      <c r="A106" s="598">
        <v>42360</v>
      </c>
      <c r="B106" s="463" t="s">
        <v>677</v>
      </c>
      <c r="C106" s="463" t="s">
        <v>677</v>
      </c>
      <c r="D106" s="463" t="s">
        <v>677</v>
      </c>
      <c r="E106" s="463" t="s">
        <v>677</v>
      </c>
      <c r="F106" s="463" t="s">
        <v>677</v>
      </c>
      <c r="G106" s="463" t="s">
        <v>677</v>
      </c>
      <c r="H106" s="463" t="s">
        <v>677</v>
      </c>
      <c r="I106" s="463" t="s">
        <v>677</v>
      </c>
      <c r="J106" s="463" t="s">
        <v>677</v>
      </c>
      <c r="K106" s="463" t="s">
        <v>677</v>
      </c>
      <c r="L106" s="463" t="s">
        <v>677</v>
      </c>
      <c r="M106" s="463" t="s">
        <v>677</v>
      </c>
      <c r="N106" s="463" t="s">
        <v>677</v>
      </c>
      <c r="O106" s="463" t="s">
        <v>677</v>
      </c>
      <c r="P106" s="463" t="s">
        <v>677</v>
      </c>
      <c r="Q106" s="463" t="s">
        <v>677</v>
      </c>
      <c r="R106" s="463" t="s">
        <v>677</v>
      </c>
      <c r="S106" s="463" t="s">
        <v>677</v>
      </c>
      <c r="T106" s="463" t="s">
        <v>677</v>
      </c>
      <c r="U106" s="463" t="s">
        <v>677</v>
      </c>
      <c r="V106" s="463" t="s">
        <v>677</v>
      </c>
      <c r="W106" s="463" t="s">
        <v>677</v>
      </c>
      <c r="X106" s="463" t="s">
        <v>677</v>
      </c>
      <c r="Y106" s="463" t="s">
        <v>677</v>
      </c>
      <c r="Z106" s="463" t="s">
        <v>677</v>
      </c>
      <c r="AA106" s="463" t="s">
        <v>677</v>
      </c>
      <c r="AB106" s="463" t="s">
        <v>677</v>
      </c>
      <c r="AC106" s="578"/>
      <c r="AD106" s="578"/>
      <c r="AE106" s="463" t="s">
        <v>677</v>
      </c>
      <c r="AF106" s="578"/>
      <c r="AG106" s="578"/>
      <c r="AH106" s="463" t="s">
        <v>677</v>
      </c>
      <c r="AI106" s="463" t="s">
        <v>677</v>
      </c>
      <c r="AJ106" s="463" t="s">
        <v>677</v>
      </c>
      <c r="AK106" s="463" t="s">
        <v>677</v>
      </c>
      <c r="AL106" s="578"/>
      <c r="AM106" s="578"/>
      <c r="AN106" s="463" t="s">
        <v>677</v>
      </c>
      <c r="AO106" s="578"/>
      <c r="AP106" s="578"/>
      <c r="AQ106" s="463" t="s">
        <v>677</v>
      </c>
      <c r="AR106" s="578"/>
      <c r="AS106" s="578"/>
      <c r="AT106" s="463" t="s">
        <v>677</v>
      </c>
      <c r="AU106" s="598">
        <v>42360</v>
      </c>
      <c r="AV106" s="463" t="s">
        <v>677</v>
      </c>
      <c r="AW106" s="463" t="s">
        <v>677</v>
      </c>
      <c r="AX106" s="463" t="s">
        <v>677</v>
      </c>
      <c r="AY106" s="463" t="s">
        <v>677</v>
      </c>
      <c r="AZ106" s="463" t="s">
        <v>677</v>
      </c>
      <c r="BA106" s="463" t="s">
        <v>677</v>
      </c>
      <c r="BB106" s="463" t="s">
        <v>677</v>
      </c>
      <c r="BC106" s="463" t="s">
        <v>677</v>
      </c>
      <c r="BD106" s="463" t="s">
        <v>677</v>
      </c>
      <c r="BE106" s="578"/>
      <c r="BF106" s="578"/>
      <c r="BG106" s="463" t="s">
        <v>677</v>
      </c>
      <c r="BH106" s="600"/>
      <c r="BI106" s="600"/>
      <c r="BJ106" s="463" t="s">
        <v>677</v>
      </c>
      <c r="BK106" s="600"/>
      <c r="BL106" s="600"/>
      <c r="BM106" s="463" t="s">
        <v>677</v>
      </c>
      <c r="BN106" s="463" t="s">
        <v>677</v>
      </c>
      <c r="BO106" s="463" t="s">
        <v>677</v>
      </c>
      <c r="BP106" s="463" t="s">
        <v>677</v>
      </c>
      <c r="BQ106" s="603" t="s">
        <v>677</v>
      </c>
      <c r="BR106" s="610" t="s">
        <v>683</v>
      </c>
      <c r="BS106" s="463" t="s">
        <v>677</v>
      </c>
      <c r="BT106" s="463" t="s">
        <v>677</v>
      </c>
      <c r="BU106" s="463" t="s">
        <v>677</v>
      </c>
      <c r="BV106" s="463" t="s">
        <v>677</v>
      </c>
      <c r="BW106" s="601" t="s">
        <v>683</v>
      </c>
      <c r="BX106" s="601" t="s">
        <v>683</v>
      </c>
      <c r="BY106" s="463" t="s">
        <v>677</v>
      </c>
    </row>
    <row r="107" spans="1:77" ht="15" x14ac:dyDescent="0.25">
      <c r="A107" s="598">
        <v>42361</v>
      </c>
      <c r="B107" s="463" t="s">
        <v>677</v>
      </c>
      <c r="C107" s="463" t="s">
        <v>677</v>
      </c>
      <c r="D107" s="463" t="s">
        <v>677</v>
      </c>
      <c r="E107" s="463" t="s">
        <v>677</v>
      </c>
      <c r="F107" s="463" t="s">
        <v>677</v>
      </c>
      <c r="G107" s="463" t="s">
        <v>677</v>
      </c>
      <c r="H107" s="463" t="s">
        <v>677</v>
      </c>
      <c r="I107" s="463" t="s">
        <v>677</v>
      </c>
      <c r="J107" s="463" t="s">
        <v>677</v>
      </c>
      <c r="K107" s="463" t="s">
        <v>677</v>
      </c>
      <c r="L107" s="463" t="s">
        <v>677</v>
      </c>
      <c r="M107" s="463" t="s">
        <v>677</v>
      </c>
      <c r="N107" s="463" t="s">
        <v>677</v>
      </c>
      <c r="O107" s="463" t="s">
        <v>677</v>
      </c>
      <c r="P107" s="463" t="s">
        <v>677</v>
      </c>
      <c r="Q107" s="463" t="s">
        <v>677</v>
      </c>
      <c r="R107" s="463" t="s">
        <v>677</v>
      </c>
      <c r="S107" s="463" t="s">
        <v>677</v>
      </c>
      <c r="T107" s="463" t="s">
        <v>677</v>
      </c>
      <c r="U107" s="463" t="s">
        <v>677</v>
      </c>
      <c r="V107" s="463" t="s">
        <v>677</v>
      </c>
      <c r="W107" s="463" t="s">
        <v>677</v>
      </c>
      <c r="X107" s="463" t="s">
        <v>677</v>
      </c>
      <c r="Y107" s="463" t="s">
        <v>677</v>
      </c>
      <c r="Z107" s="463" t="s">
        <v>677</v>
      </c>
      <c r="AA107" s="463" t="s">
        <v>677</v>
      </c>
      <c r="AB107" s="463" t="s">
        <v>677</v>
      </c>
      <c r="AC107" s="578"/>
      <c r="AD107" s="578"/>
      <c r="AE107" s="463" t="s">
        <v>677</v>
      </c>
      <c r="AF107" s="578"/>
      <c r="AG107" s="578"/>
      <c r="AH107" s="463" t="s">
        <v>677</v>
      </c>
      <c r="AI107" s="463" t="s">
        <v>677</v>
      </c>
      <c r="AJ107" s="463" t="s">
        <v>677</v>
      </c>
      <c r="AK107" s="463" t="s">
        <v>677</v>
      </c>
      <c r="AL107" s="578"/>
      <c r="AM107" s="578"/>
      <c r="AN107" s="463" t="s">
        <v>677</v>
      </c>
      <c r="AO107" s="578"/>
      <c r="AP107" s="578"/>
      <c r="AQ107" s="463" t="s">
        <v>677</v>
      </c>
      <c r="AR107" s="578"/>
      <c r="AS107" s="578"/>
      <c r="AT107" s="463" t="s">
        <v>677</v>
      </c>
      <c r="AU107" s="598">
        <v>42361</v>
      </c>
      <c r="AV107" s="463" t="s">
        <v>677</v>
      </c>
      <c r="AW107" s="463" t="s">
        <v>677</v>
      </c>
      <c r="AX107" s="463" t="s">
        <v>677</v>
      </c>
      <c r="AY107" s="463" t="s">
        <v>677</v>
      </c>
      <c r="AZ107" s="463" t="s">
        <v>677</v>
      </c>
      <c r="BA107" s="463" t="s">
        <v>677</v>
      </c>
      <c r="BB107" s="463" t="s">
        <v>677</v>
      </c>
      <c r="BC107" s="463" t="s">
        <v>677</v>
      </c>
      <c r="BD107" s="463" t="s">
        <v>677</v>
      </c>
      <c r="BE107" s="578"/>
      <c r="BF107" s="578"/>
      <c r="BG107" s="463" t="s">
        <v>677</v>
      </c>
      <c r="BH107" s="600"/>
      <c r="BI107" s="600"/>
      <c r="BJ107" s="463" t="s">
        <v>677</v>
      </c>
      <c r="BK107" s="600"/>
      <c r="BL107" s="600"/>
      <c r="BM107" s="463" t="s">
        <v>677</v>
      </c>
      <c r="BN107" s="463" t="s">
        <v>677</v>
      </c>
      <c r="BO107" s="463" t="s">
        <v>677</v>
      </c>
      <c r="BP107" s="463" t="s">
        <v>677</v>
      </c>
      <c r="BQ107" s="603" t="s">
        <v>677</v>
      </c>
      <c r="BR107" s="610" t="s">
        <v>683</v>
      </c>
      <c r="BS107" s="463" t="s">
        <v>677</v>
      </c>
      <c r="BT107" s="463" t="s">
        <v>677</v>
      </c>
      <c r="BU107" s="463" t="s">
        <v>677</v>
      </c>
      <c r="BV107" s="463" t="s">
        <v>677</v>
      </c>
      <c r="BW107" s="601" t="s">
        <v>683</v>
      </c>
      <c r="BX107" s="601" t="s">
        <v>683</v>
      </c>
      <c r="BY107" s="463" t="s">
        <v>677</v>
      </c>
    </row>
    <row r="108" spans="1:77" ht="15" x14ac:dyDescent="0.25">
      <c r="A108" s="598">
        <v>42362</v>
      </c>
      <c r="B108" s="463" t="s">
        <v>677</v>
      </c>
      <c r="C108" s="463" t="s">
        <v>677</v>
      </c>
      <c r="D108" s="463" t="s">
        <v>677</v>
      </c>
      <c r="E108" s="463" t="s">
        <v>677</v>
      </c>
      <c r="F108" s="463" t="s">
        <v>677</v>
      </c>
      <c r="G108" s="463" t="s">
        <v>677</v>
      </c>
      <c r="H108" s="463" t="s">
        <v>677</v>
      </c>
      <c r="I108" s="463" t="s">
        <v>677</v>
      </c>
      <c r="J108" s="463" t="s">
        <v>677</v>
      </c>
      <c r="K108" s="463" t="s">
        <v>677</v>
      </c>
      <c r="L108" s="463" t="s">
        <v>677</v>
      </c>
      <c r="M108" s="463" t="s">
        <v>677</v>
      </c>
      <c r="N108" s="463" t="s">
        <v>677</v>
      </c>
      <c r="O108" s="463" t="s">
        <v>677</v>
      </c>
      <c r="P108" s="463" t="s">
        <v>677</v>
      </c>
      <c r="Q108" s="463" t="s">
        <v>677</v>
      </c>
      <c r="R108" s="463" t="s">
        <v>677</v>
      </c>
      <c r="S108" s="463" t="s">
        <v>677</v>
      </c>
      <c r="T108" s="463" t="s">
        <v>677</v>
      </c>
      <c r="U108" s="463" t="s">
        <v>677</v>
      </c>
      <c r="V108" s="463" t="s">
        <v>677</v>
      </c>
      <c r="W108" s="463" t="s">
        <v>677</v>
      </c>
      <c r="X108" s="463" t="s">
        <v>677</v>
      </c>
      <c r="Y108" s="463" t="s">
        <v>677</v>
      </c>
      <c r="Z108" s="463" t="s">
        <v>677</v>
      </c>
      <c r="AA108" s="463" t="s">
        <v>677</v>
      </c>
      <c r="AB108" s="463" t="s">
        <v>677</v>
      </c>
      <c r="AC108" s="578"/>
      <c r="AD108" s="578"/>
      <c r="AE108" s="463" t="s">
        <v>677</v>
      </c>
      <c r="AF108" s="578"/>
      <c r="AG108" s="578"/>
      <c r="AH108" s="463" t="s">
        <v>677</v>
      </c>
      <c r="AI108" s="463" t="s">
        <v>677</v>
      </c>
      <c r="AJ108" s="463" t="s">
        <v>677</v>
      </c>
      <c r="AK108" s="463" t="s">
        <v>677</v>
      </c>
      <c r="AL108" s="578"/>
      <c r="AM108" s="578"/>
      <c r="AN108" s="463" t="s">
        <v>677</v>
      </c>
      <c r="AO108" s="578"/>
      <c r="AP108" s="578"/>
      <c r="AQ108" s="463" t="s">
        <v>677</v>
      </c>
      <c r="AR108" s="578"/>
      <c r="AS108" s="578"/>
      <c r="AT108" s="463" t="s">
        <v>677</v>
      </c>
      <c r="AU108" s="598">
        <v>42362</v>
      </c>
      <c r="AV108" s="463" t="s">
        <v>677</v>
      </c>
      <c r="AW108" s="463" t="s">
        <v>677</v>
      </c>
      <c r="AX108" s="463" t="s">
        <v>677</v>
      </c>
      <c r="AY108" s="463" t="s">
        <v>677</v>
      </c>
      <c r="AZ108" s="463" t="s">
        <v>677</v>
      </c>
      <c r="BA108" s="463" t="s">
        <v>677</v>
      </c>
      <c r="BB108" s="463" t="s">
        <v>677</v>
      </c>
      <c r="BC108" s="463" t="s">
        <v>677</v>
      </c>
      <c r="BD108" s="463" t="s">
        <v>677</v>
      </c>
      <c r="BE108" s="578"/>
      <c r="BF108" s="578"/>
      <c r="BG108" s="463" t="s">
        <v>677</v>
      </c>
      <c r="BH108" s="600"/>
      <c r="BI108" s="600"/>
      <c r="BJ108" s="463" t="s">
        <v>677</v>
      </c>
      <c r="BK108" s="600"/>
      <c r="BL108" s="600"/>
      <c r="BM108" s="463" t="s">
        <v>677</v>
      </c>
      <c r="BN108" s="463" t="s">
        <v>677</v>
      </c>
      <c r="BO108" s="463" t="s">
        <v>677</v>
      </c>
      <c r="BP108" s="463" t="s">
        <v>677</v>
      </c>
      <c r="BQ108" s="601" t="s">
        <v>683</v>
      </c>
      <c r="BR108" s="610" t="s">
        <v>683</v>
      </c>
      <c r="BS108" s="463" t="s">
        <v>677</v>
      </c>
      <c r="BT108" s="463" t="s">
        <v>677</v>
      </c>
      <c r="BU108" s="463" t="s">
        <v>677</v>
      </c>
      <c r="BV108" s="463" t="s">
        <v>677</v>
      </c>
      <c r="BW108" s="601" t="s">
        <v>683</v>
      </c>
      <c r="BX108" s="601" t="s">
        <v>683</v>
      </c>
      <c r="BY108" s="463" t="s">
        <v>677</v>
      </c>
    </row>
    <row r="109" spans="1:77" ht="26.25" x14ac:dyDescent="0.25">
      <c r="A109" s="598">
        <v>42363</v>
      </c>
      <c r="B109" s="463" t="s">
        <v>677</v>
      </c>
      <c r="C109" s="463" t="s">
        <v>677</v>
      </c>
      <c r="D109" s="463" t="s">
        <v>677</v>
      </c>
      <c r="E109" s="463" t="s">
        <v>677</v>
      </c>
      <c r="F109" s="463" t="s">
        <v>677</v>
      </c>
      <c r="G109" s="463" t="s">
        <v>677</v>
      </c>
      <c r="H109" s="463" t="s">
        <v>677</v>
      </c>
      <c r="I109" s="463" t="s">
        <v>677</v>
      </c>
      <c r="J109" s="463" t="s">
        <v>677</v>
      </c>
      <c r="K109" s="463" t="s">
        <v>677</v>
      </c>
      <c r="L109" s="463" t="s">
        <v>677</v>
      </c>
      <c r="M109" s="463" t="s">
        <v>677</v>
      </c>
      <c r="N109" s="463" t="s">
        <v>677</v>
      </c>
      <c r="O109" s="463" t="s">
        <v>677</v>
      </c>
      <c r="P109" s="463" t="s">
        <v>677</v>
      </c>
      <c r="Q109" s="463" t="s">
        <v>677</v>
      </c>
      <c r="R109" s="463" t="s">
        <v>677</v>
      </c>
      <c r="S109" s="463" t="s">
        <v>677</v>
      </c>
      <c r="T109" s="463" t="s">
        <v>677</v>
      </c>
      <c r="U109" s="463" t="s">
        <v>677</v>
      </c>
      <c r="V109" s="463" t="s">
        <v>677</v>
      </c>
      <c r="W109" s="463" t="s">
        <v>677</v>
      </c>
      <c r="X109" s="463" t="s">
        <v>677</v>
      </c>
      <c r="Y109" s="463" t="s">
        <v>677</v>
      </c>
      <c r="Z109" s="463" t="s">
        <v>677</v>
      </c>
      <c r="AA109" s="463" t="s">
        <v>677</v>
      </c>
      <c r="AB109" s="463" t="s">
        <v>677</v>
      </c>
      <c r="AC109" s="578"/>
      <c r="AD109" s="578"/>
      <c r="AE109" s="463" t="s">
        <v>677</v>
      </c>
      <c r="AF109" s="578"/>
      <c r="AG109" s="578"/>
      <c r="AH109" s="463" t="s">
        <v>677</v>
      </c>
      <c r="AI109" s="463" t="s">
        <v>677</v>
      </c>
      <c r="AJ109" s="463" t="s">
        <v>677</v>
      </c>
      <c r="AK109" s="463" t="s">
        <v>677</v>
      </c>
      <c r="AL109" s="578"/>
      <c r="AM109" s="578"/>
      <c r="AN109" s="463" t="s">
        <v>677</v>
      </c>
      <c r="AO109" s="578"/>
      <c r="AP109" s="578"/>
      <c r="AQ109" s="463" t="s">
        <v>677</v>
      </c>
      <c r="AR109" s="578"/>
      <c r="AS109" s="578"/>
      <c r="AT109" s="463" t="s">
        <v>677</v>
      </c>
      <c r="AU109" s="598">
        <v>42363</v>
      </c>
      <c r="AV109" s="463" t="s">
        <v>677</v>
      </c>
      <c r="AW109" s="463" t="s">
        <v>677</v>
      </c>
      <c r="AX109" s="463" t="s">
        <v>677</v>
      </c>
      <c r="AY109" s="463" t="s">
        <v>677</v>
      </c>
      <c r="AZ109" s="463" t="s">
        <v>677</v>
      </c>
      <c r="BA109" s="463" t="s">
        <v>677</v>
      </c>
      <c r="BB109" s="463" t="s">
        <v>677</v>
      </c>
      <c r="BC109" s="463" t="s">
        <v>677</v>
      </c>
      <c r="BD109" s="463" t="s">
        <v>677</v>
      </c>
      <c r="BE109" s="578"/>
      <c r="BF109" s="578"/>
      <c r="BG109" s="463" t="s">
        <v>677</v>
      </c>
      <c r="BH109" s="600"/>
      <c r="BI109" s="600"/>
      <c r="BJ109" s="463" t="s">
        <v>677</v>
      </c>
      <c r="BK109" s="600"/>
      <c r="BL109" s="600"/>
      <c r="BM109" s="463" t="s">
        <v>677</v>
      </c>
      <c r="BN109" s="463" t="s">
        <v>677</v>
      </c>
      <c r="BO109" s="463" t="s">
        <v>677</v>
      </c>
      <c r="BP109" s="463" t="s">
        <v>677</v>
      </c>
      <c r="BQ109" s="602" t="s">
        <v>886</v>
      </c>
      <c r="BR109" s="610" t="s">
        <v>683</v>
      </c>
      <c r="BS109" s="463" t="s">
        <v>677</v>
      </c>
      <c r="BT109" s="463" t="s">
        <v>677</v>
      </c>
      <c r="BU109" s="463" t="s">
        <v>677</v>
      </c>
      <c r="BV109" s="463" t="s">
        <v>677</v>
      </c>
      <c r="BW109" s="601" t="s">
        <v>683</v>
      </c>
      <c r="BX109" s="601" t="s">
        <v>683</v>
      </c>
      <c r="BY109" s="463" t="s">
        <v>677</v>
      </c>
    </row>
    <row r="110" spans="1:77" ht="26.25" x14ac:dyDescent="0.25">
      <c r="A110" s="598">
        <v>42364</v>
      </c>
      <c r="B110" s="463" t="s">
        <v>677</v>
      </c>
      <c r="C110" s="463" t="s">
        <v>677</v>
      </c>
      <c r="D110" s="463" t="s">
        <v>677</v>
      </c>
      <c r="E110" s="463" t="s">
        <v>677</v>
      </c>
      <c r="F110" s="463" t="s">
        <v>677</v>
      </c>
      <c r="G110" s="463" t="s">
        <v>677</v>
      </c>
      <c r="H110" s="463" t="s">
        <v>677</v>
      </c>
      <c r="I110" s="463" t="s">
        <v>677</v>
      </c>
      <c r="J110" s="463" t="s">
        <v>677</v>
      </c>
      <c r="K110" s="463" t="s">
        <v>677</v>
      </c>
      <c r="L110" s="463" t="s">
        <v>677</v>
      </c>
      <c r="M110" s="463" t="s">
        <v>677</v>
      </c>
      <c r="N110" s="463" t="s">
        <v>677</v>
      </c>
      <c r="O110" s="463" t="s">
        <v>677</v>
      </c>
      <c r="P110" s="463" t="s">
        <v>677</v>
      </c>
      <c r="Q110" s="463" t="s">
        <v>677</v>
      </c>
      <c r="R110" s="463" t="s">
        <v>677</v>
      </c>
      <c r="S110" s="463" t="s">
        <v>677</v>
      </c>
      <c r="T110" s="463" t="s">
        <v>677</v>
      </c>
      <c r="U110" s="463" t="s">
        <v>677</v>
      </c>
      <c r="V110" s="463" t="s">
        <v>677</v>
      </c>
      <c r="W110" s="463" t="s">
        <v>677</v>
      </c>
      <c r="X110" s="463" t="s">
        <v>677</v>
      </c>
      <c r="Y110" s="463" t="s">
        <v>677</v>
      </c>
      <c r="Z110" s="463" t="s">
        <v>677</v>
      </c>
      <c r="AA110" s="463" t="s">
        <v>677</v>
      </c>
      <c r="AB110" s="463" t="s">
        <v>677</v>
      </c>
      <c r="AC110" s="578"/>
      <c r="AD110" s="578"/>
      <c r="AE110" s="463" t="s">
        <v>677</v>
      </c>
      <c r="AF110" s="578"/>
      <c r="AG110" s="578"/>
      <c r="AH110" s="463" t="s">
        <v>677</v>
      </c>
      <c r="AI110" s="463" t="s">
        <v>677</v>
      </c>
      <c r="AJ110" s="463" t="s">
        <v>677</v>
      </c>
      <c r="AK110" s="463" t="s">
        <v>677</v>
      </c>
      <c r="AL110" s="578"/>
      <c r="AM110" s="578"/>
      <c r="AN110" s="463" t="s">
        <v>677</v>
      </c>
      <c r="AO110" s="578"/>
      <c r="AP110" s="578"/>
      <c r="AQ110" s="463" t="s">
        <v>677</v>
      </c>
      <c r="AR110" s="578"/>
      <c r="AS110" s="578"/>
      <c r="AT110" s="610" t="s">
        <v>683</v>
      </c>
      <c r="AU110" s="598">
        <v>42364</v>
      </c>
      <c r="AV110" s="463" t="s">
        <v>677</v>
      </c>
      <c r="AW110" s="463" t="s">
        <v>677</v>
      </c>
      <c r="AX110" s="463" t="s">
        <v>677</v>
      </c>
      <c r="AY110" s="463" t="s">
        <v>677</v>
      </c>
      <c r="AZ110" s="463" t="s">
        <v>677</v>
      </c>
      <c r="BA110" s="463" t="s">
        <v>677</v>
      </c>
      <c r="BB110" s="463" t="s">
        <v>677</v>
      </c>
      <c r="BC110" s="463" t="s">
        <v>677</v>
      </c>
      <c r="BD110" s="463" t="s">
        <v>677</v>
      </c>
      <c r="BE110" s="578"/>
      <c r="BF110" s="578"/>
      <c r="BG110" s="463" t="s">
        <v>677</v>
      </c>
      <c r="BH110" s="600"/>
      <c r="BI110" s="600"/>
      <c r="BJ110" s="463" t="s">
        <v>677</v>
      </c>
      <c r="BK110" s="600"/>
      <c r="BL110" s="600"/>
      <c r="BM110" s="463" t="s">
        <v>677</v>
      </c>
      <c r="BN110" s="463" t="s">
        <v>677</v>
      </c>
      <c r="BO110" s="463" t="s">
        <v>677</v>
      </c>
      <c r="BP110" s="463" t="s">
        <v>677</v>
      </c>
      <c r="BQ110" s="602" t="s">
        <v>886</v>
      </c>
      <c r="BR110" s="610" t="s">
        <v>683</v>
      </c>
      <c r="BS110" s="463" t="s">
        <v>677</v>
      </c>
      <c r="BT110" s="463" t="s">
        <v>677</v>
      </c>
      <c r="BU110" s="463" t="s">
        <v>677</v>
      </c>
      <c r="BV110" s="463" t="s">
        <v>677</v>
      </c>
      <c r="BW110" s="601" t="s">
        <v>683</v>
      </c>
      <c r="BX110" s="601" t="s">
        <v>683</v>
      </c>
      <c r="BY110" s="463" t="s">
        <v>677</v>
      </c>
    </row>
    <row r="111" spans="1:77" ht="15" x14ac:dyDescent="0.25">
      <c r="A111" s="598">
        <v>42365</v>
      </c>
      <c r="B111" s="463" t="s">
        <v>677</v>
      </c>
      <c r="C111" s="463" t="s">
        <v>677</v>
      </c>
      <c r="D111" s="463" t="s">
        <v>677</v>
      </c>
      <c r="E111" s="463" t="s">
        <v>677</v>
      </c>
      <c r="F111" s="463" t="s">
        <v>677</v>
      </c>
      <c r="G111" s="463" t="s">
        <v>677</v>
      </c>
      <c r="H111" s="463" t="s">
        <v>677</v>
      </c>
      <c r="I111" s="463" t="s">
        <v>677</v>
      </c>
      <c r="J111" s="463" t="s">
        <v>677</v>
      </c>
      <c r="K111" s="463" t="s">
        <v>677</v>
      </c>
      <c r="L111" s="463" t="s">
        <v>677</v>
      </c>
      <c r="M111" s="463" t="s">
        <v>677</v>
      </c>
      <c r="N111" s="463" t="s">
        <v>677</v>
      </c>
      <c r="O111" s="463" t="s">
        <v>677</v>
      </c>
      <c r="P111" s="463" t="s">
        <v>677</v>
      </c>
      <c r="Q111" s="463" t="s">
        <v>677</v>
      </c>
      <c r="R111" s="463" t="s">
        <v>677</v>
      </c>
      <c r="S111" s="463" t="s">
        <v>677</v>
      </c>
      <c r="T111" s="463" t="s">
        <v>677</v>
      </c>
      <c r="U111" s="463" t="s">
        <v>677</v>
      </c>
      <c r="V111" s="463" t="s">
        <v>677</v>
      </c>
      <c r="W111" s="463" t="s">
        <v>677</v>
      </c>
      <c r="X111" s="463" t="s">
        <v>677</v>
      </c>
      <c r="Y111" s="463" t="s">
        <v>677</v>
      </c>
      <c r="Z111" s="463" t="s">
        <v>677</v>
      </c>
      <c r="AA111" s="463" t="s">
        <v>677</v>
      </c>
      <c r="AB111" s="463" t="s">
        <v>677</v>
      </c>
      <c r="AC111" s="578"/>
      <c r="AD111" s="578"/>
      <c r="AE111" s="463" t="s">
        <v>677</v>
      </c>
      <c r="AF111" s="578"/>
      <c r="AG111" s="578"/>
      <c r="AH111" s="463" t="s">
        <v>677</v>
      </c>
      <c r="AI111" s="463" t="s">
        <v>677</v>
      </c>
      <c r="AJ111" s="463" t="s">
        <v>677</v>
      </c>
      <c r="AK111" s="463" t="s">
        <v>677</v>
      </c>
      <c r="AL111" s="578"/>
      <c r="AM111" s="578"/>
      <c r="AN111" s="463" t="s">
        <v>677</v>
      </c>
      <c r="AO111" s="578"/>
      <c r="AP111" s="578"/>
      <c r="AQ111" s="463" t="s">
        <v>677</v>
      </c>
      <c r="AR111" s="578"/>
      <c r="AS111" s="578"/>
      <c r="AT111" s="463" t="s">
        <v>677</v>
      </c>
      <c r="AU111" s="598">
        <v>42365</v>
      </c>
      <c r="AV111" s="463" t="s">
        <v>677</v>
      </c>
      <c r="AW111" s="463" t="s">
        <v>677</v>
      </c>
      <c r="AX111" s="463" t="s">
        <v>677</v>
      </c>
      <c r="AY111" s="463" t="s">
        <v>677</v>
      </c>
      <c r="AZ111" s="463" t="s">
        <v>677</v>
      </c>
      <c r="BA111" s="463" t="s">
        <v>677</v>
      </c>
      <c r="BB111" s="463" t="s">
        <v>677</v>
      </c>
      <c r="BC111" s="463" t="s">
        <v>677</v>
      </c>
      <c r="BD111" s="463" t="s">
        <v>677</v>
      </c>
      <c r="BE111" s="578"/>
      <c r="BF111" s="578"/>
      <c r="BG111" s="463" t="s">
        <v>677</v>
      </c>
      <c r="BH111" s="600"/>
      <c r="BI111" s="600"/>
      <c r="BJ111" s="463" t="s">
        <v>677</v>
      </c>
      <c r="BK111" s="600"/>
      <c r="BL111" s="600"/>
      <c r="BM111" s="463" t="s">
        <v>677</v>
      </c>
      <c r="BN111" s="463" t="s">
        <v>677</v>
      </c>
      <c r="BO111" s="463" t="s">
        <v>677</v>
      </c>
      <c r="BP111" s="463" t="s">
        <v>677</v>
      </c>
      <c r="BQ111" s="601" t="s">
        <v>683</v>
      </c>
      <c r="BR111" s="610" t="s">
        <v>683</v>
      </c>
      <c r="BS111" s="463" t="s">
        <v>677</v>
      </c>
      <c r="BT111" s="463" t="s">
        <v>677</v>
      </c>
      <c r="BU111" s="463" t="s">
        <v>677</v>
      </c>
      <c r="BV111" s="463" t="s">
        <v>677</v>
      </c>
      <c r="BW111" s="601" t="s">
        <v>683</v>
      </c>
      <c r="BX111" s="601" t="s">
        <v>683</v>
      </c>
      <c r="BY111" s="463" t="s">
        <v>677</v>
      </c>
    </row>
    <row r="112" spans="1:77" ht="15" x14ac:dyDescent="0.25">
      <c r="A112" s="598">
        <v>42366</v>
      </c>
      <c r="B112" s="463" t="s">
        <v>677</v>
      </c>
      <c r="C112" s="463" t="s">
        <v>677</v>
      </c>
      <c r="D112" s="463" t="s">
        <v>677</v>
      </c>
      <c r="E112" s="463" t="s">
        <v>677</v>
      </c>
      <c r="F112" s="463" t="s">
        <v>677</v>
      </c>
      <c r="G112" s="463" t="s">
        <v>677</v>
      </c>
      <c r="H112" s="463" t="s">
        <v>677</v>
      </c>
      <c r="I112" s="463" t="s">
        <v>677</v>
      </c>
      <c r="J112" s="463" t="s">
        <v>677</v>
      </c>
      <c r="K112" s="463" t="s">
        <v>677</v>
      </c>
      <c r="L112" s="463" t="s">
        <v>677</v>
      </c>
      <c r="M112" s="463" t="s">
        <v>677</v>
      </c>
      <c r="N112" s="463" t="s">
        <v>677</v>
      </c>
      <c r="O112" s="463" t="s">
        <v>677</v>
      </c>
      <c r="P112" s="463" t="s">
        <v>677</v>
      </c>
      <c r="Q112" s="463" t="s">
        <v>677</v>
      </c>
      <c r="R112" s="463" t="s">
        <v>677</v>
      </c>
      <c r="S112" s="463" t="s">
        <v>677</v>
      </c>
      <c r="T112" s="463" t="s">
        <v>677</v>
      </c>
      <c r="U112" s="463" t="s">
        <v>677</v>
      </c>
      <c r="V112" s="463" t="s">
        <v>677</v>
      </c>
      <c r="W112" s="463" t="s">
        <v>677</v>
      </c>
      <c r="X112" s="463" t="s">
        <v>677</v>
      </c>
      <c r="Y112" s="463" t="s">
        <v>677</v>
      </c>
      <c r="Z112" s="463" t="s">
        <v>677</v>
      </c>
      <c r="AA112" s="463" t="s">
        <v>677</v>
      </c>
      <c r="AB112" s="463" t="s">
        <v>677</v>
      </c>
      <c r="AC112" s="578"/>
      <c r="AD112" s="578"/>
      <c r="AE112" s="463" t="s">
        <v>677</v>
      </c>
      <c r="AF112" s="578"/>
      <c r="AG112" s="578"/>
      <c r="AH112" s="463" t="s">
        <v>677</v>
      </c>
      <c r="AI112" s="463" t="s">
        <v>677</v>
      </c>
      <c r="AJ112" s="463" t="s">
        <v>677</v>
      </c>
      <c r="AK112" s="463" t="s">
        <v>677</v>
      </c>
      <c r="AL112" s="578"/>
      <c r="AM112" s="578"/>
      <c r="AN112" s="463" t="s">
        <v>677</v>
      </c>
      <c r="AO112" s="578"/>
      <c r="AP112" s="578"/>
      <c r="AQ112" s="463" t="s">
        <v>677</v>
      </c>
      <c r="AR112" s="578"/>
      <c r="AS112" s="578"/>
      <c r="AT112" s="463" t="s">
        <v>677</v>
      </c>
      <c r="AU112" s="598">
        <v>42366</v>
      </c>
      <c r="AV112" s="463" t="s">
        <v>677</v>
      </c>
      <c r="AW112" s="463" t="s">
        <v>677</v>
      </c>
      <c r="AX112" s="463" t="s">
        <v>677</v>
      </c>
      <c r="AY112" s="463" t="s">
        <v>677</v>
      </c>
      <c r="AZ112" s="463" t="s">
        <v>677</v>
      </c>
      <c r="BA112" s="463" t="s">
        <v>677</v>
      </c>
      <c r="BB112" s="463" t="s">
        <v>677</v>
      </c>
      <c r="BC112" s="463" t="s">
        <v>677</v>
      </c>
      <c r="BD112" s="463" t="s">
        <v>677</v>
      </c>
      <c r="BE112" s="578"/>
      <c r="BF112" s="578"/>
      <c r="BG112" s="463" t="s">
        <v>677</v>
      </c>
      <c r="BH112" s="600"/>
      <c r="BI112" s="600"/>
      <c r="BJ112" s="463" t="s">
        <v>677</v>
      </c>
      <c r="BK112" s="600"/>
      <c r="BL112" s="600"/>
      <c r="BM112" s="463" t="s">
        <v>677</v>
      </c>
      <c r="BN112" s="463" t="s">
        <v>677</v>
      </c>
      <c r="BO112" s="463" t="s">
        <v>677</v>
      </c>
      <c r="BP112" s="463" t="s">
        <v>677</v>
      </c>
      <c r="BQ112" s="601" t="s">
        <v>683</v>
      </c>
      <c r="BR112" s="610" t="s">
        <v>683</v>
      </c>
      <c r="BS112" s="463" t="s">
        <v>677</v>
      </c>
      <c r="BT112" s="463" t="s">
        <v>677</v>
      </c>
      <c r="BU112" s="463" t="s">
        <v>677</v>
      </c>
      <c r="BV112" s="463" t="s">
        <v>677</v>
      </c>
      <c r="BW112" s="601" t="s">
        <v>683</v>
      </c>
      <c r="BX112" s="601" t="s">
        <v>683</v>
      </c>
      <c r="BY112" s="463" t="s">
        <v>677</v>
      </c>
    </row>
    <row r="113" spans="1:77" ht="15" x14ac:dyDescent="0.25">
      <c r="A113" s="598">
        <v>42367</v>
      </c>
      <c r="B113" s="463" t="s">
        <v>677</v>
      </c>
      <c r="C113" s="463" t="s">
        <v>677</v>
      </c>
      <c r="D113" s="463" t="s">
        <v>677</v>
      </c>
      <c r="E113" s="463" t="s">
        <v>677</v>
      </c>
      <c r="F113" s="463" t="s">
        <v>677</v>
      </c>
      <c r="G113" s="463" t="s">
        <v>677</v>
      </c>
      <c r="H113" s="463" t="s">
        <v>677</v>
      </c>
      <c r="I113" s="463" t="s">
        <v>677</v>
      </c>
      <c r="J113" s="463" t="s">
        <v>677</v>
      </c>
      <c r="K113" s="463" t="s">
        <v>677</v>
      </c>
      <c r="L113" s="463" t="s">
        <v>677</v>
      </c>
      <c r="M113" s="463" t="s">
        <v>677</v>
      </c>
      <c r="N113" s="463" t="s">
        <v>677</v>
      </c>
      <c r="O113" s="463" t="s">
        <v>677</v>
      </c>
      <c r="P113" s="463" t="s">
        <v>677</v>
      </c>
      <c r="Q113" s="463" t="s">
        <v>677</v>
      </c>
      <c r="R113" s="463" t="s">
        <v>677</v>
      </c>
      <c r="S113" s="463" t="s">
        <v>677</v>
      </c>
      <c r="T113" s="463" t="s">
        <v>677</v>
      </c>
      <c r="U113" s="463" t="s">
        <v>677</v>
      </c>
      <c r="V113" s="463" t="s">
        <v>677</v>
      </c>
      <c r="W113" s="463" t="s">
        <v>677</v>
      </c>
      <c r="X113" s="463" t="s">
        <v>677</v>
      </c>
      <c r="Y113" s="463" t="s">
        <v>677</v>
      </c>
      <c r="Z113" s="463" t="s">
        <v>677</v>
      </c>
      <c r="AA113" s="463" t="s">
        <v>677</v>
      </c>
      <c r="AB113" s="463" t="s">
        <v>677</v>
      </c>
      <c r="AC113" s="578"/>
      <c r="AD113" s="578"/>
      <c r="AE113" s="463" t="s">
        <v>677</v>
      </c>
      <c r="AF113" s="578"/>
      <c r="AG113" s="578"/>
      <c r="AH113" s="463" t="s">
        <v>677</v>
      </c>
      <c r="AI113" s="463" t="s">
        <v>677</v>
      </c>
      <c r="AJ113" s="463" t="s">
        <v>677</v>
      </c>
      <c r="AK113" s="463" t="s">
        <v>677</v>
      </c>
      <c r="AL113" s="578"/>
      <c r="AM113" s="578"/>
      <c r="AN113" s="463" t="s">
        <v>677</v>
      </c>
      <c r="AO113" s="578"/>
      <c r="AP113" s="578"/>
      <c r="AQ113" s="463" t="s">
        <v>677</v>
      </c>
      <c r="AR113" s="578"/>
      <c r="AS113" s="578"/>
      <c r="AT113" s="463" t="s">
        <v>677</v>
      </c>
      <c r="AU113" s="598">
        <v>42367</v>
      </c>
      <c r="AV113" s="463" t="s">
        <v>677</v>
      </c>
      <c r="AW113" s="463" t="s">
        <v>677</v>
      </c>
      <c r="AX113" s="463" t="s">
        <v>677</v>
      </c>
      <c r="AY113" s="463" t="s">
        <v>677</v>
      </c>
      <c r="AZ113" s="463" t="s">
        <v>677</v>
      </c>
      <c r="BA113" s="463" t="s">
        <v>677</v>
      </c>
      <c r="BB113" s="463" t="s">
        <v>677</v>
      </c>
      <c r="BC113" s="463" t="s">
        <v>677</v>
      </c>
      <c r="BD113" s="463" t="s">
        <v>677</v>
      </c>
      <c r="BE113" s="578"/>
      <c r="BF113" s="578"/>
      <c r="BG113" s="463" t="s">
        <v>677</v>
      </c>
      <c r="BH113" s="600"/>
      <c r="BI113" s="600"/>
      <c r="BJ113" s="463" t="s">
        <v>677</v>
      </c>
      <c r="BK113" s="600"/>
      <c r="BL113" s="600"/>
      <c r="BM113" s="463" t="s">
        <v>677</v>
      </c>
      <c r="BN113" s="463" t="s">
        <v>677</v>
      </c>
      <c r="BO113" s="463" t="s">
        <v>677</v>
      </c>
      <c r="BP113" s="463" t="s">
        <v>677</v>
      </c>
      <c r="BQ113" s="603" t="s">
        <v>677</v>
      </c>
      <c r="BR113" s="610" t="s">
        <v>683</v>
      </c>
      <c r="BS113" s="463" t="s">
        <v>677</v>
      </c>
      <c r="BT113" s="463" t="s">
        <v>677</v>
      </c>
      <c r="BU113" s="463" t="s">
        <v>677</v>
      </c>
      <c r="BV113" s="463" t="s">
        <v>677</v>
      </c>
      <c r="BW113" s="601" t="s">
        <v>683</v>
      </c>
      <c r="BX113" s="601" t="s">
        <v>683</v>
      </c>
      <c r="BY113" s="463" t="s">
        <v>677</v>
      </c>
    </row>
    <row r="114" spans="1:77" ht="15" x14ac:dyDescent="0.25">
      <c r="A114" s="598">
        <v>42368</v>
      </c>
      <c r="B114" s="463" t="s">
        <v>677</v>
      </c>
      <c r="C114" s="463" t="s">
        <v>677</v>
      </c>
      <c r="D114" s="463" t="s">
        <v>677</v>
      </c>
      <c r="E114" s="463" t="s">
        <v>677</v>
      </c>
      <c r="F114" s="463" t="s">
        <v>677</v>
      </c>
      <c r="G114" s="463" t="s">
        <v>677</v>
      </c>
      <c r="H114" s="463" t="s">
        <v>677</v>
      </c>
      <c r="I114" s="463" t="s">
        <v>677</v>
      </c>
      <c r="J114" s="463" t="s">
        <v>677</v>
      </c>
      <c r="K114" s="463" t="s">
        <v>677</v>
      </c>
      <c r="L114" s="463" t="s">
        <v>677</v>
      </c>
      <c r="M114" s="463" t="s">
        <v>677</v>
      </c>
      <c r="N114" s="463" t="s">
        <v>677</v>
      </c>
      <c r="O114" s="463" t="s">
        <v>677</v>
      </c>
      <c r="P114" s="463" t="s">
        <v>677</v>
      </c>
      <c r="Q114" s="463" t="s">
        <v>677</v>
      </c>
      <c r="R114" s="463" t="s">
        <v>677</v>
      </c>
      <c r="S114" s="463" t="s">
        <v>677</v>
      </c>
      <c r="T114" s="463" t="s">
        <v>677</v>
      </c>
      <c r="U114" s="463" t="s">
        <v>677</v>
      </c>
      <c r="V114" s="463" t="s">
        <v>677</v>
      </c>
      <c r="W114" s="463" t="s">
        <v>677</v>
      </c>
      <c r="X114" s="463" t="s">
        <v>677</v>
      </c>
      <c r="Y114" s="463" t="s">
        <v>677</v>
      </c>
      <c r="Z114" s="463" t="s">
        <v>677</v>
      </c>
      <c r="AA114" s="463" t="s">
        <v>677</v>
      </c>
      <c r="AB114" s="463" t="s">
        <v>677</v>
      </c>
      <c r="AC114" s="578"/>
      <c r="AD114" s="578"/>
      <c r="AE114" s="463" t="s">
        <v>677</v>
      </c>
      <c r="AF114" s="578"/>
      <c r="AG114" s="578"/>
      <c r="AH114" s="463" t="s">
        <v>677</v>
      </c>
      <c r="AI114" s="463" t="s">
        <v>677</v>
      </c>
      <c r="AJ114" s="463" t="s">
        <v>677</v>
      </c>
      <c r="AK114" s="463" t="s">
        <v>677</v>
      </c>
      <c r="AL114" s="578"/>
      <c r="AM114" s="578"/>
      <c r="AN114" s="463" t="s">
        <v>677</v>
      </c>
      <c r="AO114" s="578"/>
      <c r="AP114" s="578"/>
      <c r="AQ114" s="463" t="s">
        <v>677</v>
      </c>
      <c r="AR114" s="578"/>
      <c r="AS114" s="578"/>
      <c r="AT114" s="463" t="s">
        <v>677</v>
      </c>
      <c r="AU114" s="598">
        <v>42368</v>
      </c>
      <c r="AV114" s="463" t="s">
        <v>677</v>
      </c>
      <c r="AW114" s="463" t="s">
        <v>677</v>
      </c>
      <c r="AX114" s="463" t="s">
        <v>677</v>
      </c>
      <c r="AY114" s="463" t="s">
        <v>677</v>
      </c>
      <c r="AZ114" s="463" t="s">
        <v>677</v>
      </c>
      <c r="BA114" s="463" t="s">
        <v>677</v>
      </c>
      <c r="BB114" s="463" t="s">
        <v>677</v>
      </c>
      <c r="BC114" s="463" t="s">
        <v>677</v>
      </c>
      <c r="BD114" s="463" t="s">
        <v>677</v>
      </c>
      <c r="BE114" s="578"/>
      <c r="BF114" s="578"/>
      <c r="BG114" s="463" t="s">
        <v>677</v>
      </c>
      <c r="BH114" s="600"/>
      <c r="BI114" s="600"/>
      <c r="BJ114" s="463" t="s">
        <v>677</v>
      </c>
      <c r="BK114" s="600"/>
      <c r="BL114" s="600"/>
      <c r="BM114" s="463" t="s">
        <v>677</v>
      </c>
      <c r="BN114" s="463" t="s">
        <v>677</v>
      </c>
      <c r="BO114" s="463" t="s">
        <v>677</v>
      </c>
      <c r="BP114" s="463" t="s">
        <v>677</v>
      </c>
      <c r="BQ114" s="603" t="s">
        <v>677</v>
      </c>
      <c r="BR114" s="610" t="s">
        <v>683</v>
      </c>
      <c r="BS114" s="463" t="s">
        <v>677</v>
      </c>
      <c r="BT114" s="463" t="s">
        <v>677</v>
      </c>
      <c r="BU114" s="463" t="s">
        <v>677</v>
      </c>
      <c r="BV114" s="463" t="s">
        <v>677</v>
      </c>
      <c r="BW114" s="601" t="s">
        <v>683</v>
      </c>
      <c r="BX114" s="601" t="s">
        <v>683</v>
      </c>
      <c r="BY114" s="463" t="s">
        <v>677</v>
      </c>
    </row>
    <row r="115" spans="1:77" ht="15" x14ac:dyDescent="0.25">
      <c r="A115" s="598">
        <v>42369</v>
      </c>
      <c r="B115" s="463" t="s">
        <v>677</v>
      </c>
      <c r="C115" s="463" t="s">
        <v>677</v>
      </c>
      <c r="D115" s="463" t="s">
        <v>677</v>
      </c>
      <c r="E115" s="463" t="s">
        <v>677</v>
      </c>
      <c r="F115" s="463" t="s">
        <v>677</v>
      </c>
      <c r="G115" s="463" t="s">
        <v>677</v>
      </c>
      <c r="H115" s="463" t="s">
        <v>677</v>
      </c>
      <c r="I115" s="463" t="s">
        <v>677</v>
      </c>
      <c r="J115" s="463" t="s">
        <v>677</v>
      </c>
      <c r="K115" s="463" t="s">
        <v>677</v>
      </c>
      <c r="L115" s="463" t="s">
        <v>677</v>
      </c>
      <c r="M115" s="463" t="s">
        <v>677</v>
      </c>
      <c r="N115" s="463" t="s">
        <v>677</v>
      </c>
      <c r="O115" s="463" t="s">
        <v>677</v>
      </c>
      <c r="P115" s="463" t="s">
        <v>677</v>
      </c>
      <c r="Q115" s="463" t="s">
        <v>677</v>
      </c>
      <c r="R115" s="463" t="s">
        <v>677</v>
      </c>
      <c r="S115" s="463" t="s">
        <v>677</v>
      </c>
      <c r="T115" s="463" t="s">
        <v>677</v>
      </c>
      <c r="U115" s="463" t="s">
        <v>677</v>
      </c>
      <c r="V115" s="463" t="s">
        <v>677</v>
      </c>
      <c r="W115" s="463" t="s">
        <v>677</v>
      </c>
      <c r="X115" s="463" t="s">
        <v>677</v>
      </c>
      <c r="Y115" s="463" t="s">
        <v>677</v>
      </c>
      <c r="Z115" s="463" t="s">
        <v>677</v>
      </c>
      <c r="AA115" s="463" t="s">
        <v>677</v>
      </c>
      <c r="AB115" s="463" t="s">
        <v>677</v>
      </c>
      <c r="AC115" s="578"/>
      <c r="AD115" s="578"/>
      <c r="AE115" s="463" t="s">
        <v>677</v>
      </c>
      <c r="AF115" s="578"/>
      <c r="AG115" s="578"/>
      <c r="AH115" s="463" t="s">
        <v>677</v>
      </c>
      <c r="AI115" s="463" t="s">
        <v>677</v>
      </c>
      <c r="AJ115" s="463" t="s">
        <v>677</v>
      </c>
      <c r="AK115" s="463" t="s">
        <v>677</v>
      </c>
      <c r="AL115" s="578"/>
      <c r="AM115" s="578"/>
      <c r="AN115" s="463" t="s">
        <v>677</v>
      </c>
      <c r="AO115" s="578"/>
      <c r="AP115" s="578"/>
      <c r="AQ115" s="463" t="s">
        <v>677</v>
      </c>
      <c r="AR115" s="578"/>
      <c r="AS115" s="578"/>
      <c r="AT115" s="463" t="s">
        <v>677</v>
      </c>
      <c r="AU115" s="598">
        <v>42369</v>
      </c>
      <c r="AV115" s="463" t="s">
        <v>677</v>
      </c>
      <c r="AW115" s="463" t="s">
        <v>677</v>
      </c>
      <c r="AX115" s="463" t="s">
        <v>677</v>
      </c>
      <c r="AY115" s="463" t="s">
        <v>677</v>
      </c>
      <c r="AZ115" s="463" t="s">
        <v>677</v>
      </c>
      <c r="BA115" s="463" t="s">
        <v>677</v>
      </c>
      <c r="BB115" s="463" t="s">
        <v>677</v>
      </c>
      <c r="BC115" s="463" t="s">
        <v>677</v>
      </c>
      <c r="BD115" s="463" t="s">
        <v>677</v>
      </c>
      <c r="BE115" s="578"/>
      <c r="BF115" s="578"/>
      <c r="BG115" s="463" t="s">
        <v>677</v>
      </c>
      <c r="BH115" s="600"/>
      <c r="BI115" s="600"/>
      <c r="BJ115" s="601" t="s">
        <v>683</v>
      </c>
      <c r="BK115" s="600"/>
      <c r="BL115" s="600"/>
      <c r="BM115" s="463" t="s">
        <v>677</v>
      </c>
      <c r="BN115" s="463" t="s">
        <v>677</v>
      </c>
      <c r="BO115" s="463" t="s">
        <v>677</v>
      </c>
      <c r="BP115" s="463" t="s">
        <v>677</v>
      </c>
      <c r="BQ115" s="603" t="s">
        <v>677</v>
      </c>
      <c r="BR115" s="610" t="s">
        <v>683</v>
      </c>
      <c r="BS115" s="463" t="s">
        <v>677</v>
      </c>
      <c r="BT115" s="463" t="s">
        <v>677</v>
      </c>
      <c r="BU115" s="463" t="s">
        <v>677</v>
      </c>
      <c r="BV115" s="463" t="s">
        <v>677</v>
      </c>
      <c r="BW115" s="601" t="s">
        <v>683</v>
      </c>
      <c r="BX115" s="601" t="s">
        <v>683</v>
      </c>
      <c r="BY115" s="463" t="s">
        <v>677</v>
      </c>
    </row>
    <row r="116" spans="1:77" ht="26.25" x14ac:dyDescent="0.25">
      <c r="A116" s="598">
        <v>42370</v>
      </c>
      <c r="B116" s="463" t="s">
        <v>677</v>
      </c>
      <c r="C116" s="463" t="s">
        <v>677</v>
      </c>
      <c r="D116" s="463" t="s">
        <v>677</v>
      </c>
      <c r="E116" s="463" t="s">
        <v>677</v>
      </c>
      <c r="F116" s="463" t="s">
        <v>677</v>
      </c>
      <c r="G116" s="463" t="s">
        <v>677</v>
      </c>
      <c r="H116" s="463" t="s">
        <v>677</v>
      </c>
      <c r="I116" s="463" t="s">
        <v>677</v>
      </c>
      <c r="J116" s="463" t="s">
        <v>677</v>
      </c>
      <c r="K116" s="463" t="s">
        <v>677</v>
      </c>
      <c r="L116" s="463" t="s">
        <v>677</v>
      </c>
      <c r="M116" s="463" t="s">
        <v>677</v>
      </c>
      <c r="N116" s="463" t="s">
        <v>677</v>
      </c>
      <c r="O116" s="463" t="s">
        <v>677</v>
      </c>
      <c r="P116" s="463" t="s">
        <v>677</v>
      </c>
      <c r="Q116" s="463" t="s">
        <v>677</v>
      </c>
      <c r="R116" s="463" t="s">
        <v>677</v>
      </c>
      <c r="S116" s="463" t="s">
        <v>677</v>
      </c>
      <c r="T116" s="463" t="s">
        <v>677</v>
      </c>
      <c r="U116" s="463" t="s">
        <v>677</v>
      </c>
      <c r="V116" s="463" t="s">
        <v>677</v>
      </c>
      <c r="W116" s="463" t="s">
        <v>677</v>
      </c>
      <c r="X116" s="463" t="s">
        <v>677</v>
      </c>
      <c r="Y116" s="463" t="s">
        <v>677</v>
      </c>
      <c r="Z116" s="463" t="s">
        <v>677</v>
      </c>
      <c r="AA116" s="463" t="s">
        <v>677</v>
      </c>
      <c r="AB116" s="463" t="s">
        <v>677</v>
      </c>
      <c r="AC116" s="578"/>
      <c r="AD116" s="578"/>
      <c r="AE116" s="463" t="s">
        <v>677</v>
      </c>
      <c r="AF116" s="578"/>
      <c r="AG116" s="578"/>
      <c r="AH116" s="463" t="s">
        <v>677</v>
      </c>
      <c r="AI116" s="463" t="s">
        <v>677</v>
      </c>
      <c r="AJ116" s="463" t="s">
        <v>677</v>
      </c>
      <c r="AK116" s="463" t="s">
        <v>677</v>
      </c>
      <c r="AL116" s="578"/>
      <c r="AM116" s="578"/>
      <c r="AN116" s="463" t="s">
        <v>677</v>
      </c>
      <c r="AO116" s="578"/>
      <c r="AP116" s="578"/>
      <c r="AQ116" s="463" t="s">
        <v>677</v>
      </c>
      <c r="AR116" s="578"/>
      <c r="AS116" s="578"/>
      <c r="AT116" s="463" t="s">
        <v>677</v>
      </c>
      <c r="AU116" s="598">
        <v>42370</v>
      </c>
      <c r="AV116" s="463" t="s">
        <v>677</v>
      </c>
      <c r="AW116" s="463" t="s">
        <v>677</v>
      </c>
      <c r="AX116" s="463" t="s">
        <v>677</v>
      </c>
      <c r="AY116" s="463" t="s">
        <v>677</v>
      </c>
      <c r="AZ116" s="463" t="s">
        <v>677</v>
      </c>
      <c r="BA116" s="463" t="s">
        <v>677</v>
      </c>
      <c r="BB116" s="463" t="s">
        <v>677</v>
      </c>
      <c r="BC116" s="463" t="s">
        <v>677</v>
      </c>
      <c r="BD116" s="463" t="s">
        <v>677</v>
      </c>
      <c r="BE116" s="578"/>
      <c r="BF116" s="578"/>
      <c r="BG116" s="601" t="s">
        <v>683</v>
      </c>
      <c r="BH116" s="600"/>
      <c r="BI116" s="600"/>
      <c r="BJ116" s="610" t="s">
        <v>683</v>
      </c>
      <c r="BK116" s="600"/>
      <c r="BL116" s="600"/>
      <c r="BM116" s="463" t="s">
        <v>677</v>
      </c>
      <c r="BN116" s="463" t="s">
        <v>677</v>
      </c>
      <c r="BO116" s="463" t="s">
        <v>677</v>
      </c>
      <c r="BP116" s="463" t="s">
        <v>677</v>
      </c>
      <c r="BQ116" s="602" t="s">
        <v>886</v>
      </c>
      <c r="BR116" s="610" t="s">
        <v>683</v>
      </c>
      <c r="BS116" s="463" t="s">
        <v>677</v>
      </c>
      <c r="BT116" s="463" t="s">
        <v>677</v>
      </c>
      <c r="BU116" s="463" t="s">
        <v>677</v>
      </c>
      <c r="BV116" s="463" t="s">
        <v>677</v>
      </c>
      <c r="BW116" s="601" t="s">
        <v>683</v>
      </c>
      <c r="BX116" s="601" t="s">
        <v>683</v>
      </c>
      <c r="BY116" s="463" t="s">
        <v>677</v>
      </c>
    </row>
    <row r="117" spans="1:77" ht="26.25" x14ac:dyDescent="0.25">
      <c r="A117" s="598">
        <v>42371</v>
      </c>
      <c r="B117" s="463" t="s">
        <v>677</v>
      </c>
      <c r="C117" s="463" t="s">
        <v>677</v>
      </c>
      <c r="D117" s="463" t="s">
        <v>677</v>
      </c>
      <c r="E117" s="463" t="s">
        <v>677</v>
      </c>
      <c r="F117" s="463" t="s">
        <v>677</v>
      </c>
      <c r="G117" s="463" t="s">
        <v>677</v>
      </c>
      <c r="H117" s="463" t="s">
        <v>677</v>
      </c>
      <c r="I117" s="463" t="s">
        <v>677</v>
      </c>
      <c r="J117" s="463" t="s">
        <v>677</v>
      </c>
      <c r="K117" s="463" t="s">
        <v>677</v>
      </c>
      <c r="L117" s="463" t="s">
        <v>677</v>
      </c>
      <c r="M117" s="463" t="s">
        <v>677</v>
      </c>
      <c r="N117" s="463" t="s">
        <v>677</v>
      </c>
      <c r="O117" s="463" t="s">
        <v>677</v>
      </c>
      <c r="P117" s="463" t="s">
        <v>677</v>
      </c>
      <c r="Q117" s="463" t="s">
        <v>677</v>
      </c>
      <c r="R117" s="463" t="s">
        <v>677</v>
      </c>
      <c r="S117" s="463" t="s">
        <v>677</v>
      </c>
      <c r="T117" s="463" t="s">
        <v>677</v>
      </c>
      <c r="U117" s="463" t="s">
        <v>677</v>
      </c>
      <c r="V117" s="463" t="s">
        <v>677</v>
      </c>
      <c r="W117" s="463" t="s">
        <v>677</v>
      </c>
      <c r="X117" s="463" t="s">
        <v>677</v>
      </c>
      <c r="Y117" s="463" t="s">
        <v>677</v>
      </c>
      <c r="Z117" s="463" t="s">
        <v>677</v>
      </c>
      <c r="AA117" s="463" t="s">
        <v>677</v>
      </c>
      <c r="AB117" s="463" t="s">
        <v>677</v>
      </c>
      <c r="AC117" s="578"/>
      <c r="AD117" s="578"/>
      <c r="AE117" s="463" t="s">
        <v>677</v>
      </c>
      <c r="AF117" s="578"/>
      <c r="AG117" s="578"/>
      <c r="AH117" s="463" t="s">
        <v>677</v>
      </c>
      <c r="AI117" s="463" t="s">
        <v>677</v>
      </c>
      <c r="AJ117" s="463" t="s">
        <v>677</v>
      </c>
      <c r="AK117" s="463" t="s">
        <v>677</v>
      </c>
      <c r="AL117" s="578"/>
      <c r="AM117" s="578"/>
      <c r="AN117" s="463" t="s">
        <v>677</v>
      </c>
      <c r="AO117" s="578"/>
      <c r="AP117" s="578"/>
      <c r="AQ117" s="463" t="s">
        <v>677</v>
      </c>
      <c r="AR117" s="578"/>
      <c r="AS117" s="578"/>
      <c r="AT117" s="463" t="s">
        <v>677</v>
      </c>
      <c r="AU117" s="598">
        <v>42371</v>
      </c>
      <c r="AV117" s="463" t="s">
        <v>677</v>
      </c>
      <c r="AW117" s="463" t="s">
        <v>677</v>
      </c>
      <c r="AX117" s="463" t="s">
        <v>677</v>
      </c>
      <c r="AY117" s="463" t="s">
        <v>677</v>
      </c>
      <c r="AZ117" s="463" t="s">
        <v>677</v>
      </c>
      <c r="BA117" s="463" t="s">
        <v>677</v>
      </c>
      <c r="BB117" s="463" t="s">
        <v>677</v>
      </c>
      <c r="BC117" s="463" t="s">
        <v>677</v>
      </c>
      <c r="BD117" s="463" t="s">
        <v>677</v>
      </c>
      <c r="BE117" s="578"/>
      <c r="BF117" s="578"/>
      <c r="BG117" s="463" t="s">
        <v>677</v>
      </c>
      <c r="BH117" s="600"/>
      <c r="BI117" s="600"/>
      <c r="BJ117" s="463" t="s">
        <v>677</v>
      </c>
      <c r="BK117" s="600"/>
      <c r="BL117" s="600"/>
      <c r="BM117" s="463" t="s">
        <v>677</v>
      </c>
      <c r="BN117" s="463" t="s">
        <v>677</v>
      </c>
      <c r="BO117" s="463" t="s">
        <v>677</v>
      </c>
      <c r="BP117" s="463" t="s">
        <v>677</v>
      </c>
      <c r="BQ117" s="602" t="s">
        <v>886</v>
      </c>
      <c r="BR117" s="610" t="s">
        <v>683</v>
      </c>
      <c r="BS117" s="463" t="s">
        <v>677</v>
      </c>
      <c r="BT117" s="463" t="s">
        <v>677</v>
      </c>
      <c r="BU117" s="463" t="s">
        <v>677</v>
      </c>
      <c r="BV117" s="463" t="s">
        <v>677</v>
      </c>
      <c r="BW117" s="601" t="s">
        <v>683</v>
      </c>
      <c r="BX117" s="601" t="s">
        <v>683</v>
      </c>
      <c r="BY117" s="463" t="s">
        <v>677</v>
      </c>
    </row>
    <row r="118" spans="1:77" ht="15" x14ac:dyDescent="0.25">
      <c r="A118" s="598">
        <v>42372</v>
      </c>
      <c r="B118" s="463" t="s">
        <v>677</v>
      </c>
      <c r="C118" s="463" t="s">
        <v>677</v>
      </c>
      <c r="D118" s="463" t="s">
        <v>677</v>
      </c>
      <c r="E118" s="463" t="s">
        <v>677</v>
      </c>
      <c r="F118" s="463" t="s">
        <v>677</v>
      </c>
      <c r="G118" s="463" t="s">
        <v>677</v>
      </c>
      <c r="H118" s="463" t="s">
        <v>677</v>
      </c>
      <c r="I118" s="463" t="s">
        <v>677</v>
      </c>
      <c r="J118" s="463" t="s">
        <v>677</v>
      </c>
      <c r="K118" s="463" t="s">
        <v>677</v>
      </c>
      <c r="L118" s="463" t="s">
        <v>677</v>
      </c>
      <c r="M118" s="463" t="s">
        <v>677</v>
      </c>
      <c r="N118" s="463" t="s">
        <v>677</v>
      </c>
      <c r="O118" s="463" t="s">
        <v>677</v>
      </c>
      <c r="P118" s="463" t="s">
        <v>677</v>
      </c>
      <c r="Q118" s="463" t="s">
        <v>677</v>
      </c>
      <c r="R118" s="463" t="s">
        <v>677</v>
      </c>
      <c r="S118" s="463" t="s">
        <v>677</v>
      </c>
      <c r="T118" s="463" t="s">
        <v>677</v>
      </c>
      <c r="U118" s="463" t="s">
        <v>677</v>
      </c>
      <c r="V118" s="463" t="s">
        <v>677</v>
      </c>
      <c r="W118" s="463" t="s">
        <v>677</v>
      </c>
      <c r="X118" s="463" t="s">
        <v>677</v>
      </c>
      <c r="Y118" s="463" t="s">
        <v>677</v>
      </c>
      <c r="Z118" s="463" t="s">
        <v>677</v>
      </c>
      <c r="AA118" s="463" t="s">
        <v>677</v>
      </c>
      <c r="AB118" s="463" t="s">
        <v>677</v>
      </c>
      <c r="AC118" s="578"/>
      <c r="AD118" s="578"/>
      <c r="AE118" s="463" t="s">
        <v>677</v>
      </c>
      <c r="AF118" s="578"/>
      <c r="AG118" s="578"/>
      <c r="AH118" s="463" t="s">
        <v>677</v>
      </c>
      <c r="AI118" s="463" t="s">
        <v>677</v>
      </c>
      <c r="AJ118" s="463" t="s">
        <v>677</v>
      </c>
      <c r="AK118" s="463" t="s">
        <v>677</v>
      </c>
      <c r="AL118" s="578"/>
      <c r="AM118" s="578"/>
      <c r="AN118" s="463" t="s">
        <v>677</v>
      </c>
      <c r="AO118" s="578"/>
      <c r="AP118" s="578"/>
      <c r="AQ118" s="463" t="s">
        <v>677</v>
      </c>
      <c r="AR118" s="578"/>
      <c r="AS118" s="578"/>
      <c r="AT118" s="463" t="s">
        <v>677</v>
      </c>
      <c r="AU118" s="598">
        <v>42372</v>
      </c>
      <c r="AV118" s="463" t="s">
        <v>677</v>
      </c>
      <c r="AW118" s="463" t="s">
        <v>677</v>
      </c>
      <c r="AX118" s="463" t="s">
        <v>677</v>
      </c>
      <c r="AY118" s="463" t="s">
        <v>677</v>
      </c>
      <c r="AZ118" s="463" t="s">
        <v>677</v>
      </c>
      <c r="BA118" s="463" t="s">
        <v>677</v>
      </c>
      <c r="BB118" s="463" t="s">
        <v>677</v>
      </c>
      <c r="BC118" s="463" t="s">
        <v>677</v>
      </c>
      <c r="BD118" s="463" t="s">
        <v>677</v>
      </c>
      <c r="BE118" s="578"/>
      <c r="BF118" s="578"/>
      <c r="BG118" s="463" t="s">
        <v>677</v>
      </c>
      <c r="BH118" s="600"/>
      <c r="BI118" s="600"/>
      <c r="BJ118" s="610" t="s">
        <v>683</v>
      </c>
      <c r="BK118" s="600"/>
      <c r="BL118" s="600"/>
      <c r="BM118" s="463" t="s">
        <v>677</v>
      </c>
      <c r="BN118" s="463" t="s">
        <v>677</v>
      </c>
      <c r="BO118" s="463" t="s">
        <v>677</v>
      </c>
      <c r="BP118" s="463" t="s">
        <v>677</v>
      </c>
      <c r="BQ118" s="603" t="s">
        <v>677</v>
      </c>
      <c r="BR118" s="610" t="s">
        <v>683</v>
      </c>
      <c r="BS118" s="463" t="s">
        <v>677</v>
      </c>
      <c r="BT118" s="463" t="s">
        <v>677</v>
      </c>
      <c r="BU118" s="463" t="s">
        <v>677</v>
      </c>
      <c r="BV118" s="463" t="s">
        <v>677</v>
      </c>
      <c r="BW118" s="601" t="s">
        <v>683</v>
      </c>
      <c r="BX118" s="601" t="s">
        <v>683</v>
      </c>
      <c r="BY118" s="463" t="s">
        <v>677</v>
      </c>
    </row>
    <row r="119" spans="1:77" ht="15" x14ac:dyDescent="0.25">
      <c r="A119" s="598">
        <v>42373</v>
      </c>
      <c r="B119" s="463" t="s">
        <v>677</v>
      </c>
      <c r="C119" s="463" t="s">
        <v>677</v>
      </c>
      <c r="D119" s="463" t="s">
        <v>677</v>
      </c>
      <c r="E119" s="463" t="s">
        <v>677</v>
      </c>
      <c r="F119" s="463" t="s">
        <v>677</v>
      </c>
      <c r="G119" s="463" t="s">
        <v>677</v>
      </c>
      <c r="H119" s="463" t="s">
        <v>677</v>
      </c>
      <c r="I119" s="463" t="s">
        <v>677</v>
      </c>
      <c r="J119" s="463" t="s">
        <v>677</v>
      </c>
      <c r="K119" s="463" t="s">
        <v>677</v>
      </c>
      <c r="L119" s="463" t="s">
        <v>677</v>
      </c>
      <c r="M119" s="463" t="s">
        <v>677</v>
      </c>
      <c r="N119" s="463" t="s">
        <v>677</v>
      </c>
      <c r="O119" s="463" t="s">
        <v>677</v>
      </c>
      <c r="P119" s="463" t="s">
        <v>677</v>
      </c>
      <c r="Q119" s="463" t="s">
        <v>677</v>
      </c>
      <c r="R119" s="463" t="s">
        <v>677</v>
      </c>
      <c r="S119" s="463" t="s">
        <v>677</v>
      </c>
      <c r="T119" s="463" t="s">
        <v>677</v>
      </c>
      <c r="U119" s="463" t="s">
        <v>677</v>
      </c>
      <c r="V119" s="463" t="s">
        <v>677</v>
      </c>
      <c r="W119" s="463" t="s">
        <v>677</v>
      </c>
      <c r="X119" s="463" t="s">
        <v>677</v>
      </c>
      <c r="Y119" s="463" t="s">
        <v>677</v>
      </c>
      <c r="Z119" s="463" t="s">
        <v>677</v>
      </c>
      <c r="AA119" s="463" t="s">
        <v>677</v>
      </c>
      <c r="AB119" s="463" t="s">
        <v>677</v>
      </c>
      <c r="AC119" s="578"/>
      <c r="AD119" s="578"/>
      <c r="AE119" s="463" t="s">
        <v>677</v>
      </c>
      <c r="AF119" s="578"/>
      <c r="AG119" s="578"/>
      <c r="AH119" s="463" t="s">
        <v>677</v>
      </c>
      <c r="AI119" s="463" t="s">
        <v>677</v>
      </c>
      <c r="AJ119" s="463" t="s">
        <v>677</v>
      </c>
      <c r="AK119" s="463" t="s">
        <v>677</v>
      </c>
      <c r="AL119" s="578"/>
      <c r="AM119" s="578"/>
      <c r="AN119" s="463" t="s">
        <v>677</v>
      </c>
      <c r="AO119" s="578"/>
      <c r="AP119" s="578"/>
      <c r="AQ119" s="463" t="s">
        <v>677</v>
      </c>
      <c r="AR119" s="578"/>
      <c r="AS119" s="578"/>
      <c r="AT119" s="463" t="s">
        <v>677</v>
      </c>
      <c r="AU119" s="598">
        <v>42373</v>
      </c>
      <c r="AV119" s="463" t="s">
        <v>677</v>
      </c>
      <c r="AW119" s="463" t="s">
        <v>677</v>
      </c>
      <c r="AX119" s="463" t="s">
        <v>677</v>
      </c>
      <c r="AY119" s="463" t="s">
        <v>677</v>
      </c>
      <c r="AZ119" s="463" t="s">
        <v>677</v>
      </c>
      <c r="BA119" s="463" t="s">
        <v>677</v>
      </c>
      <c r="BB119" s="463" t="s">
        <v>677</v>
      </c>
      <c r="BC119" s="463" t="s">
        <v>677</v>
      </c>
      <c r="BD119" s="463" t="s">
        <v>677</v>
      </c>
      <c r="BE119" s="578"/>
      <c r="BF119" s="578"/>
      <c r="BG119" s="463" t="s">
        <v>677</v>
      </c>
      <c r="BH119" s="600"/>
      <c r="BI119" s="600"/>
      <c r="BJ119" s="610" t="s">
        <v>683</v>
      </c>
      <c r="BK119" s="600"/>
      <c r="BL119" s="600"/>
      <c r="BM119" s="463" t="s">
        <v>677</v>
      </c>
      <c r="BN119" s="463" t="s">
        <v>677</v>
      </c>
      <c r="BO119" s="463" t="s">
        <v>677</v>
      </c>
      <c r="BP119" s="463" t="s">
        <v>677</v>
      </c>
      <c r="BQ119" s="603" t="s">
        <v>677</v>
      </c>
      <c r="BR119" s="610" t="s">
        <v>683</v>
      </c>
      <c r="BS119" s="463" t="s">
        <v>677</v>
      </c>
      <c r="BT119" s="463" t="s">
        <v>677</v>
      </c>
      <c r="BU119" s="463" t="s">
        <v>677</v>
      </c>
      <c r="BV119" s="463" t="s">
        <v>677</v>
      </c>
      <c r="BW119" s="601" t="s">
        <v>683</v>
      </c>
      <c r="BX119" s="601" t="s">
        <v>683</v>
      </c>
      <c r="BY119" s="463" t="s">
        <v>677</v>
      </c>
    </row>
    <row r="120" spans="1:77" ht="15" x14ac:dyDescent="0.25">
      <c r="A120" s="598">
        <v>42374</v>
      </c>
      <c r="B120" s="463" t="s">
        <v>677</v>
      </c>
      <c r="C120" s="463" t="s">
        <v>677</v>
      </c>
      <c r="D120" s="463" t="s">
        <v>677</v>
      </c>
      <c r="E120" s="463" t="s">
        <v>677</v>
      </c>
      <c r="F120" s="463" t="s">
        <v>677</v>
      </c>
      <c r="G120" s="463" t="s">
        <v>677</v>
      </c>
      <c r="H120" s="463" t="s">
        <v>677</v>
      </c>
      <c r="I120" s="463" t="s">
        <v>677</v>
      </c>
      <c r="J120" s="463" t="s">
        <v>677</v>
      </c>
      <c r="K120" s="463" t="s">
        <v>677</v>
      </c>
      <c r="L120" s="463" t="s">
        <v>677</v>
      </c>
      <c r="M120" s="463" t="s">
        <v>677</v>
      </c>
      <c r="N120" s="463" t="s">
        <v>677</v>
      </c>
      <c r="O120" s="463" t="s">
        <v>677</v>
      </c>
      <c r="P120" s="463" t="s">
        <v>677</v>
      </c>
      <c r="Q120" s="608" t="s">
        <v>677</v>
      </c>
      <c r="R120" s="608" t="s">
        <v>677</v>
      </c>
      <c r="S120" s="608" t="s">
        <v>677</v>
      </c>
      <c r="T120" s="463" t="s">
        <v>677</v>
      </c>
      <c r="U120" s="463" t="s">
        <v>677</v>
      </c>
      <c r="V120" s="463" t="s">
        <v>677</v>
      </c>
      <c r="W120" s="463" t="s">
        <v>677</v>
      </c>
      <c r="X120" s="463" t="s">
        <v>677</v>
      </c>
      <c r="Y120" s="463" t="s">
        <v>677</v>
      </c>
      <c r="Z120" s="463" t="s">
        <v>677</v>
      </c>
      <c r="AA120" s="463" t="s">
        <v>677</v>
      </c>
      <c r="AB120" s="463" t="s">
        <v>677</v>
      </c>
      <c r="AC120" s="578"/>
      <c r="AD120" s="578"/>
      <c r="AE120" s="463" t="s">
        <v>677</v>
      </c>
      <c r="AF120" s="578"/>
      <c r="AG120" s="578"/>
      <c r="AH120" s="463" t="s">
        <v>677</v>
      </c>
      <c r="AI120" s="463" t="s">
        <v>677</v>
      </c>
      <c r="AJ120" s="463" t="s">
        <v>677</v>
      </c>
      <c r="AK120" s="463" t="s">
        <v>677</v>
      </c>
      <c r="AL120" s="578"/>
      <c r="AM120" s="578"/>
      <c r="AN120" s="463" t="s">
        <v>677</v>
      </c>
      <c r="AO120" s="578"/>
      <c r="AP120" s="578"/>
      <c r="AQ120" s="463" t="s">
        <v>677</v>
      </c>
      <c r="AR120" s="578"/>
      <c r="AS120" s="578"/>
      <c r="AT120" s="610" t="s">
        <v>683</v>
      </c>
      <c r="AU120" s="598">
        <v>42374</v>
      </c>
      <c r="AV120" s="463" t="s">
        <v>677</v>
      </c>
      <c r="AW120" s="463" t="s">
        <v>677</v>
      </c>
      <c r="AX120" s="463" t="s">
        <v>677</v>
      </c>
      <c r="AY120" s="463" t="s">
        <v>677</v>
      </c>
      <c r="AZ120" s="463" t="s">
        <v>677</v>
      </c>
      <c r="BA120" s="463" t="s">
        <v>677</v>
      </c>
      <c r="BB120" s="463" t="s">
        <v>677</v>
      </c>
      <c r="BC120" s="463" t="s">
        <v>677</v>
      </c>
      <c r="BD120" s="463" t="s">
        <v>677</v>
      </c>
      <c r="BE120" s="578"/>
      <c r="BF120" s="578"/>
      <c r="BG120" s="463" t="s">
        <v>677</v>
      </c>
      <c r="BH120" s="600"/>
      <c r="BI120" s="600"/>
      <c r="BJ120" s="610" t="s">
        <v>683</v>
      </c>
      <c r="BK120" s="600"/>
      <c r="BL120" s="600"/>
      <c r="BM120" s="463" t="s">
        <v>677</v>
      </c>
      <c r="BN120" s="463" t="s">
        <v>677</v>
      </c>
      <c r="BO120" s="463" t="s">
        <v>677</v>
      </c>
      <c r="BP120" s="463" t="s">
        <v>677</v>
      </c>
      <c r="BQ120" s="603" t="s">
        <v>677</v>
      </c>
      <c r="BR120" s="610" t="s">
        <v>683</v>
      </c>
      <c r="BS120" s="463" t="s">
        <v>677</v>
      </c>
      <c r="BT120" s="463" t="s">
        <v>677</v>
      </c>
      <c r="BU120" s="463" t="s">
        <v>677</v>
      </c>
      <c r="BV120" s="463" t="s">
        <v>677</v>
      </c>
      <c r="BW120" s="601" t="s">
        <v>683</v>
      </c>
      <c r="BX120" s="601" t="s">
        <v>683</v>
      </c>
      <c r="BY120" s="463" t="s">
        <v>677</v>
      </c>
    </row>
    <row r="121" spans="1:77" x14ac:dyDescent="0.2">
      <c r="A121" s="598">
        <v>42375</v>
      </c>
      <c r="B121" s="463" t="s">
        <v>677</v>
      </c>
      <c r="C121" s="463" t="s">
        <v>677</v>
      </c>
      <c r="D121" s="463" t="s">
        <v>677</v>
      </c>
      <c r="E121" s="463" t="s">
        <v>677</v>
      </c>
      <c r="F121" s="463" t="s">
        <v>677</v>
      </c>
      <c r="G121" s="463" t="s">
        <v>677</v>
      </c>
      <c r="H121" s="463" t="s">
        <v>677</v>
      </c>
      <c r="I121" s="463" t="s">
        <v>677</v>
      </c>
      <c r="J121" s="463" t="s">
        <v>677</v>
      </c>
      <c r="K121" s="463" t="s">
        <v>677</v>
      </c>
      <c r="L121" s="463" t="s">
        <v>677</v>
      </c>
      <c r="M121" s="463" t="s">
        <v>677</v>
      </c>
      <c r="N121" s="463" t="s">
        <v>677</v>
      </c>
      <c r="O121" s="463" t="s">
        <v>677</v>
      </c>
      <c r="P121" s="463" t="s">
        <v>677</v>
      </c>
      <c r="Q121" s="463" t="s">
        <v>677</v>
      </c>
      <c r="R121" s="463" t="s">
        <v>677</v>
      </c>
      <c r="S121" s="463" t="s">
        <v>677</v>
      </c>
      <c r="T121" s="463" t="s">
        <v>677</v>
      </c>
      <c r="U121" s="463" t="s">
        <v>677</v>
      </c>
      <c r="V121" s="463" t="s">
        <v>677</v>
      </c>
      <c r="W121" s="463" t="s">
        <v>677</v>
      </c>
      <c r="X121" s="463" t="s">
        <v>677</v>
      </c>
      <c r="Y121" s="463" t="s">
        <v>677</v>
      </c>
      <c r="Z121" s="463" t="s">
        <v>677</v>
      </c>
      <c r="AA121" s="463" t="s">
        <v>677</v>
      </c>
      <c r="AB121" s="463" t="s">
        <v>677</v>
      </c>
      <c r="AC121" s="578"/>
      <c r="AD121" s="578"/>
      <c r="AE121" s="463" t="s">
        <v>677</v>
      </c>
      <c r="AF121" s="578"/>
      <c r="AG121" s="578"/>
      <c r="AH121" s="463" t="s">
        <v>677</v>
      </c>
      <c r="AI121" s="463" t="s">
        <v>677</v>
      </c>
      <c r="AJ121" s="463" t="s">
        <v>677</v>
      </c>
      <c r="AK121" s="463" t="s">
        <v>677</v>
      </c>
      <c r="AL121" s="578"/>
      <c r="AM121" s="578"/>
      <c r="AN121" s="463" t="s">
        <v>677</v>
      </c>
      <c r="AO121" s="578"/>
      <c r="AP121" s="578"/>
      <c r="AQ121" s="463" t="s">
        <v>677</v>
      </c>
      <c r="AR121" s="578"/>
      <c r="AS121" s="578"/>
      <c r="AT121" s="463" t="s">
        <v>677</v>
      </c>
      <c r="AU121" s="598">
        <v>42375</v>
      </c>
      <c r="AV121" s="463" t="s">
        <v>677</v>
      </c>
      <c r="AW121" s="463" t="s">
        <v>677</v>
      </c>
      <c r="AX121" s="463" t="s">
        <v>677</v>
      </c>
      <c r="AY121" s="463" t="s">
        <v>677</v>
      </c>
      <c r="AZ121" s="463" t="s">
        <v>677</v>
      </c>
      <c r="BA121" s="463" t="s">
        <v>677</v>
      </c>
      <c r="BB121" s="463" t="s">
        <v>677</v>
      </c>
      <c r="BC121" s="463" t="s">
        <v>677</v>
      </c>
      <c r="BD121" s="463" t="s">
        <v>677</v>
      </c>
      <c r="BE121" s="578"/>
      <c r="BF121" s="578"/>
      <c r="BG121" s="463" t="s">
        <v>677</v>
      </c>
      <c r="BH121" s="600"/>
      <c r="BI121" s="600"/>
      <c r="BJ121" s="463" t="s">
        <v>677</v>
      </c>
      <c r="BK121" s="600"/>
      <c r="BL121" s="600"/>
      <c r="BM121" s="463" t="s">
        <v>677</v>
      </c>
      <c r="BN121" s="463" t="s">
        <v>677</v>
      </c>
      <c r="BO121" s="463" t="s">
        <v>677</v>
      </c>
      <c r="BP121" s="463" t="s">
        <v>677</v>
      </c>
      <c r="BQ121" s="603" t="s">
        <v>677</v>
      </c>
      <c r="BR121" s="463" t="s">
        <v>677</v>
      </c>
      <c r="BS121" s="463" t="s">
        <v>677</v>
      </c>
      <c r="BT121" s="463" t="s">
        <v>677</v>
      </c>
      <c r="BU121" s="463" t="s">
        <v>677</v>
      </c>
      <c r="BV121" s="463" t="s">
        <v>677</v>
      </c>
      <c r="BW121" s="601" t="s">
        <v>683</v>
      </c>
      <c r="BX121" s="601" t="s">
        <v>683</v>
      </c>
      <c r="BY121" s="463" t="s">
        <v>677</v>
      </c>
    </row>
    <row r="122" spans="1:77" ht="15" x14ac:dyDescent="0.25">
      <c r="A122" s="598">
        <v>42376</v>
      </c>
      <c r="B122" s="463" t="s">
        <v>677</v>
      </c>
      <c r="C122" s="463" t="s">
        <v>677</v>
      </c>
      <c r="D122" s="463" t="s">
        <v>677</v>
      </c>
      <c r="E122" s="463" t="s">
        <v>677</v>
      </c>
      <c r="F122" s="463" t="s">
        <v>677</v>
      </c>
      <c r="G122" s="463" t="s">
        <v>677</v>
      </c>
      <c r="H122" s="463" t="s">
        <v>677</v>
      </c>
      <c r="I122" s="463" t="s">
        <v>677</v>
      </c>
      <c r="J122" s="463" t="s">
        <v>677</v>
      </c>
      <c r="K122" s="463" t="s">
        <v>677</v>
      </c>
      <c r="L122" s="463" t="s">
        <v>677</v>
      </c>
      <c r="M122" s="463" t="s">
        <v>677</v>
      </c>
      <c r="N122" s="463" t="s">
        <v>677</v>
      </c>
      <c r="O122" s="463" t="s">
        <v>677</v>
      </c>
      <c r="P122" s="463" t="s">
        <v>677</v>
      </c>
      <c r="Q122" s="463" t="s">
        <v>677</v>
      </c>
      <c r="R122" s="463" t="s">
        <v>677</v>
      </c>
      <c r="S122" s="463" t="s">
        <v>677</v>
      </c>
      <c r="T122" s="463" t="s">
        <v>677</v>
      </c>
      <c r="U122" s="463" t="s">
        <v>677</v>
      </c>
      <c r="V122" s="463" t="s">
        <v>677</v>
      </c>
      <c r="W122" s="463" t="s">
        <v>677</v>
      </c>
      <c r="X122" s="463" t="s">
        <v>677</v>
      </c>
      <c r="Y122" s="463" t="s">
        <v>677</v>
      </c>
      <c r="Z122" s="463" t="s">
        <v>677</v>
      </c>
      <c r="AA122" s="463" t="s">
        <v>677</v>
      </c>
      <c r="AB122" s="463" t="s">
        <v>677</v>
      </c>
      <c r="AC122" s="578"/>
      <c r="AD122" s="578"/>
      <c r="AE122" s="463" t="s">
        <v>677</v>
      </c>
      <c r="AF122" s="578"/>
      <c r="AG122" s="578"/>
      <c r="AH122" s="463" t="s">
        <v>677</v>
      </c>
      <c r="AI122" s="463" t="s">
        <v>677</v>
      </c>
      <c r="AJ122" s="463" t="s">
        <v>677</v>
      </c>
      <c r="AK122" s="463" t="s">
        <v>677</v>
      </c>
      <c r="AL122" s="578"/>
      <c r="AM122" s="578"/>
      <c r="AN122" s="463" t="s">
        <v>677</v>
      </c>
      <c r="AO122" s="578"/>
      <c r="AP122" s="578"/>
      <c r="AQ122" s="463" t="s">
        <v>677</v>
      </c>
      <c r="AR122" s="578"/>
      <c r="AS122" s="578"/>
      <c r="AT122" s="463" t="s">
        <v>677</v>
      </c>
      <c r="AU122" s="598">
        <v>42376</v>
      </c>
      <c r="AV122" s="463" t="s">
        <v>677</v>
      </c>
      <c r="AW122" s="463" t="s">
        <v>677</v>
      </c>
      <c r="AX122" s="463" t="s">
        <v>677</v>
      </c>
      <c r="AY122" s="463" t="s">
        <v>677</v>
      </c>
      <c r="AZ122" s="463" t="s">
        <v>677</v>
      </c>
      <c r="BA122" s="463" t="s">
        <v>677</v>
      </c>
      <c r="BB122" s="463" t="s">
        <v>677</v>
      </c>
      <c r="BC122" s="463" t="s">
        <v>677</v>
      </c>
      <c r="BD122" s="463" t="s">
        <v>677</v>
      </c>
      <c r="BE122" s="578"/>
      <c r="BF122" s="578"/>
      <c r="BG122" s="463" t="s">
        <v>677</v>
      </c>
      <c r="BH122" s="600"/>
      <c r="BI122" s="600"/>
      <c r="BJ122" s="463" t="s">
        <v>677</v>
      </c>
      <c r="BK122" s="600"/>
      <c r="BL122" s="600"/>
      <c r="BM122" s="463" t="s">
        <v>677</v>
      </c>
      <c r="BN122" s="463" t="s">
        <v>677</v>
      </c>
      <c r="BO122" s="463" t="s">
        <v>677</v>
      </c>
      <c r="BP122" s="463" t="s">
        <v>677</v>
      </c>
      <c r="BQ122" s="603" t="s">
        <v>677</v>
      </c>
      <c r="BR122" s="610" t="s">
        <v>683</v>
      </c>
      <c r="BS122" s="463" t="s">
        <v>677</v>
      </c>
      <c r="BT122" s="463" t="s">
        <v>677</v>
      </c>
      <c r="BU122" s="463" t="s">
        <v>677</v>
      </c>
      <c r="BV122" s="463" t="s">
        <v>677</v>
      </c>
      <c r="BW122" s="601" t="s">
        <v>683</v>
      </c>
      <c r="BX122" s="601" t="s">
        <v>683</v>
      </c>
      <c r="BY122" s="463" t="s">
        <v>677</v>
      </c>
    </row>
    <row r="123" spans="1:77" ht="30" x14ac:dyDescent="0.25">
      <c r="A123" s="598">
        <v>42377</v>
      </c>
      <c r="B123" s="463" t="s">
        <v>677</v>
      </c>
      <c r="C123" s="463" t="s">
        <v>677</v>
      </c>
      <c r="D123" s="463" t="s">
        <v>677</v>
      </c>
      <c r="E123" s="463" t="s">
        <v>677</v>
      </c>
      <c r="F123" s="463" t="s">
        <v>677</v>
      </c>
      <c r="G123" s="463" t="s">
        <v>677</v>
      </c>
      <c r="H123" s="463" t="s">
        <v>677</v>
      </c>
      <c r="I123" s="463" t="s">
        <v>677</v>
      </c>
      <c r="J123" s="463" t="s">
        <v>677</v>
      </c>
      <c r="K123" s="463" t="s">
        <v>677</v>
      </c>
      <c r="L123" s="463" t="s">
        <v>677</v>
      </c>
      <c r="M123" s="463" t="s">
        <v>677</v>
      </c>
      <c r="N123" s="463" t="s">
        <v>677</v>
      </c>
      <c r="O123" s="463" t="s">
        <v>677</v>
      </c>
      <c r="P123" s="463" t="s">
        <v>677</v>
      </c>
      <c r="Q123" s="463" t="s">
        <v>677</v>
      </c>
      <c r="R123" s="463" t="s">
        <v>677</v>
      </c>
      <c r="S123" s="463" t="s">
        <v>677</v>
      </c>
      <c r="T123" s="463" t="s">
        <v>677</v>
      </c>
      <c r="U123" s="463" t="s">
        <v>677</v>
      </c>
      <c r="V123" s="463" t="s">
        <v>677</v>
      </c>
      <c r="W123" s="463" t="s">
        <v>677</v>
      </c>
      <c r="X123" s="463" t="s">
        <v>677</v>
      </c>
      <c r="Y123" s="463" t="s">
        <v>677</v>
      </c>
      <c r="Z123" s="463" t="s">
        <v>677</v>
      </c>
      <c r="AA123" s="463" t="s">
        <v>677</v>
      </c>
      <c r="AB123" s="463" t="s">
        <v>677</v>
      </c>
      <c r="AC123" s="578"/>
      <c r="AD123" s="578"/>
      <c r="AE123" s="463" t="s">
        <v>677</v>
      </c>
      <c r="AF123" s="578"/>
      <c r="AG123" s="578"/>
      <c r="AH123" s="463" t="s">
        <v>677</v>
      </c>
      <c r="AI123" s="463" t="s">
        <v>677</v>
      </c>
      <c r="AJ123" s="463" t="s">
        <v>677</v>
      </c>
      <c r="AK123" s="463" t="s">
        <v>677</v>
      </c>
      <c r="AL123" s="578"/>
      <c r="AM123" s="578"/>
      <c r="AN123" s="463" t="s">
        <v>677</v>
      </c>
      <c r="AO123" s="578"/>
      <c r="AP123" s="578"/>
      <c r="AQ123" s="603" t="s">
        <v>677</v>
      </c>
      <c r="AR123" s="578"/>
      <c r="AS123" s="578"/>
      <c r="AT123" s="463" t="s">
        <v>677</v>
      </c>
      <c r="AU123" s="598">
        <v>42377</v>
      </c>
      <c r="AV123" s="463" t="s">
        <v>677</v>
      </c>
      <c r="AW123" s="463" t="s">
        <v>677</v>
      </c>
      <c r="AX123" s="463" t="s">
        <v>677</v>
      </c>
      <c r="AY123" s="463" t="s">
        <v>677</v>
      </c>
      <c r="AZ123" s="463" t="s">
        <v>677</v>
      </c>
      <c r="BA123" s="463" t="s">
        <v>677</v>
      </c>
      <c r="BB123" s="463" t="s">
        <v>677</v>
      </c>
      <c r="BC123" s="463" t="s">
        <v>677</v>
      </c>
      <c r="BD123" s="463" t="s">
        <v>677</v>
      </c>
      <c r="BE123" s="578"/>
      <c r="BF123" s="578"/>
      <c r="BG123" s="463" t="s">
        <v>677</v>
      </c>
      <c r="BH123" s="600"/>
      <c r="BI123" s="600"/>
      <c r="BJ123" s="463" t="s">
        <v>677</v>
      </c>
      <c r="BK123" s="600"/>
      <c r="BL123" s="600"/>
      <c r="BM123" s="463" t="s">
        <v>677</v>
      </c>
      <c r="BN123" s="463" t="s">
        <v>677</v>
      </c>
      <c r="BO123" s="463" t="s">
        <v>677</v>
      </c>
      <c r="BP123" s="463" t="s">
        <v>677</v>
      </c>
      <c r="BQ123" s="602" t="s">
        <v>886</v>
      </c>
      <c r="BR123" s="606" t="s">
        <v>689</v>
      </c>
      <c r="BS123" s="463" t="s">
        <v>677</v>
      </c>
      <c r="BT123" s="463" t="s">
        <v>677</v>
      </c>
      <c r="BU123" s="463" t="s">
        <v>677</v>
      </c>
      <c r="BV123" s="463" t="s">
        <v>677</v>
      </c>
      <c r="BW123" s="601" t="s">
        <v>683</v>
      </c>
      <c r="BX123" s="601" t="s">
        <v>683</v>
      </c>
      <c r="BY123" s="463" t="s">
        <v>677</v>
      </c>
    </row>
    <row r="124" spans="1:77" ht="30" x14ac:dyDescent="0.25">
      <c r="A124" s="598">
        <v>42378</v>
      </c>
      <c r="B124" s="463" t="s">
        <v>677</v>
      </c>
      <c r="C124" s="463" t="s">
        <v>677</v>
      </c>
      <c r="D124" s="463" t="s">
        <v>677</v>
      </c>
      <c r="E124" s="463" t="s">
        <v>677</v>
      </c>
      <c r="F124" s="463" t="s">
        <v>677</v>
      </c>
      <c r="G124" s="463" t="s">
        <v>677</v>
      </c>
      <c r="H124" s="463" t="s">
        <v>677</v>
      </c>
      <c r="I124" s="463" t="s">
        <v>677</v>
      </c>
      <c r="J124" s="463" t="s">
        <v>677</v>
      </c>
      <c r="K124" s="463" t="s">
        <v>677</v>
      </c>
      <c r="L124" s="463" t="s">
        <v>677</v>
      </c>
      <c r="M124" s="463" t="s">
        <v>677</v>
      </c>
      <c r="N124" s="463" t="s">
        <v>677</v>
      </c>
      <c r="O124" s="463" t="s">
        <v>677</v>
      </c>
      <c r="P124" s="463" t="s">
        <v>677</v>
      </c>
      <c r="Q124" s="463" t="s">
        <v>677</v>
      </c>
      <c r="R124" s="463" t="s">
        <v>677</v>
      </c>
      <c r="S124" s="463" t="s">
        <v>677</v>
      </c>
      <c r="T124" s="463" t="s">
        <v>677</v>
      </c>
      <c r="U124" s="463" t="s">
        <v>677</v>
      </c>
      <c r="V124" s="463" t="s">
        <v>677</v>
      </c>
      <c r="W124" s="463" t="s">
        <v>677</v>
      </c>
      <c r="X124" s="463" t="s">
        <v>677</v>
      </c>
      <c r="Y124" s="463" t="s">
        <v>677</v>
      </c>
      <c r="Z124" s="463" t="s">
        <v>677</v>
      </c>
      <c r="AA124" s="463" t="s">
        <v>677</v>
      </c>
      <c r="AB124" s="463" t="s">
        <v>677</v>
      </c>
      <c r="AC124" s="578"/>
      <c r="AD124" s="578"/>
      <c r="AE124" s="463" t="s">
        <v>677</v>
      </c>
      <c r="AF124" s="578"/>
      <c r="AG124" s="578"/>
      <c r="AH124" s="463" t="s">
        <v>677</v>
      </c>
      <c r="AI124" s="463" t="s">
        <v>677</v>
      </c>
      <c r="AJ124" s="611" t="s">
        <v>677</v>
      </c>
      <c r="AK124" s="463" t="s">
        <v>677</v>
      </c>
      <c r="AL124" s="578"/>
      <c r="AM124" s="578"/>
      <c r="AN124" s="463" t="s">
        <v>677</v>
      </c>
      <c r="AO124" s="578"/>
      <c r="AP124" s="578"/>
      <c r="AQ124" s="603" t="s">
        <v>677</v>
      </c>
      <c r="AR124" s="578"/>
      <c r="AS124" s="578"/>
      <c r="AT124" s="463" t="s">
        <v>677</v>
      </c>
      <c r="AU124" s="598">
        <v>42378</v>
      </c>
      <c r="AV124" s="463" t="s">
        <v>677</v>
      </c>
      <c r="AW124" s="463" t="s">
        <v>677</v>
      </c>
      <c r="AX124" s="463" t="s">
        <v>677</v>
      </c>
      <c r="AY124" s="463" t="s">
        <v>677</v>
      </c>
      <c r="AZ124" s="611" t="s">
        <v>677</v>
      </c>
      <c r="BA124" s="463" t="s">
        <v>677</v>
      </c>
      <c r="BB124" s="463" t="s">
        <v>677</v>
      </c>
      <c r="BC124" s="463" t="s">
        <v>677</v>
      </c>
      <c r="BD124" s="463" t="s">
        <v>677</v>
      </c>
      <c r="BE124" s="578"/>
      <c r="BF124" s="578"/>
      <c r="BG124" s="601" t="s">
        <v>683</v>
      </c>
      <c r="BH124" s="600"/>
      <c r="BI124" s="600"/>
      <c r="BJ124" s="601" t="s">
        <v>683</v>
      </c>
      <c r="BK124" s="600"/>
      <c r="BL124" s="600"/>
      <c r="BM124" s="463" t="s">
        <v>677</v>
      </c>
      <c r="BN124" s="463" t="s">
        <v>677</v>
      </c>
      <c r="BO124" s="463" t="s">
        <v>677</v>
      </c>
      <c r="BP124" s="463" t="s">
        <v>677</v>
      </c>
      <c r="BQ124" s="602" t="s">
        <v>886</v>
      </c>
      <c r="BR124" s="606" t="s">
        <v>689</v>
      </c>
      <c r="BS124" s="463" t="s">
        <v>677</v>
      </c>
      <c r="BT124" s="463" t="s">
        <v>677</v>
      </c>
      <c r="BU124" s="463" t="s">
        <v>677</v>
      </c>
      <c r="BV124" s="463" t="s">
        <v>677</v>
      </c>
      <c r="BW124" s="601" t="s">
        <v>683</v>
      </c>
      <c r="BX124" s="601" t="s">
        <v>683</v>
      </c>
      <c r="BY124" s="463" t="s">
        <v>677</v>
      </c>
    </row>
    <row r="125" spans="1:77" ht="15" x14ac:dyDescent="0.25">
      <c r="A125" s="598">
        <v>42379</v>
      </c>
      <c r="B125" s="463" t="s">
        <v>677</v>
      </c>
      <c r="C125" s="463" t="s">
        <v>677</v>
      </c>
      <c r="D125" s="463" t="s">
        <v>677</v>
      </c>
      <c r="E125" s="463" t="s">
        <v>677</v>
      </c>
      <c r="F125" s="463" t="s">
        <v>677</v>
      </c>
      <c r="G125" s="463" t="s">
        <v>677</v>
      </c>
      <c r="H125" s="463" t="s">
        <v>677</v>
      </c>
      <c r="I125" s="463" t="s">
        <v>677</v>
      </c>
      <c r="J125" s="463" t="s">
        <v>677</v>
      </c>
      <c r="K125" s="463" t="s">
        <v>677</v>
      </c>
      <c r="L125" s="463" t="s">
        <v>677</v>
      </c>
      <c r="M125" s="463" t="s">
        <v>677</v>
      </c>
      <c r="N125" s="463" t="s">
        <v>677</v>
      </c>
      <c r="O125" s="463" t="s">
        <v>677</v>
      </c>
      <c r="P125" s="463" t="s">
        <v>677</v>
      </c>
      <c r="Q125" s="463" t="s">
        <v>677</v>
      </c>
      <c r="R125" s="463" t="s">
        <v>677</v>
      </c>
      <c r="S125" s="463" t="s">
        <v>677</v>
      </c>
      <c r="T125" s="463" t="s">
        <v>677</v>
      </c>
      <c r="U125" s="463" t="s">
        <v>677</v>
      </c>
      <c r="V125" s="463" t="s">
        <v>677</v>
      </c>
      <c r="W125" s="463" t="s">
        <v>677</v>
      </c>
      <c r="X125" s="463" t="s">
        <v>677</v>
      </c>
      <c r="Y125" s="463" t="s">
        <v>677</v>
      </c>
      <c r="Z125" s="463" t="s">
        <v>677</v>
      </c>
      <c r="AA125" s="463" t="s">
        <v>677</v>
      </c>
      <c r="AB125" s="463" t="s">
        <v>677</v>
      </c>
      <c r="AC125" s="578"/>
      <c r="AD125" s="578"/>
      <c r="AE125" s="463" t="s">
        <v>677</v>
      </c>
      <c r="AF125" s="578"/>
      <c r="AG125" s="578"/>
      <c r="AH125" s="463" t="s">
        <v>677</v>
      </c>
      <c r="AI125" s="463" t="s">
        <v>677</v>
      </c>
      <c r="AJ125" s="463" t="s">
        <v>677</v>
      </c>
      <c r="AK125" s="463" t="s">
        <v>677</v>
      </c>
      <c r="AL125" s="578"/>
      <c r="AM125" s="578"/>
      <c r="AN125" s="463" t="s">
        <v>677</v>
      </c>
      <c r="AO125" s="578"/>
      <c r="AP125" s="578"/>
      <c r="AQ125" s="603" t="s">
        <v>677</v>
      </c>
      <c r="AR125" s="578"/>
      <c r="AS125" s="578"/>
      <c r="AT125" s="463" t="s">
        <v>677</v>
      </c>
      <c r="AU125" s="598">
        <v>42379</v>
      </c>
      <c r="AV125" s="463" t="s">
        <v>677</v>
      </c>
      <c r="AW125" s="463" t="s">
        <v>677</v>
      </c>
      <c r="AX125" s="463" t="s">
        <v>677</v>
      </c>
      <c r="AY125" s="463" t="s">
        <v>677</v>
      </c>
      <c r="AZ125" s="463" t="s">
        <v>677</v>
      </c>
      <c r="BA125" s="463" t="s">
        <v>677</v>
      </c>
      <c r="BB125" s="463" t="s">
        <v>677</v>
      </c>
      <c r="BC125" s="463" t="s">
        <v>677</v>
      </c>
      <c r="BD125" s="463" t="s">
        <v>677</v>
      </c>
      <c r="BE125" s="578"/>
      <c r="BF125" s="578"/>
      <c r="BG125" s="601" t="s">
        <v>683</v>
      </c>
      <c r="BH125" s="600"/>
      <c r="BI125" s="600"/>
      <c r="BJ125" s="463" t="s">
        <v>677</v>
      </c>
      <c r="BK125" s="600"/>
      <c r="BL125" s="600"/>
      <c r="BM125" s="463" t="s">
        <v>677</v>
      </c>
      <c r="BN125" s="463" t="s">
        <v>677</v>
      </c>
      <c r="BO125" s="463" t="s">
        <v>677</v>
      </c>
      <c r="BP125" s="463" t="s">
        <v>677</v>
      </c>
      <c r="BQ125" s="603" t="s">
        <v>677</v>
      </c>
      <c r="BR125" s="610" t="s">
        <v>683</v>
      </c>
      <c r="BS125" s="463" t="s">
        <v>677</v>
      </c>
      <c r="BT125" s="463" t="s">
        <v>677</v>
      </c>
      <c r="BU125" s="463" t="s">
        <v>677</v>
      </c>
      <c r="BV125" s="463" t="s">
        <v>677</v>
      </c>
      <c r="BW125" s="601" t="s">
        <v>683</v>
      </c>
      <c r="BX125" s="601" t="s">
        <v>683</v>
      </c>
      <c r="BY125" s="463" t="s">
        <v>677</v>
      </c>
    </row>
    <row r="126" spans="1:77" ht="30" x14ac:dyDescent="0.25">
      <c r="A126" s="598">
        <v>42380</v>
      </c>
      <c r="B126" s="463" t="s">
        <v>677</v>
      </c>
      <c r="C126" s="463" t="s">
        <v>677</v>
      </c>
      <c r="D126" s="463" t="s">
        <v>677</v>
      </c>
      <c r="E126" s="463" t="s">
        <v>677</v>
      </c>
      <c r="F126" s="463" t="s">
        <v>677</v>
      </c>
      <c r="G126" s="463" t="s">
        <v>677</v>
      </c>
      <c r="H126" s="463" t="s">
        <v>677</v>
      </c>
      <c r="I126" s="463" t="s">
        <v>677</v>
      </c>
      <c r="J126" s="463" t="s">
        <v>677</v>
      </c>
      <c r="K126" s="463" t="s">
        <v>677</v>
      </c>
      <c r="L126" s="463" t="s">
        <v>677</v>
      </c>
      <c r="M126" s="463" t="s">
        <v>677</v>
      </c>
      <c r="N126" s="463" t="s">
        <v>677</v>
      </c>
      <c r="O126" s="463" t="s">
        <v>677</v>
      </c>
      <c r="P126" s="463" t="s">
        <v>677</v>
      </c>
      <c r="Q126" s="463" t="s">
        <v>677</v>
      </c>
      <c r="R126" s="463" t="s">
        <v>677</v>
      </c>
      <c r="S126" s="463" t="s">
        <v>677</v>
      </c>
      <c r="T126" s="463" t="s">
        <v>677</v>
      </c>
      <c r="U126" s="463" t="s">
        <v>677</v>
      </c>
      <c r="V126" s="463" t="s">
        <v>677</v>
      </c>
      <c r="W126" s="463" t="s">
        <v>677</v>
      </c>
      <c r="X126" s="463" t="s">
        <v>677</v>
      </c>
      <c r="Y126" s="463" t="s">
        <v>677</v>
      </c>
      <c r="Z126" s="463" t="s">
        <v>677</v>
      </c>
      <c r="AA126" s="463" t="s">
        <v>677</v>
      </c>
      <c r="AB126" s="463" t="s">
        <v>677</v>
      </c>
      <c r="AC126" s="578"/>
      <c r="AD126" s="578"/>
      <c r="AE126" s="463" t="s">
        <v>677</v>
      </c>
      <c r="AF126" s="578"/>
      <c r="AG126" s="578"/>
      <c r="AH126" s="463" t="s">
        <v>677</v>
      </c>
      <c r="AI126" s="463" t="s">
        <v>677</v>
      </c>
      <c r="AJ126" s="463" t="s">
        <v>677</v>
      </c>
      <c r="AK126" s="463" t="s">
        <v>677</v>
      </c>
      <c r="AL126" s="578"/>
      <c r="AM126" s="578"/>
      <c r="AN126" s="463" t="s">
        <v>677</v>
      </c>
      <c r="AO126" s="578"/>
      <c r="AP126" s="578"/>
      <c r="AQ126" s="603" t="s">
        <v>677</v>
      </c>
      <c r="AR126" s="578"/>
      <c r="AS126" s="578"/>
      <c r="AT126" s="463" t="s">
        <v>677</v>
      </c>
      <c r="AU126" s="598">
        <v>42380</v>
      </c>
      <c r="AV126" s="463" t="s">
        <v>677</v>
      </c>
      <c r="AW126" s="463" t="s">
        <v>677</v>
      </c>
      <c r="AX126" s="463" t="s">
        <v>677</v>
      </c>
      <c r="AY126" s="463" t="s">
        <v>677</v>
      </c>
      <c r="AZ126" s="463" t="s">
        <v>677</v>
      </c>
      <c r="BA126" s="463" t="s">
        <v>677</v>
      </c>
      <c r="BB126" s="463" t="s">
        <v>677</v>
      </c>
      <c r="BC126" s="463" t="s">
        <v>677</v>
      </c>
      <c r="BD126" s="463" t="s">
        <v>677</v>
      </c>
      <c r="BE126" s="578"/>
      <c r="BF126" s="578"/>
      <c r="BG126" s="463" t="s">
        <v>677</v>
      </c>
      <c r="BH126" s="600"/>
      <c r="BI126" s="600"/>
      <c r="BJ126" s="463" t="s">
        <v>677</v>
      </c>
      <c r="BK126" s="600"/>
      <c r="BL126" s="600"/>
      <c r="BM126" s="463" t="s">
        <v>677</v>
      </c>
      <c r="BN126" s="463" t="s">
        <v>677</v>
      </c>
      <c r="BO126" s="463" t="s">
        <v>677</v>
      </c>
      <c r="BP126" s="463" t="s">
        <v>677</v>
      </c>
      <c r="BQ126" s="463" t="s">
        <v>677</v>
      </c>
      <c r="BR126" s="606" t="s">
        <v>689</v>
      </c>
      <c r="BS126" s="463" t="s">
        <v>677</v>
      </c>
      <c r="BT126" s="463" t="s">
        <v>677</v>
      </c>
      <c r="BU126" s="463" t="s">
        <v>677</v>
      </c>
      <c r="BV126" s="463" t="s">
        <v>677</v>
      </c>
      <c r="BW126" s="601" t="s">
        <v>683</v>
      </c>
      <c r="BX126" s="601" t="s">
        <v>683</v>
      </c>
      <c r="BY126" s="463" t="s">
        <v>677</v>
      </c>
    </row>
    <row r="127" spans="1:77" ht="15" x14ac:dyDescent="0.25">
      <c r="A127" s="598">
        <v>42381</v>
      </c>
      <c r="B127" s="463" t="s">
        <v>677</v>
      </c>
      <c r="C127" s="463" t="s">
        <v>677</v>
      </c>
      <c r="D127" s="463" t="s">
        <v>677</v>
      </c>
      <c r="E127" s="463" t="s">
        <v>677</v>
      </c>
      <c r="F127" s="463" t="s">
        <v>677</v>
      </c>
      <c r="G127" s="463" t="s">
        <v>677</v>
      </c>
      <c r="H127" s="463" t="s">
        <v>677</v>
      </c>
      <c r="I127" s="463" t="s">
        <v>677</v>
      </c>
      <c r="J127" s="463" t="s">
        <v>677</v>
      </c>
      <c r="K127" s="463" t="s">
        <v>677</v>
      </c>
      <c r="L127" s="463" t="s">
        <v>677</v>
      </c>
      <c r="M127" s="463" t="s">
        <v>677</v>
      </c>
      <c r="N127" s="463" t="s">
        <v>677</v>
      </c>
      <c r="O127" s="463" t="s">
        <v>677</v>
      </c>
      <c r="P127" s="463" t="s">
        <v>677</v>
      </c>
      <c r="Q127" s="463" t="s">
        <v>677</v>
      </c>
      <c r="R127" s="463" t="s">
        <v>677</v>
      </c>
      <c r="S127" s="463" t="s">
        <v>677</v>
      </c>
      <c r="T127" s="463" t="s">
        <v>677</v>
      </c>
      <c r="U127" s="463" t="s">
        <v>677</v>
      </c>
      <c r="V127" s="463" t="s">
        <v>677</v>
      </c>
      <c r="W127" s="463" t="s">
        <v>677</v>
      </c>
      <c r="X127" s="463" t="s">
        <v>677</v>
      </c>
      <c r="Y127" s="463" t="s">
        <v>677</v>
      </c>
      <c r="Z127" s="463" t="s">
        <v>677</v>
      </c>
      <c r="AA127" s="463" t="s">
        <v>677</v>
      </c>
      <c r="AB127" s="463" t="s">
        <v>677</v>
      </c>
      <c r="AC127" s="578"/>
      <c r="AD127" s="578"/>
      <c r="AE127" s="463" t="s">
        <v>677</v>
      </c>
      <c r="AF127" s="578"/>
      <c r="AG127" s="578"/>
      <c r="AH127" s="463" t="s">
        <v>677</v>
      </c>
      <c r="AI127" s="463" t="s">
        <v>677</v>
      </c>
      <c r="AJ127" s="463" t="s">
        <v>677</v>
      </c>
      <c r="AK127" s="463" t="s">
        <v>677</v>
      </c>
      <c r="AL127" s="578"/>
      <c r="AM127" s="578"/>
      <c r="AN127" s="463" t="s">
        <v>677</v>
      </c>
      <c r="AO127" s="578"/>
      <c r="AP127" s="578"/>
      <c r="AQ127" s="603" t="s">
        <v>677</v>
      </c>
      <c r="AR127" s="578"/>
      <c r="AS127" s="578"/>
      <c r="AT127" s="463" t="s">
        <v>677</v>
      </c>
      <c r="AU127" s="598">
        <v>42381</v>
      </c>
      <c r="AV127" s="463" t="s">
        <v>677</v>
      </c>
      <c r="AW127" s="463" t="s">
        <v>677</v>
      </c>
      <c r="AX127" s="463" t="s">
        <v>677</v>
      </c>
      <c r="AY127" s="463" t="s">
        <v>677</v>
      </c>
      <c r="AZ127" s="463" t="s">
        <v>677</v>
      </c>
      <c r="BA127" s="463" t="s">
        <v>677</v>
      </c>
      <c r="BB127" s="463" t="s">
        <v>677</v>
      </c>
      <c r="BC127" s="463" t="s">
        <v>677</v>
      </c>
      <c r="BD127" s="463" t="s">
        <v>677</v>
      </c>
      <c r="BE127" s="578"/>
      <c r="BF127" s="578"/>
      <c r="BG127" s="463" t="s">
        <v>677</v>
      </c>
      <c r="BH127" s="600"/>
      <c r="BI127" s="600"/>
      <c r="BJ127" s="463" t="s">
        <v>677</v>
      </c>
      <c r="BK127" s="600"/>
      <c r="BL127" s="600"/>
      <c r="BM127" s="463" t="s">
        <v>677</v>
      </c>
      <c r="BN127" s="463" t="s">
        <v>677</v>
      </c>
      <c r="BO127" s="463" t="s">
        <v>677</v>
      </c>
      <c r="BP127" s="463" t="s">
        <v>677</v>
      </c>
      <c r="BQ127" s="603" t="s">
        <v>677</v>
      </c>
      <c r="BR127" s="610" t="s">
        <v>683</v>
      </c>
      <c r="BS127" s="463" t="s">
        <v>677</v>
      </c>
      <c r="BT127" s="463" t="s">
        <v>677</v>
      </c>
      <c r="BU127" s="463" t="s">
        <v>677</v>
      </c>
      <c r="BV127" s="463" t="s">
        <v>677</v>
      </c>
      <c r="BW127" s="601" t="s">
        <v>683</v>
      </c>
      <c r="BX127" s="601" t="s">
        <v>683</v>
      </c>
      <c r="BY127" s="463" t="s">
        <v>677</v>
      </c>
    </row>
    <row r="128" spans="1:77" ht="15" x14ac:dyDescent="0.25">
      <c r="A128" s="598">
        <v>42382</v>
      </c>
      <c r="B128" s="463" t="s">
        <v>677</v>
      </c>
      <c r="C128" s="463" t="s">
        <v>677</v>
      </c>
      <c r="D128" s="463" t="s">
        <v>677</v>
      </c>
      <c r="E128" s="463" t="s">
        <v>677</v>
      </c>
      <c r="F128" s="463" t="s">
        <v>677</v>
      </c>
      <c r="G128" s="463" t="s">
        <v>677</v>
      </c>
      <c r="H128" s="463" t="s">
        <v>677</v>
      </c>
      <c r="I128" s="463" t="s">
        <v>677</v>
      </c>
      <c r="J128" s="463" t="s">
        <v>677</v>
      </c>
      <c r="K128" s="463" t="s">
        <v>677</v>
      </c>
      <c r="L128" s="463" t="s">
        <v>677</v>
      </c>
      <c r="M128" s="463" t="s">
        <v>677</v>
      </c>
      <c r="N128" s="463" t="s">
        <v>677</v>
      </c>
      <c r="O128" s="463" t="s">
        <v>677</v>
      </c>
      <c r="P128" s="463" t="s">
        <v>677</v>
      </c>
      <c r="Q128" s="463" t="s">
        <v>677</v>
      </c>
      <c r="R128" s="463" t="s">
        <v>677</v>
      </c>
      <c r="S128" s="463" t="s">
        <v>677</v>
      </c>
      <c r="T128" s="463" t="s">
        <v>677</v>
      </c>
      <c r="U128" s="463" t="s">
        <v>677</v>
      </c>
      <c r="V128" s="463" t="s">
        <v>677</v>
      </c>
      <c r="W128" s="463" t="s">
        <v>677</v>
      </c>
      <c r="X128" s="463" t="s">
        <v>677</v>
      </c>
      <c r="Y128" s="463" t="s">
        <v>677</v>
      </c>
      <c r="Z128" s="463" t="s">
        <v>677</v>
      </c>
      <c r="AA128" s="463" t="s">
        <v>677</v>
      </c>
      <c r="AB128" s="463" t="s">
        <v>677</v>
      </c>
      <c r="AC128" s="578"/>
      <c r="AD128" s="578"/>
      <c r="AE128" s="463" t="s">
        <v>677</v>
      </c>
      <c r="AF128" s="578"/>
      <c r="AG128" s="578"/>
      <c r="AH128" s="463" t="s">
        <v>677</v>
      </c>
      <c r="AI128" s="463" t="s">
        <v>677</v>
      </c>
      <c r="AJ128" s="463" t="s">
        <v>677</v>
      </c>
      <c r="AK128" s="463" t="s">
        <v>677</v>
      </c>
      <c r="AL128" s="578"/>
      <c r="AM128" s="578"/>
      <c r="AN128" s="463" t="s">
        <v>677</v>
      </c>
      <c r="AO128" s="578"/>
      <c r="AP128" s="578"/>
      <c r="AQ128" s="603" t="s">
        <v>677</v>
      </c>
      <c r="AR128" s="578"/>
      <c r="AS128" s="578"/>
      <c r="AT128" s="463" t="s">
        <v>677</v>
      </c>
      <c r="AU128" s="598">
        <v>42382</v>
      </c>
      <c r="AV128" s="463" t="s">
        <v>677</v>
      </c>
      <c r="AW128" s="463" t="s">
        <v>677</v>
      </c>
      <c r="AX128" s="463" t="s">
        <v>677</v>
      </c>
      <c r="AY128" s="463" t="s">
        <v>677</v>
      </c>
      <c r="AZ128" s="463" t="s">
        <v>677</v>
      </c>
      <c r="BA128" s="463" t="s">
        <v>677</v>
      </c>
      <c r="BB128" s="463" t="s">
        <v>677</v>
      </c>
      <c r="BC128" s="463" t="s">
        <v>677</v>
      </c>
      <c r="BD128" s="463" t="s">
        <v>677</v>
      </c>
      <c r="BE128" s="578"/>
      <c r="BF128" s="578"/>
      <c r="BG128" s="463" t="s">
        <v>677</v>
      </c>
      <c r="BH128" s="600"/>
      <c r="BI128" s="600"/>
      <c r="BJ128" s="463" t="s">
        <v>677</v>
      </c>
      <c r="BK128" s="600"/>
      <c r="BL128" s="600"/>
      <c r="BM128" s="463" t="s">
        <v>677</v>
      </c>
      <c r="BN128" s="463" t="s">
        <v>677</v>
      </c>
      <c r="BO128" s="463" t="s">
        <v>677</v>
      </c>
      <c r="BP128" s="463" t="s">
        <v>677</v>
      </c>
      <c r="BQ128" s="463" t="s">
        <v>677</v>
      </c>
      <c r="BR128" s="610" t="s">
        <v>683</v>
      </c>
      <c r="BS128" s="463" t="s">
        <v>677</v>
      </c>
      <c r="BT128" s="463" t="s">
        <v>677</v>
      </c>
      <c r="BU128" s="463" t="s">
        <v>677</v>
      </c>
      <c r="BV128" s="463" t="s">
        <v>677</v>
      </c>
      <c r="BW128" s="601" t="s">
        <v>683</v>
      </c>
      <c r="BX128" s="601" t="s">
        <v>683</v>
      </c>
      <c r="BY128" s="463" t="s">
        <v>677</v>
      </c>
    </row>
    <row r="129" spans="1:77" ht="15" x14ac:dyDescent="0.25">
      <c r="A129" s="598">
        <v>42383</v>
      </c>
      <c r="B129" s="463" t="s">
        <v>677</v>
      </c>
      <c r="C129" s="463" t="s">
        <v>677</v>
      </c>
      <c r="D129" s="463" t="s">
        <v>677</v>
      </c>
      <c r="E129" s="463" t="s">
        <v>677</v>
      </c>
      <c r="F129" s="463" t="s">
        <v>677</v>
      </c>
      <c r="G129" s="463" t="s">
        <v>677</v>
      </c>
      <c r="H129" s="463" t="s">
        <v>677</v>
      </c>
      <c r="I129" s="463" t="s">
        <v>677</v>
      </c>
      <c r="J129" s="463" t="s">
        <v>677</v>
      </c>
      <c r="K129" s="463" t="s">
        <v>677</v>
      </c>
      <c r="L129" s="463" t="s">
        <v>677</v>
      </c>
      <c r="M129" s="463" t="s">
        <v>677</v>
      </c>
      <c r="N129" s="463" t="s">
        <v>677</v>
      </c>
      <c r="O129" s="463" t="s">
        <v>677</v>
      </c>
      <c r="P129" s="463" t="s">
        <v>677</v>
      </c>
      <c r="Q129" s="463" t="s">
        <v>677</v>
      </c>
      <c r="R129" s="463" t="s">
        <v>677</v>
      </c>
      <c r="S129" s="463" t="s">
        <v>677</v>
      </c>
      <c r="T129" s="463" t="s">
        <v>677</v>
      </c>
      <c r="U129" s="463" t="s">
        <v>677</v>
      </c>
      <c r="V129" s="463" t="s">
        <v>677</v>
      </c>
      <c r="W129" s="463" t="s">
        <v>677</v>
      </c>
      <c r="X129" s="463" t="s">
        <v>677</v>
      </c>
      <c r="Y129" s="463" t="s">
        <v>677</v>
      </c>
      <c r="Z129" s="463" t="s">
        <v>677</v>
      </c>
      <c r="AA129" s="463" t="s">
        <v>677</v>
      </c>
      <c r="AB129" s="463" t="s">
        <v>677</v>
      </c>
      <c r="AC129" s="578"/>
      <c r="AD129" s="578"/>
      <c r="AE129" s="463" t="s">
        <v>677</v>
      </c>
      <c r="AF129" s="578"/>
      <c r="AG129" s="578"/>
      <c r="AH129" s="463" t="s">
        <v>677</v>
      </c>
      <c r="AI129" s="463" t="s">
        <v>677</v>
      </c>
      <c r="AJ129" s="463" t="s">
        <v>677</v>
      </c>
      <c r="AK129" s="463" t="s">
        <v>677</v>
      </c>
      <c r="AL129" s="578"/>
      <c r="AM129" s="578"/>
      <c r="AN129" s="463" t="s">
        <v>677</v>
      </c>
      <c r="AO129" s="578"/>
      <c r="AP129" s="578"/>
      <c r="AQ129" s="603" t="s">
        <v>677</v>
      </c>
      <c r="AR129" s="578"/>
      <c r="AS129" s="578"/>
      <c r="AT129" s="463" t="s">
        <v>677</v>
      </c>
      <c r="AU129" s="598">
        <v>42383</v>
      </c>
      <c r="AV129" s="463" t="s">
        <v>677</v>
      </c>
      <c r="AW129" s="463" t="s">
        <v>677</v>
      </c>
      <c r="AX129" s="463" t="s">
        <v>677</v>
      </c>
      <c r="AY129" s="463" t="s">
        <v>677</v>
      </c>
      <c r="AZ129" s="463" t="s">
        <v>677</v>
      </c>
      <c r="BA129" s="463" t="s">
        <v>677</v>
      </c>
      <c r="BB129" s="463" t="s">
        <v>677</v>
      </c>
      <c r="BC129" s="463" t="s">
        <v>677</v>
      </c>
      <c r="BD129" s="463" t="s">
        <v>677</v>
      </c>
      <c r="BE129" s="578"/>
      <c r="BF129" s="578"/>
      <c r="BG129" s="463" t="s">
        <v>677</v>
      </c>
      <c r="BH129" s="600"/>
      <c r="BI129" s="600"/>
      <c r="BJ129" s="463" t="s">
        <v>677</v>
      </c>
      <c r="BK129" s="600"/>
      <c r="BL129" s="600"/>
      <c r="BM129" s="463" t="s">
        <v>677</v>
      </c>
      <c r="BN129" s="463" t="s">
        <v>677</v>
      </c>
      <c r="BO129" s="463" t="s">
        <v>677</v>
      </c>
      <c r="BP129" s="463" t="s">
        <v>677</v>
      </c>
      <c r="BQ129" s="601" t="s">
        <v>683</v>
      </c>
      <c r="BR129" s="610" t="s">
        <v>683</v>
      </c>
      <c r="BS129" s="463" t="s">
        <v>677</v>
      </c>
      <c r="BT129" s="463" t="s">
        <v>677</v>
      </c>
      <c r="BU129" s="463" t="s">
        <v>677</v>
      </c>
      <c r="BV129" s="463" t="s">
        <v>677</v>
      </c>
      <c r="BW129" s="601" t="s">
        <v>683</v>
      </c>
      <c r="BX129" s="601" t="s">
        <v>683</v>
      </c>
      <c r="BY129" s="463" t="s">
        <v>677</v>
      </c>
    </row>
    <row r="130" spans="1:77" ht="26.25" x14ac:dyDescent="0.25">
      <c r="A130" s="598">
        <v>42384</v>
      </c>
      <c r="B130" s="463" t="s">
        <v>677</v>
      </c>
      <c r="C130" s="463" t="s">
        <v>677</v>
      </c>
      <c r="D130" s="463" t="s">
        <v>677</v>
      </c>
      <c r="E130" s="463" t="s">
        <v>677</v>
      </c>
      <c r="F130" s="463" t="s">
        <v>677</v>
      </c>
      <c r="G130" s="463" t="s">
        <v>677</v>
      </c>
      <c r="H130" s="463" t="s">
        <v>677</v>
      </c>
      <c r="I130" s="463" t="s">
        <v>677</v>
      </c>
      <c r="J130" s="463" t="s">
        <v>677</v>
      </c>
      <c r="K130" s="463" t="s">
        <v>677</v>
      </c>
      <c r="L130" s="463" t="s">
        <v>677</v>
      </c>
      <c r="M130" s="463" t="s">
        <v>677</v>
      </c>
      <c r="N130" s="463" t="s">
        <v>677</v>
      </c>
      <c r="O130" s="463" t="s">
        <v>677</v>
      </c>
      <c r="P130" s="463" t="s">
        <v>677</v>
      </c>
      <c r="Q130" s="463" t="s">
        <v>677</v>
      </c>
      <c r="R130" s="463" t="s">
        <v>677</v>
      </c>
      <c r="S130" s="463" t="s">
        <v>677</v>
      </c>
      <c r="T130" s="463" t="s">
        <v>677</v>
      </c>
      <c r="U130" s="463" t="s">
        <v>677</v>
      </c>
      <c r="V130" s="463" t="s">
        <v>677</v>
      </c>
      <c r="W130" s="463" t="s">
        <v>677</v>
      </c>
      <c r="X130" s="463" t="s">
        <v>677</v>
      </c>
      <c r="Y130" s="463" t="s">
        <v>677</v>
      </c>
      <c r="Z130" s="463" t="s">
        <v>677</v>
      </c>
      <c r="AA130" s="463" t="s">
        <v>677</v>
      </c>
      <c r="AB130" s="463" t="s">
        <v>677</v>
      </c>
      <c r="AC130" s="578"/>
      <c r="AD130" s="578"/>
      <c r="AE130" s="463" t="s">
        <v>677</v>
      </c>
      <c r="AF130" s="578"/>
      <c r="AG130" s="578"/>
      <c r="AH130" s="463" t="s">
        <v>677</v>
      </c>
      <c r="AI130" s="463" t="s">
        <v>677</v>
      </c>
      <c r="AJ130" s="463" t="s">
        <v>677</v>
      </c>
      <c r="AK130" s="463" t="s">
        <v>677</v>
      </c>
      <c r="AL130" s="578"/>
      <c r="AM130" s="578"/>
      <c r="AN130" s="463" t="s">
        <v>677</v>
      </c>
      <c r="AO130" s="578"/>
      <c r="AP130" s="578"/>
      <c r="AQ130" s="603" t="s">
        <v>677</v>
      </c>
      <c r="AR130" s="578"/>
      <c r="AS130" s="578"/>
      <c r="AT130" s="463" t="s">
        <v>677</v>
      </c>
      <c r="AU130" s="598">
        <v>42384</v>
      </c>
      <c r="AV130" s="463" t="s">
        <v>677</v>
      </c>
      <c r="AW130" s="463" t="s">
        <v>677</v>
      </c>
      <c r="AX130" s="463" t="s">
        <v>677</v>
      </c>
      <c r="AY130" s="463" t="s">
        <v>677</v>
      </c>
      <c r="AZ130" s="463" t="s">
        <v>677</v>
      </c>
      <c r="BA130" s="463" t="s">
        <v>677</v>
      </c>
      <c r="BB130" s="463" t="s">
        <v>677</v>
      </c>
      <c r="BC130" s="463" t="s">
        <v>677</v>
      </c>
      <c r="BD130" s="463" t="s">
        <v>677</v>
      </c>
      <c r="BE130" s="578"/>
      <c r="BF130" s="578"/>
      <c r="BG130" s="463" t="s">
        <v>677</v>
      </c>
      <c r="BH130" s="600"/>
      <c r="BI130" s="600"/>
      <c r="BJ130" s="463" t="s">
        <v>677</v>
      </c>
      <c r="BK130" s="600"/>
      <c r="BL130" s="600"/>
      <c r="BM130" s="463" t="s">
        <v>677</v>
      </c>
      <c r="BN130" s="463" t="s">
        <v>677</v>
      </c>
      <c r="BO130" s="463" t="s">
        <v>677</v>
      </c>
      <c r="BP130" s="463" t="s">
        <v>677</v>
      </c>
      <c r="BQ130" s="602" t="s">
        <v>886</v>
      </c>
      <c r="BR130" s="610" t="s">
        <v>683</v>
      </c>
      <c r="BS130" s="463" t="s">
        <v>677</v>
      </c>
      <c r="BT130" s="463" t="s">
        <v>677</v>
      </c>
      <c r="BU130" s="463" t="s">
        <v>677</v>
      </c>
      <c r="BV130" s="463" t="s">
        <v>677</v>
      </c>
      <c r="BW130" s="601" t="s">
        <v>683</v>
      </c>
      <c r="BX130" s="601" t="s">
        <v>683</v>
      </c>
      <c r="BY130" s="463" t="s">
        <v>677</v>
      </c>
    </row>
    <row r="131" spans="1:77" ht="26.25" x14ac:dyDescent="0.25">
      <c r="A131" s="598">
        <v>42385</v>
      </c>
      <c r="B131" s="463" t="s">
        <v>677</v>
      </c>
      <c r="C131" s="463" t="s">
        <v>677</v>
      </c>
      <c r="D131" s="463" t="s">
        <v>677</v>
      </c>
      <c r="E131" s="463" t="s">
        <v>677</v>
      </c>
      <c r="F131" s="463" t="s">
        <v>677</v>
      </c>
      <c r="G131" s="463" t="s">
        <v>677</v>
      </c>
      <c r="H131" s="463" t="s">
        <v>677</v>
      </c>
      <c r="I131" s="463" t="s">
        <v>677</v>
      </c>
      <c r="J131" s="463" t="s">
        <v>677</v>
      </c>
      <c r="K131" s="463" t="s">
        <v>677</v>
      </c>
      <c r="L131" s="463" t="s">
        <v>677</v>
      </c>
      <c r="M131" s="463" t="s">
        <v>677</v>
      </c>
      <c r="N131" s="463" t="s">
        <v>677</v>
      </c>
      <c r="O131" s="463" t="s">
        <v>677</v>
      </c>
      <c r="P131" s="463" t="s">
        <v>677</v>
      </c>
      <c r="Q131" s="463" t="s">
        <v>677</v>
      </c>
      <c r="R131" s="463" t="s">
        <v>677</v>
      </c>
      <c r="S131" s="463" t="s">
        <v>677</v>
      </c>
      <c r="T131" s="463" t="s">
        <v>677</v>
      </c>
      <c r="U131" s="463" t="s">
        <v>677</v>
      </c>
      <c r="V131" s="463" t="s">
        <v>677</v>
      </c>
      <c r="W131" s="463" t="s">
        <v>677</v>
      </c>
      <c r="X131" s="463" t="s">
        <v>677</v>
      </c>
      <c r="Y131" s="463" t="s">
        <v>677</v>
      </c>
      <c r="Z131" s="463" t="s">
        <v>677</v>
      </c>
      <c r="AA131" s="463" t="s">
        <v>677</v>
      </c>
      <c r="AB131" s="463" t="s">
        <v>677</v>
      </c>
      <c r="AC131" s="578"/>
      <c r="AD131" s="578"/>
      <c r="AE131" s="463" t="s">
        <v>677</v>
      </c>
      <c r="AF131" s="578"/>
      <c r="AG131" s="578"/>
      <c r="AH131" s="463" t="s">
        <v>677</v>
      </c>
      <c r="AI131" s="463" t="s">
        <v>677</v>
      </c>
      <c r="AJ131" s="463" t="s">
        <v>677</v>
      </c>
      <c r="AK131" s="463" t="s">
        <v>677</v>
      </c>
      <c r="AL131" s="578"/>
      <c r="AM131" s="578"/>
      <c r="AN131" s="463" t="s">
        <v>677</v>
      </c>
      <c r="AO131" s="578"/>
      <c r="AP131" s="578"/>
      <c r="AQ131" s="603" t="s">
        <v>677</v>
      </c>
      <c r="AR131" s="578"/>
      <c r="AS131" s="578"/>
      <c r="AT131" s="463" t="s">
        <v>677</v>
      </c>
      <c r="AU131" s="598">
        <v>42385</v>
      </c>
      <c r="AV131" s="463" t="s">
        <v>677</v>
      </c>
      <c r="AW131" s="463" t="s">
        <v>677</v>
      </c>
      <c r="AX131" s="463" t="s">
        <v>677</v>
      </c>
      <c r="AY131" s="463" t="s">
        <v>677</v>
      </c>
      <c r="AZ131" s="463" t="s">
        <v>677</v>
      </c>
      <c r="BA131" s="463" t="s">
        <v>677</v>
      </c>
      <c r="BB131" s="463" t="s">
        <v>677</v>
      </c>
      <c r="BC131" s="463" t="s">
        <v>677</v>
      </c>
      <c r="BD131" s="463" t="s">
        <v>677</v>
      </c>
      <c r="BE131" s="578"/>
      <c r="BF131" s="578"/>
      <c r="BG131" s="463" t="s">
        <v>677</v>
      </c>
      <c r="BH131" s="600"/>
      <c r="BI131" s="600"/>
      <c r="BJ131" s="463" t="s">
        <v>677</v>
      </c>
      <c r="BK131" s="600"/>
      <c r="BL131" s="600"/>
      <c r="BM131" s="463" t="s">
        <v>677</v>
      </c>
      <c r="BN131" s="463" t="s">
        <v>677</v>
      </c>
      <c r="BO131" s="463" t="s">
        <v>677</v>
      </c>
      <c r="BP131" s="463" t="s">
        <v>677</v>
      </c>
      <c r="BQ131" s="602" t="s">
        <v>886</v>
      </c>
      <c r="BR131" s="610" t="s">
        <v>683</v>
      </c>
      <c r="BS131" s="463" t="s">
        <v>677</v>
      </c>
      <c r="BT131" s="463" t="s">
        <v>677</v>
      </c>
      <c r="BU131" s="463" t="s">
        <v>677</v>
      </c>
      <c r="BV131" s="463" t="s">
        <v>677</v>
      </c>
      <c r="BW131" s="601" t="s">
        <v>683</v>
      </c>
      <c r="BX131" s="601" t="s">
        <v>683</v>
      </c>
      <c r="BY131" s="463" t="s">
        <v>677</v>
      </c>
    </row>
    <row r="132" spans="1:77" ht="15" x14ac:dyDescent="0.25">
      <c r="A132" s="598">
        <v>42386</v>
      </c>
      <c r="B132" s="463" t="s">
        <v>677</v>
      </c>
      <c r="C132" s="463" t="s">
        <v>677</v>
      </c>
      <c r="D132" s="463" t="s">
        <v>677</v>
      </c>
      <c r="E132" s="463" t="s">
        <v>677</v>
      </c>
      <c r="F132" s="463" t="s">
        <v>677</v>
      </c>
      <c r="G132" s="463" t="s">
        <v>677</v>
      </c>
      <c r="H132" s="463" t="s">
        <v>677</v>
      </c>
      <c r="I132" s="463" t="s">
        <v>677</v>
      </c>
      <c r="J132" s="463" t="s">
        <v>677</v>
      </c>
      <c r="K132" s="463" t="s">
        <v>677</v>
      </c>
      <c r="L132" s="463" t="s">
        <v>677</v>
      </c>
      <c r="M132" s="463" t="s">
        <v>677</v>
      </c>
      <c r="N132" s="463" t="s">
        <v>677</v>
      </c>
      <c r="O132" s="463" t="s">
        <v>677</v>
      </c>
      <c r="P132" s="463" t="s">
        <v>677</v>
      </c>
      <c r="Q132" s="463" t="s">
        <v>677</v>
      </c>
      <c r="R132" s="463" t="s">
        <v>677</v>
      </c>
      <c r="S132" s="463" t="s">
        <v>677</v>
      </c>
      <c r="T132" s="463" t="s">
        <v>677</v>
      </c>
      <c r="U132" s="463" t="s">
        <v>677</v>
      </c>
      <c r="V132" s="463" t="s">
        <v>677</v>
      </c>
      <c r="W132" s="463" t="s">
        <v>677</v>
      </c>
      <c r="X132" s="463" t="s">
        <v>677</v>
      </c>
      <c r="Y132" s="463" t="s">
        <v>677</v>
      </c>
      <c r="Z132" s="463" t="s">
        <v>677</v>
      </c>
      <c r="AA132" s="463" t="s">
        <v>677</v>
      </c>
      <c r="AB132" s="463" t="s">
        <v>677</v>
      </c>
      <c r="AC132" s="578"/>
      <c r="AD132" s="578"/>
      <c r="AE132" s="463" t="s">
        <v>677</v>
      </c>
      <c r="AF132" s="578"/>
      <c r="AG132" s="578"/>
      <c r="AH132" s="463" t="s">
        <v>677</v>
      </c>
      <c r="AI132" s="463" t="s">
        <v>677</v>
      </c>
      <c r="AJ132" s="463" t="s">
        <v>677</v>
      </c>
      <c r="AK132" s="463" t="s">
        <v>677</v>
      </c>
      <c r="AL132" s="578"/>
      <c r="AM132" s="578"/>
      <c r="AN132" s="463" t="s">
        <v>677</v>
      </c>
      <c r="AO132" s="578"/>
      <c r="AP132" s="578"/>
      <c r="AQ132" s="603" t="s">
        <v>677</v>
      </c>
      <c r="AR132" s="578"/>
      <c r="AS132" s="578"/>
      <c r="AT132" s="463" t="s">
        <v>677</v>
      </c>
      <c r="AU132" s="598">
        <v>42386</v>
      </c>
      <c r="AV132" s="463" t="s">
        <v>677</v>
      </c>
      <c r="AW132" s="463" t="s">
        <v>677</v>
      </c>
      <c r="AX132" s="463" t="s">
        <v>677</v>
      </c>
      <c r="AY132" s="463" t="s">
        <v>677</v>
      </c>
      <c r="AZ132" s="463" t="s">
        <v>677</v>
      </c>
      <c r="BA132" s="463" t="s">
        <v>677</v>
      </c>
      <c r="BB132" s="463" t="s">
        <v>677</v>
      </c>
      <c r="BC132" s="463" t="s">
        <v>677</v>
      </c>
      <c r="BD132" s="463" t="s">
        <v>677</v>
      </c>
      <c r="BE132" s="578"/>
      <c r="BF132" s="578"/>
      <c r="BG132" s="601" t="s">
        <v>683</v>
      </c>
      <c r="BH132" s="600"/>
      <c r="BI132" s="600"/>
      <c r="BJ132" s="463" t="s">
        <v>677</v>
      </c>
      <c r="BK132" s="600"/>
      <c r="BL132" s="600"/>
      <c r="BM132" s="463" t="s">
        <v>677</v>
      </c>
      <c r="BN132" s="463" t="s">
        <v>677</v>
      </c>
      <c r="BO132" s="463" t="s">
        <v>677</v>
      </c>
      <c r="BP132" s="463" t="s">
        <v>677</v>
      </c>
      <c r="BQ132" s="601" t="s">
        <v>683</v>
      </c>
      <c r="BR132" s="610" t="s">
        <v>683</v>
      </c>
      <c r="BS132" s="463" t="s">
        <v>677</v>
      </c>
      <c r="BT132" s="463" t="s">
        <v>677</v>
      </c>
      <c r="BU132" s="463" t="s">
        <v>677</v>
      </c>
      <c r="BV132" s="463" t="s">
        <v>677</v>
      </c>
      <c r="BW132" s="601" t="s">
        <v>683</v>
      </c>
      <c r="BX132" s="601" t="s">
        <v>683</v>
      </c>
      <c r="BY132" s="463" t="s">
        <v>677</v>
      </c>
    </row>
    <row r="133" spans="1:77" ht="15" x14ac:dyDescent="0.25">
      <c r="A133" s="598">
        <v>42387</v>
      </c>
      <c r="B133" s="463" t="s">
        <v>677</v>
      </c>
      <c r="C133" s="463" t="s">
        <v>677</v>
      </c>
      <c r="D133" s="463" t="s">
        <v>677</v>
      </c>
      <c r="E133" s="463" t="s">
        <v>677</v>
      </c>
      <c r="F133" s="463" t="s">
        <v>677</v>
      </c>
      <c r="G133" s="463" t="s">
        <v>677</v>
      </c>
      <c r="H133" s="463" t="s">
        <v>677</v>
      </c>
      <c r="I133" s="463" t="s">
        <v>677</v>
      </c>
      <c r="J133" s="463" t="s">
        <v>677</v>
      </c>
      <c r="K133" s="463" t="s">
        <v>677</v>
      </c>
      <c r="L133" s="463" t="s">
        <v>677</v>
      </c>
      <c r="M133" s="463" t="s">
        <v>677</v>
      </c>
      <c r="N133" s="463" t="s">
        <v>677</v>
      </c>
      <c r="O133" s="463" t="s">
        <v>677</v>
      </c>
      <c r="P133" s="463" t="s">
        <v>677</v>
      </c>
      <c r="Q133" s="463" t="s">
        <v>677</v>
      </c>
      <c r="R133" s="463" t="s">
        <v>677</v>
      </c>
      <c r="S133" s="463" t="s">
        <v>677</v>
      </c>
      <c r="T133" s="463" t="s">
        <v>677</v>
      </c>
      <c r="U133" s="463" t="s">
        <v>677</v>
      </c>
      <c r="V133" s="463" t="s">
        <v>677</v>
      </c>
      <c r="W133" s="463" t="s">
        <v>677</v>
      </c>
      <c r="X133" s="463" t="s">
        <v>677</v>
      </c>
      <c r="Y133" s="463" t="s">
        <v>677</v>
      </c>
      <c r="Z133" s="463" t="s">
        <v>677</v>
      </c>
      <c r="AA133" s="463" t="s">
        <v>677</v>
      </c>
      <c r="AB133" s="463" t="s">
        <v>677</v>
      </c>
      <c r="AC133" s="578"/>
      <c r="AD133" s="578"/>
      <c r="AE133" s="463" t="s">
        <v>677</v>
      </c>
      <c r="AF133" s="578"/>
      <c r="AG133" s="578"/>
      <c r="AH133" s="463" t="s">
        <v>677</v>
      </c>
      <c r="AI133" s="463" t="s">
        <v>677</v>
      </c>
      <c r="AJ133" s="463" t="s">
        <v>677</v>
      </c>
      <c r="AK133" s="463" t="s">
        <v>677</v>
      </c>
      <c r="AL133" s="578"/>
      <c r="AM133" s="578"/>
      <c r="AN133" s="463" t="s">
        <v>677</v>
      </c>
      <c r="AO133" s="578"/>
      <c r="AP133" s="578"/>
      <c r="AQ133" s="603" t="s">
        <v>677</v>
      </c>
      <c r="AR133" s="578"/>
      <c r="AS133" s="578"/>
      <c r="AT133" s="463" t="s">
        <v>677</v>
      </c>
      <c r="AU133" s="598">
        <v>42387</v>
      </c>
      <c r="AV133" s="463" t="s">
        <v>677</v>
      </c>
      <c r="AW133" s="463" t="s">
        <v>677</v>
      </c>
      <c r="AX133" s="463" t="s">
        <v>677</v>
      </c>
      <c r="AY133" s="463" t="s">
        <v>677</v>
      </c>
      <c r="AZ133" s="463" t="s">
        <v>677</v>
      </c>
      <c r="BA133" s="463" t="s">
        <v>677</v>
      </c>
      <c r="BB133" s="463" t="s">
        <v>677</v>
      </c>
      <c r="BC133" s="463" t="s">
        <v>677</v>
      </c>
      <c r="BD133" s="463" t="s">
        <v>677</v>
      </c>
      <c r="BE133" s="578"/>
      <c r="BF133" s="578"/>
      <c r="BG133" s="463" t="s">
        <v>677</v>
      </c>
      <c r="BH133" s="600"/>
      <c r="BI133" s="600"/>
      <c r="BJ133" s="463" t="s">
        <v>677</v>
      </c>
      <c r="BK133" s="600"/>
      <c r="BL133" s="600"/>
      <c r="BM133" s="463" t="s">
        <v>677</v>
      </c>
      <c r="BN133" s="463" t="s">
        <v>677</v>
      </c>
      <c r="BO133" s="463" t="s">
        <v>677</v>
      </c>
      <c r="BP133" s="463" t="s">
        <v>677</v>
      </c>
      <c r="BQ133" s="601" t="s">
        <v>683</v>
      </c>
      <c r="BR133" s="610" t="s">
        <v>683</v>
      </c>
      <c r="BS133" s="463" t="s">
        <v>677</v>
      </c>
      <c r="BT133" s="463" t="s">
        <v>677</v>
      </c>
      <c r="BU133" s="463" t="s">
        <v>677</v>
      </c>
      <c r="BV133" s="463" t="s">
        <v>677</v>
      </c>
      <c r="BW133" s="601" t="s">
        <v>683</v>
      </c>
      <c r="BX133" s="601" t="s">
        <v>683</v>
      </c>
      <c r="BY133" s="463" t="s">
        <v>677</v>
      </c>
    </row>
    <row r="134" spans="1:77" ht="30" x14ac:dyDescent="0.25">
      <c r="A134" s="598">
        <v>42388</v>
      </c>
      <c r="B134" s="463" t="s">
        <v>677</v>
      </c>
      <c r="C134" s="463" t="s">
        <v>677</v>
      </c>
      <c r="D134" s="463" t="s">
        <v>677</v>
      </c>
      <c r="E134" s="463" t="s">
        <v>677</v>
      </c>
      <c r="F134" s="463" t="s">
        <v>677</v>
      </c>
      <c r="G134" s="463" t="s">
        <v>677</v>
      </c>
      <c r="H134" s="463" t="s">
        <v>677</v>
      </c>
      <c r="I134" s="463" t="s">
        <v>677</v>
      </c>
      <c r="J134" s="463" t="s">
        <v>677</v>
      </c>
      <c r="K134" s="463" t="s">
        <v>677</v>
      </c>
      <c r="L134" s="463" t="s">
        <v>677</v>
      </c>
      <c r="M134" s="463" t="s">
        <v>677</v>
      </c>
      <c r="N134" s="463" t="s">
        <v>677</v>
      </c>
      <c r="O134" s="463" t="s">
        <v>677</v>
      </c>
      <c r="P134" s="463" t="s">
        <v>677</v>
      </c>
      <c r="Q134" s="463" t="s">
        <v>677</v>
      </c>
      <c r="R134" s="463" t="s">
        <v>677</v>
      </c>
      <c r="S134" s="463" t="s">
        <v>677</v>
      </c>
      <c r="T134" s="463" t="s">
        <v>677</v>
      </c>
      <c r="U134" s="463" t="s">
        <v>677</v>
      </c>
      <c r="V134" s="463" t="s">
        <v>677</v>
      </c>
      <c r="W134" s="463" t="s">
        <v>677</v>
      </c>
      <c r="X134" s="463" t="s">
        <v>677</v>
      </c>
      <c r="Y134" s="463" t="s">
        <v>677</v>
      </c>
      <c r="Z134" s="463" t="s">
        <v>677</v>
      </c>
      <c r="AA134" s="463" t="s">
        <v>677</v>
      </c>
      <c r="AB134" s="463" t="s">
        <v>677</v>
      </c>
      <c r="AC134" s="578"/>
      <c r="AD134" s="578"/>
      <c r="AE134" s="463" t="s">
        <v>677</v>
      </c>
      <c r="AF134" s="578"/>
      <c r="AG134" s="578"/>
      <c r="AH134" s="463" t="s">
        <v>677</v>
      </c>
      <c r="AI134" s="463" t="s">
        <v>677</v>
      </c>
      <c r="AJ134" s="463" t="s">
        <v>677</v>
      </c>
      <c r="AK134" s="463" t="s">
        <v>677</v>
      </c>
      <c r="AL134" s="578"/>
      <c r="AM134" s="578"/>
      <c r="AN134" s="463" t="s">
        <v>677</v>
      </c>
      <c r="AO134" s="578"/>
      <c r="AP134" s="578"/>
      <c r="AQ134" s="603" t="s">
        <v>677</v>
      </c>
      <c r="AR134" s="578"/>
      <c r="AS134" s="578"/>
      <c r="AT134" s="463" t="s">
        <v>677</v>
      </c>
      <c r="AU134" s="598">
        <v>42388</v>
      </c>
      <c r="AV134" s="463" t="s">
        <v>677</v>
      </c>
      <c r="AW134" s="463" t="s">
        <v>677</v>
      </c>
      <c r="AX134" s="463" t="s">
        <v>677</v>
      </c>
      <c r="AY134" s="463" t="s">
        <v>677</v>
      </c>
      <c r="AZ134" s="463" t="s">
        <v>677</v>
      </c>
      <c r="BA134" s="463" t="s">
        <v>677</v>
      </c>
      <c r="BB134" s="463" t="s">
        <v>677</v>
      </c>
      <c r="BC134" s="463" t="s">
        <v>677</v>
      </c>
      <c r="BD134" s="463" t="s">
        <v>677</v>
      </c>
      <c r="BE134" s="578"/>
      <c r="BF134" s="578"/>
      <c r="BG134" s="463" t="s">
        <v>677</v>
      </c>
      <c r="BH134" s="600"/>
      <c r="BI134" s="600"/>
      <c r="BJ134" s="463" t="s">
        <v>677</v>
      </c>
      <c r="BK134" s="600"/>
      <c r="BL134" s="600"/>
      <c r="BM134" s="463" t="s">
        <v>677</v>
      </c>
      <c r="BN134" s="463" t="s">
        <v>677</v>
      </c>
      <c r="BO134" s="463" t="s">
        <v>677</v>
      </c>
      <c r="BP134" s="463" t="s">
        <v>677</v>
      </c>
      <c r="BQ134" s="601" t="s">
        <v>683</v>
      </c>
      <c r="BR134" s="606" t="s">
        <v>689</v>
      </c>
      <c r="BS134" s="463" t="s">
        <v>677</v>
      </c>
      <c r="BT134" s="463" t="s">
        <v>677</v>
      </c>
      <c r="BU134" s="463" t="s">
        <v>677</v>
      </c>
      <c r="BV134" s="463" t="s">
        <v>677</v>
      </c>
      <c r="BW134" s="601" t="s">
        <v>683</v>
      </c>
      <c r="BX134" s="601" t="s">
        <v>683</v>
      </c>
      <c r="BY134" s="463" t="s">
        <v>677</v>
      </c>
    </row>
    <row r="135" spans="1:77" x14ac:dyDescent="0.2">
      <c r="A135" s="598">
        <v>42389</v>
      </c>
      <c r="B135" s="463" t="s">
        <v>677</v>
      </c>
      <c r="C135" s="463" t="s">
        <v>677</v>
      </c>
      <c r="D135" s="463" t="s">
        <v>677</v>
      </c>
      <c r="E135" s="463" t="s">
        <v>677</v>
      </c>
      <c r="F135" s="463" t="s">
        <v>677</v>
      </c>
      <c r="G135" s="463" t="s">
        <v>677</v>
      </c>
      <c r="H135" s="463" t="s">
        <v>677</v>
      </c>
      <c r="I135" s="463" t="s">
        <v>677</v>
      </c>
      <c r="J135" s="463" t="s">
        <v>677</v>
      </c>
      <c r="K135" s="463" t="s">
        <v>677</v>
      </c>
      <c r="L135" s="463" t="s">
        <v>677</v>
      </c>
      <c r="M135" s="463" t="s">
        <v>677</v>
      </c>
      <c r="N135" s="463" t="s">
        <v>677</v>
      </c>
      <c r="O135" s="463" t="s">
        <v>677</v>
      </c>
      <c r="P135" s="463" t="s">
        <v>677</v>
      </c>
      <c r="Q135" s="463" t="s">
        <v>677</v>
      </c>
      <c r="R135" s="463" t="s">
        <v>677</v>
      </c>
      <c r="S135" s="463" t="s">
        <v>677</v>
      </c>
      <c r="T135" s="463" t="s">
        <v>677</v>
      </c>
      <c r="U135" s="463" t="s">
        <v>677</v>
      </c>
      <c r="V135" s="463" t="s">
        <v>677</v>
      </c>
      <c r="W135" s="463" t="s">
        <v>677</v>
      </c>
      <c r="X135" s="463" t="s">
        <v>677</v>
      </c>
      <c r="Y135" s="463" t="s">
        <v>677</v>
      </c>
      <c r="Z135" s="463" t="s">
        <v>677</v>
      </c>
      <c r="AA135" s="463" t="s">
        <v>677</v>
      </c>
      <c r="AB135" s="463" t="s">
        <v>677</v>
      </c>
      <c r="AC135" s="578"/>
      <c r="AD135" s="578"/>
      <c r="AE135" s="463" t="s">
        <v>677</v>
      </c>
      <c r="AF135" s="578"/>
      <c r="AG135" s="578"/>
      <c r="AH135" s="463" t="s">
        <v>677</v>
      </c>
      <c r="AI135" s="463" t="s">
        <v>677</v>
      </c>
      <c r="AJ135" s="463" t="s">
        <v>677</v>
      </c>
      <c r="AK135" s="463" t="s">
        <v>677</v>
      </c>
      <c r="AL135" s="578"/>
      <c r="AM135" s="578"/>
      <c r="AN135" s="463" t="s">
        <v>677</v>
      </c>
      <c r="AO135" s="578"/>
      <c r="AP135" s="578"/>
      <c r="AQ135" s="603" t="s">
        <v>677</v>
      </c>
      <c r="AR135" s="578"/>
      <c r="AS135" s="578"/>
      <c r="AT135" s="463" t="s">
        <v>677</v>
      </c>
      <c r="AU135" s="598">
        <v>42389</v>
      </c>
      <c r="AV135" s="463" t="s">
        <v>677</v>
      </c>
      <c r="AW135" s="463" t="s">
        <v>677</v>
      </c>
      <c r="AX135" s="463" t="s">
        <v>677</v>
      </c>
      <c r="AY135" s="463" t="s">
        <v>677</v>
      </c>
      <c r="AZ135" s="463" t="s">
        <v>677</v>
      </c>
      <c r="BA135" s="463" t="s">
        <v>677</v>
      </c>
      <c r="BB135" s="463" t="s">
        <v>677</v>
      </c>
      <c r="BC135" s="463" t="s">
        <v>677</v>
      </c>
      <c r="BD135" s="463" t="s">
        <v>677</v>
      </c>
      <c r="BE135" s="578"/>
      <c r="BF135" s="578"/>
      <c r="BG135" s="463" t="s">
        <v>677</v>
      </c>
      <c r="BH135" s="600"/>
      <c r="BI135" s="600"/>
      <c r="BJ135" s="463" t="s">
        <v>677</v>
      </c>
      <c r="BK135" s="600"/>
      <c r="BL135" s="600"/>
      <c r="BM135" s="463" t="s">
        <v>677</v>
      </c>
      <c r="BN135" s="463" t="s">
        <v>677</v>
      </c>
      <c r="BO135" s="463" t="s">
        <v>677</v>
      </c>
      <c r="BP135" s="463" t="s">
        <v>677</v>
      </c>
      <c r="BQ135" s="603" t="s">
        <v>677</v>
      </c>
      <c r="BR135" s="463" t="s">
        <v>677</v>
      </c>
      <c r="BS135" s="463" t="s">
        <v>677</v>
      </c>
      <c r="BT135" s="463" t="s">
        <v>677</v>
      </c>
      <c r="BU135" s="463" t="s">
        <v>677</v>
      </c>
      <c r="BV135" s="463" t="s">
        <v>677</v>
      </c>
      <c r="BW135" s="601" t="s">
        <v>683</v>
      </c>
      <c r="BX135" s="601" t="s">
        <v>683</v>
      </c>
      <c r="BY135" s="463" t="s">
        <v>677</v>
      </c>
    </row>
    <row r="136" spans="1:77" ht="30" x14ac:dyDescent="0.25">
      <c r="A136" s="598">
        <v>42390</v>
      </c>
      <c r="B136" s="463" t="s">
        <v>677</v>
      </c>
      <c r="C136" s="463" t="s">
        <v>677</v>
      </c>
      <c r="D136" s="463" t="s">
        <v>677</v>
      </c>
      <c r="E136" s="463" t="s">
        <v>677</v>
      </c>
      <c r="F136" s="463" t="s">
        <v>677</v>
      </c>
      <c r="G136" s="463" t="s">
        <v>677</v>
      </c>
      <c r="H136" s="463" t="s">
        <v>677</v>
      </c>
      <c r="I136" s="463" t="s">
        <v>677</v>
      </c>
      <c r="J136" s="463" t="s">
        <v>677</v>
      </c>
      <c r="K136" s="463" t="s">
        <v>677</v>
      </c>
      <c r="L136" s="463" t="s">
        <v>677</v>
      </c>
      <c r="M136" s="463" t="s">
        <v>677</v>
      </c>
      <c r="N136" s="463" t="s">
        <v>677</v>
      </c>
      <c r="O136" s="463" t="s">
        <v>677</v>
      </c>
      <c r="P136" s="463" t="s">
        <v>677</v>
      </c>
      <c r="Q136" s="463" t="s">
        <v>677</v>
      </c>
      <c r="R136" s="463" t="s">
        <v>677</v>
      </c>
      <c r="S136" s="463" t="s">
        <v>677</v>
      </c>
      <c r="T136" s="463" t="s">
        <v>677</v>
      </c>
      <c r="U136" s="463" t="s">
        <v>677</v>
      </c>
      <c r="V136" s="463" t="s">
        <v>677</v>
      </c>
      <c r="W136" s="463" t="s">
        <v>677</v>
      </c>
      <c r="X136" s="463" t="s">
        <v>677</v>
      </c>
      <c r="Y136" s="463" t="s">
        <v>677</v>
      </c>
      <c r="Z136" s="463" t="s">
        <v>677</v>
      </c>
      <c r="AA136" s="463" t="s">
        <v>677</v>
      </c>
      <c r="AB136" s="463" t="s">
        <v>677</v>
      </c>
      <c r="AC136" s="578"/>
      <c r="AD136" s="578"/>
      <c r="AE136" s="463" t="s">
        <v>677</v>
      </c>
      <c r="AF136" s="578"/>
      <c r="AG136" s="578"/>
      <c r="AH136" s="463" t="s">
        <v>677</v>
      </c>
      <c r="AI136" s="463" t="s">
        <v>677</v>
      </c>
      <c r="AJ136" s="463" t="s">
        <v>677</v>
      </c>
      <c r="AK136" s="463" t="s">
        <v>677</v>
      </c>
      <c r="AL136" s="578"/>
      <c r="AM136" s="578"/>
      <c r="AN136" s="463" t="s">
        <v>677</v>
      </c>
      <c r="AO136" s="578"/>
      <c r="AP136" s="578"/>
      <c r="AQ136" s="603" t="s">
        <v>677</v>
      </c>
      <c r="AR136" s="578"/>
      <c r="AS136" s="578"/>
      <c r="AT136" s="463" t="s">
        <v>677</v>
      </c>
      <c r="AU136" s="598">
        <v>42390</v>
      </c>
      <c r="AV136" s="463" t="s">
        <v>677</v>
      </c>
      <c r="AW136" s="463" t="s">
        <v>677</v>
      </c>
      <c r="AX136" s="463" t="s">
        <v>677</v>
      </c>
      <c r="AY136" s="463" t="s">
        <v>677</v>
      </c>
      <c r="AZ136" s="463" t="s">
        <v>677</v>
      </c>
      <c r="BA136" s="463" t="s">
        <v>677</v>
      </c>
      <c r="BB136" s="463" t="s">
        <v>677</v>
      </c>
      <c r="BC136" s="463" t="s">
        <v>677</v>
      </c>
      <c r="BD136" s="463" t="s">
        <v>677</v>
      </c>
      <c r="BE136" s="578"/>
      <c r="BF136" s="578"/>
      <c r="BG136" s="463" t="s">
        <v>677</v>
      </c>
      <c r="BH136" s="600"/>
      <c r="BI136" s="600"/>
      <c r="BJ136" s="463" t="s">
        <v>677</v>
      </c>
      <c r="BK136" s="600"/>
      <c r="BL136" s="600"/>
      <c r="BM136" s="463" t="s">
        <v>677</v>
      </c>
      <c r="BN136" s="463" t="s">
        <v>677</v>
      </c>
      <c r="BO136" s="463" t="s">
        <v>677</v>
      </c>
      <c r="BP136" s="463" t="s">
        <v>677</v>
      </c>
      <c r="BQ136" s="463" t="s">
        <v>677</v>
      </c>
      <c r="BR136" s="606" t="s">
        <v>689</v>
      </c>
      <c r="BS136" s="463" t="s">
        <v>677</v>
      </c>
      <c r="BT136" s="463" t="s">
        <v>677</v>
      </c>
      <c r="BU136" s="463" t="s">
        <v>677</v>
      </c>
      <c r="BV136" s="463" t="s">
        <v>677</v>
      </c>
      <c r="BW136" s="601" t="s">
        <v>683</v>
      </c>
      <c r="BX136" s="601" t="s">
        <v>683</v>
      </c>
      <c r="BY136" s="463" t="s">
        <v>677</v>
      </c>
    </row>
    <row r="137" spans="1:77" ht="26.25" x14ac:dyDescent="0.25">
      <c r="A137" s="598">
        <v>42391</v>
      </c>
      <c r="B137" s="463" t="s">
        <v>677</v>
      </c>
      <c r="C137" s="463" t="s">
        <v>677</v>
      </c>
      <c r="D137" s="463" t="s">
        <v>677</v>
      </c>
      <c r="E137" s="463" t="s">
        <v>677</v>
      </c>
      <c r="F137" s="463" t="s">
        <v>677</v>
      </c>
      <c r="G137" s="463" t="s">
        <v>677</v>
      </c>
      <c r="H137" s="463" t="s">
        <v>677</v>
      </c>
      <c r="I137" s="463" t="s">
        <v>677</v>
      </c>
      <c r="J137" s="463" t="s">
        <v>677</v>
      </c>
      <c r="K137" s="463" t="s">
        <v>677</v>
      </c>
      <c r="L137" s="463" t="s">
        <v>677</v>
      </c>
      <c r="M137" s="463" t="s">
        <v>677</v>
      </c>
      <c r="N137" s="463" t="s">
        <v>677</v>
      </c>
      <c r="O137" s="463" t="s">
        <v>677</v>
      </c>
      <c r="P137" s="463" t="s">
        <v>677</v>
      </c>
      <c r="Q137" s="463" t="s">
        <v>677</v>
      </c>
      <c r="R137" s="463" t="s">
        <v>677</v>
      </c>
      <c r="S137" s="463" t="s">
        <v>677</v>
      </c>
      <c r="T137" s="463" t="s">
        <v>677</v>
      </c>
      <c r="U137" s="463" t="s">
        <v>677</v>
      </c>
      <c r="V137" s="463" t="s">
        <v>677</v>
      </c>
      <c r="W137" s="463" t="s">
        <v>677</v>
      </c>
      <c r="X137" s="463" t="s">
        <v>677</v>
      </c>
      <c r="Y137" s="463" t="s">
        <v>677</v>
      </c>
      <c r="Z137" s="463" t="s">
        <v>677</v>
      </c>
      <c r="AA137" s="463" t="s">
        <v>677</v>
      </c>
      <c r="AB137" s="463" t="s">
        <v>677</v>
      </c>
      <c r="AC137" s="578"/>
      <c r="AD137" s="578"/>
      <c r="AE137" s="463" t="s">
        <v>677</v>
      </c>
      <c r="AF137" s="578"/>
      <c r="AG137" s="578"/>
      <c r="AH137" s="463" t="s">
        <v>677</v>
      </c>
      <c r="AI137" s="463" t="s">
        <v>677</v>
      </c>
      <c r="AJ137" s="463" t="s">
        <v>677</v>
      </c>
      <c r="AK137" s="463" t="s">
        <v>677</v>
      </c>
      <c r="AL137" s="578"/>
      <c r="AM137" s="578"/>
      <c r="AN137" s="463" t="s">
        <v>677</v>
      </c>
      <c r="AO137" s="578"/>
      <c r="AP137" s="578"/>
      <c r="AQ137" s="603" t="s">
        <v>677</v>
      </c>
      <c r="AR137" s="578"/>
      <c r="AS137" s="578"/>
      <c r="AT137" s="463" t="s">
        <v>677</v>
      </c>
      <c r="AU137" s="598">
        <v>42391</v>
      </c>
      <c r="AV137" s="463" t="s">
        <v>677</v>
      </c>
      <c r="AW137" s="463" t="s">
        <v>677</v>
      </c>
      <c r="AX137" s="463" t="s">
        <v>677</v>
      </c>
      <c r="AY137" s="463" t="s">
        <v>677</v>
      </c>
      <c r="AZ137" s="463" t="s">
        <v>677</v>
      </c>
      <c r="BA137" s="463" t="s">
        <v>677</v>
      </c>
      <c r="BB137" s="463" t="s">
        <v>677</v>
      </c>
      <c r="BC137" s="463" t="s">
        <v>677</v>
      </c>
      <c r="BD137" s="463" t="s">
        <v>677</v>
      </c>
      <c r="BE137" s="578"/>
      <c r="BF137" s="578"/>
      <c r="BG137" s="463" t="s">
        <v>677</v>
      </c>
      <c r="BH137" s="600"/>
      <c r="BI137" s="600"/>
      <c r="BJ137" s="463" t="s">
        <v>677</v>
      </c>
      <c r="BK137" s="600"/>
      <c r="BL137" s="600"/>
      <c r="BM137" s="463" t="s">
        <v>677</v>
      </c>
      <c r="BN137" s="463" t="s">
        <v>677</v>
      </c>
      <c r="BO137" s="463" t="s">
        <v>677</v>
      </c>
      <c r="BP137" s="463" t="s">
        <v>677</v>
      </c>
      <c r="BQ137" s="602" t="s">
        <v>886</v>
      </c>
      <c r="BR137" s="610" t="s">
        <v>683</v>
      </c>
      <c r="BS137" s="463" t="s">
        <v>677</v>
      </c>
      <c r="BT137" s="463" t="s">
        <v>677</v>
      </c>
      <c r="BU137" s="463" t="s">
        <v>677</v>
      </c>
      <c r="BV137" s="463" t="s">
        <v>677</v>
      </c>
      <c r="BW137" s="601" t="s">
        <v>683</v>
      </c>
      <c r="BX137" s="601" t="s">
        <v>683</v>
      </c>
      <c r="BY137" s="463" t="s">
        <v>677</v>
      </c>
    </row>
    <row r="138" spans="1:77" ht="26.25" x14ac:dyDescent="0.25">
      <c r="A138" s="598">
        <v>42392</v>
      </c>
      <c r="B138" s="463" t="s">
        <v>677</v>
      </c>
      <c r="C138" s="463" t="s">
        <v>677</v>
      </c>
      <c r="D138" s="463" t="s">
        <v>677</v>
      </c>
      <c r="E138" s="463" t="s">
        <v>677</v>
      </c>
      <c r="F138" s="463" t="s">
        <v>677</v>
      </c>
      <c r="G138" s="463" t="s">
        <v>677</v>
      </c>
      <c r="H138" s="463" t="s">
        <v>677</v>
      </c>
      <c r="I138" s="463" t="s">
        <v>677</v>
      </c>
      <c r="J138" s="463" t="s">
        <v>677</v>
      </c>
      <c r="K138" s="463" t="s">
        <v>677</v>
      </c>
      <c r="L138" s="463" t="s">
        <v>677</v>
      </c>
      <c r="M138" s="463" t="s">
        <v>677</v>
      </c>
      <c r="N138" s="463" t="s">
        <v>677</v>
      </c>
      <c r="O138" s="463" t="s">
        <v>677</v>
      </c>
      <c r="P138" s="463" t="s">
        <v>677</v>
      </c>
      <c r="Q138" s="463" t="s">
        <v>677</v>
      </c>
      <c r="R138" s="463" t="s">
        <v>677</v>
      </c>
      <c r="S138" s="463" t="s">
        <v>677</v>
      </c>
      <c r="T138" s="463" t="s">
        <v>677</v>
      </c>
      <c r="U138" s="463" t="s">
        <v>677</v>
      </c>
      <c r="V138" s="463" t="s">
        <v>677</v>
      </c>
      <c r="W138" s="463" t="s">
        <v>677</v>
      </c>
      <c r="X138" s="463" t="s">
        <v>677</v>
      </c>
      <c r="Y138" s="463" t="s">
        <v>677</v>
      </c>
      <c r="Z138" s="463" t="s">
        <v>677</v>
      </c>
      <c r="AA138" s="463" t="s">
        <v>677</v>
      </c>
      <c r="AB138" s="463" t="s">
        <v>677</v>
      </c>
      <c r="AC138" s="578"/>
      <c r="AD138" s="578"/>
      <c r="AE138" s="463" t="s">
        <v>677</v>
      </c>
      <c r="AF138" s="578"/>
      <c r="AG138" s="578"/>
      <c r="AH138" s="463" t="s">
        <v>677</v>
      </c>
      <c r="AI138" s="463" t="s">
        <v>677</v>
      </c>
      <c r="AJ138" s="463" t="s">
        <v>677</v>
      </c>
      <c r="AK138" s="463" t="s">
        <v>677</v>
      </c>
      <c r="AL138" s="578"/>
      <c r="AM138" s="578"/>
      <c r="AN138" s="463" t="s">
        <v>677</v>
      </c>
      <c r="AO138" s="578"/>
      <c r="AP138" s="578"/>
      <c r="AQ138" s="603" t="s">
        <v>677</v>
      </c>
      <c r="AR138" s="578"/>
      <c r="AS138" s="578"/>
      <c r="AT138" s="463" t="s">
        <v>677</v>
      </c>
      <c r="AU138" s="598">
        <v>42392</v>
      </c>
      <c r="AV138" s="463" t="s">
        <v>677</v>
      </c>
      <c r="AW138" s="463" t="s">
        <v>677</v>
      </c>
      <c r="AX138" s="463" t="s">
        <v>677</v>
      </c>
      <c r="AY138" s="463" t="s">
        <v>677</v>
      </c>
      <c r="AZ138" s="463" t="s">
        <v>677</v>
      </c>
      <c r="BA138" s="463" t="s">
        <v>677</v>
      </c>
      <c r="BB138" s="463" t="s">
        <v>677</v>
      </c>
      <c r="BC138" s="463" t="s">
        <v>677</v>
      </c>
      <c r="BD138" s="463" t="s">
        <v>677</v>
      </c>
      <c r="BE138" s="578"/>
      <c r="BF138" s="578"/>
      <c r="BG138" s="463" t="s">
        <v>677</v>
      </c>
      <c r="BH138" s="600"/>
      <c r="BI138" s="600"/>
      <c r="BJ138" s="463" t="s">
        <v>677</v>
      </c>
      <c r="BK138" s="600"/>
      <c r="BL138" s="600"/>
      <c r="BM138" s="463" t="s">
        <v>677</v>
      </c>
      <c r="BN138" s="463" t="s">
        <v>677</v>
      </c>
      <c r="BO138" s="463" t="s">
        <v>677</v>
      </c>
      <c r="BP138" s="463" t="s">
        <v>677</v>
      </c>
      <c r="BQ138" s="602" t="s">
        <v>886</v>
      </c>
      <c r="BR138" s="610" t="s">
        <v>683</v>
      </c>
      <c r="BS138" s="463" t="s">
        <v>677</v>
      </c>
      <c r="BT138" s="463" t="s">
        <v>677</v>
      </c>
      <c r="BU138" s="463" t="s">
        <v>677</v>
      </c>
      <c r="BV138" s="463" t="s">
        <v>677</v>
      </c>
      <c r="BW138" s="601" t="s">
        <v>683</v>
      </c>
      <c r="BX138" s="601" t="s">
        <v>683</v>
      </c>
      <c r="BY138" s="463" t="s">
        <v>677</v>
      </c>
    </row>
    <row r="139" spans="1:77" ht="15" x14ac:dyDescent="0.25">
      <c r="A139" s="598">
        <v>42393</v>
      </c>
      <c r="B139" s="463" t="s">
        <v>677</v>
      </c>
      <c r="C139" s="463" t="s">
        <v>677</v>
      </c>
      <c r="D139" s="463" t="s">
        <v>677</v>
      </c>
      <c r="E139" s="463" t="s">
        <v>677</v>
      </c>
      <c r="F139" s="463" t="s">
        <v>677</v>
      </c>
      <c r="G139" s="463" t="s">
        <v>677</v>
      </c>
      <c r="H139" s="463" t="s">
        <v>677</v>
      </c>
      <c r="I139" s="463" t="s">
        <v>677</v>
      </c>
      <c r="J139" s="463" t="s">
        <v>677</v>
      </c>
      <c r="K139" s="463" t="s">
        <v>677</v>
      </c>
      <c r="L139" s="463" t="s">
        <v>677</v>
      </c>
      <c r="M139" s="463" t="s">
        <v>677</v>
      </c>
      <c r="N139" s="463" t="s">
        <v>677</v>
      </c>
      <c r="O139" s="463" t="s">
        <v>677</v>
      </c>
      <c r="P139" s="463" t="s">
        <v>677</v>
      </c>
      <c r="Q139" s="463" t="s">
        <v>677</v>
      </c>
      <c r="R139" s="463" t="s">
        <v>677</v>
      </c>
      <c r="S139" s="463" t="s">
        <v>677</v>
      </c>
      <c r="T139" s="463" t="s">
        <v>677</v>
      </c>
      <c r="U139" s="463" t="s">
        <v>677</v>
      </c>
      <c r="V139" s="463" t="s">
        <v>677</v>
      </c>
      <c r="W139" s="463" t="s">
        <v>677</v>
      </c>
      <c r="X139" s="463" t="s">
        <v>677</v>
      </c>
      <c r="Y139" s="463" t="s">
        <v>677</v>
      </c>
      <c r="Z139" s="463" t="s">
        <v>677</v>
      </c>
      <c r="AA139" s="463" t="s">
        <v>677</v>
      </c>
      <c r="AB139" s="463" t="s">
        <v>677</v>
      </c>
      <c r="AC139" s="578"/>
      <c r="AD139" s="578"/>
      <c r="AE139" s="463" t="s">
        <v>677</v>
      </c>
      <c r="AF139" s="578"/>
      <c r="AG139" s="578"/>
      <c r="AH139" s="463" t="s">
        <v>677</v>
      </c>
      <c r="AI139" s="463" t="s">
        <v>677</v>
      </c>
      <c r="AJ139" s="463" t="s">
        <v>677</v>
      </c>
      <c r="AK139" s="463" t="s">
        <v>677</v>
      </c>
      <c r="AL139" s="578"/>
      <c r="AM139" s="578"/>
      <c r="AN139" s="463" t="s">
        <v>677</v>
      </c>
      <c r="AO139" s="578"/>
      <c r="AP139" s="578"/>
      <c r="AQ139" s="603" t="s">
        <v>677</v>
      </c>
      <c r="AR139" s="578"/>
      <c r="AS139" s="578"/>
      <c r="AT139" s="463" t="s">
        <v>677</v>
      </c>
      <c r="AU139" s="598">
        <v>42393</v>
      </c>
      <c r="AV139" s="463" t="s">
        <v>677</v>
      </c>
      <c r="AW139" s="463" t="s">
        <v>677</v>
      </c>
      <c r="AX139" s="463" t="s">
        <v>677</v>
      </c>
      <c r="AY139" s="463" t="s">
        <v>677</v>
      </c>
      <c r="AZ139" s="463" t="s">
        <v>677</v>
      </c>
      <c r="BA139" s="463" t="s">
        <v>677</v>
      </c>
      <c r="BB139" s="463" t="s">
        <v>677</v>
      </c>
      <c r="BC139" s="463" t="s">
        <v>677</v>
      </c>
      <c r="BD139" s="463" t="s">
        <v>677</v>
      </c>
      <c r="BE139" s="578"/>
      <c r="BF139" s="578"/>
      <c r="BG139" s="463" t="s">
        <v>677</v>
      </c>
      <c r="BH139" s="600"/>
      <c r="BI139" s="600"/>
      <c r="BJ139" s="463" t="s">
        <v>677</v>
      </c>
      <c r="BK139" s="600"/>
      <c r="BL139" s="600"/>
      <c r="BM139" s="463" t="s">
        <v>677</v>
      </c>
      <c r="BN139" s="463" t="s">
        <v>677</v>
      </c>
      <c r="BO139" s="463" t="s">
        <v>677</v>
      </c>
      <c r="BP139" s="463" t="s">
        <v>677</v>
      </c>
      <c r="BQ139" s="603" t="s">
        <v>677</v>
      </c>
      <c r="BR139" s="610" t="s">
        <v>683</v>
      </c>
      <c r="BS139" s="463" t="s">
        <v>677</v>
      </c>
      <c r="BT139" s="463" t="s">
        <v>677</v>
      </c>
      <c r="BU139" s="463" t="s">
        <v>677</v>
      </c>
      <c r="BV139" s="463" t="s">
        <v>677</v>
      </c>
      <c r="BW139" s="601" t="s">
        <v>683</v>
      </c>
      <c r="BX139" s="601" t="s">
        <v>683</v>
      </c>
      <c r="BY139" s="463" t="s">
        <v>677</v>
      </c>
    </row>
    <row r="140" spans="1:77" ht="15" x14ac:dyDescent="0.25">
      <c r="A140" s="598">
        <v>42394</v>
      </c>
      <c r="B140" s="463" t="s">
        <v>677</v>
      </c>
      <c r="C140" s="463" t="s">
        <v>677</v>
      </c>
      <c r="D140" s="463" t="s">
        <v>677</v>
      </c>
      <c r="E140" s="463" t="s">
        <v>677</v>
      </c>
      <c r="F140" s="463" t="s">
        <v>677</v>
      </c>
      <c r="G140" s="463" t="s">
        <v>677</v>
      </c>
      <c r="H140" s="463" t="s">
        <v>677</v>
      </c>
      <c r="I140" s="463" t="s">
        <v>677</v>
      </c>
      <c r="J140" s="463" t="s">
        <v>677</v>
      </c>
      <c r="K140" s="463" t="s">
        <v>677</v>
      </c>
      <c r="L140" s="463" t="s">
        <v>677</v>
      </c>
      <c r="M140" s="463" t="s">
        <v>677</v>
      </c>
      <c r="N140" s="463" t="s">
        <v>677</v>
      </c>
      <c r="O140" s="463" t="s">
        <v>677</v>
      </c>
      <c r="P140" s="463" t="s">
        <v>677</v>
      </c>
      <c r="Q140" s="463" t="s">
        <v>677</v>
      </c>
      <c r="R140" s="463" t="s">
        <v>677</v>
      </c>
      <c r="S140" s="463" t="s">
        <v>677</v>
      </c>
      <c r="T140" s="463" t="s">
        <v>677</v>
      </c>
      <c r="U140" s="463" t="s">
        <v>677</v>
      </c>
      <c r="V140" s="463" t="s">
        <v>677</v>
      </c>
      <c r="W140" s="463" t="s">
        <v>677</v>
      </c>
      <c r="X140" s="463" t="s">
        <v>677</v>
      </c>
      <c r="Y140" s="463" t="s">
        <v>677</v>
      </c>
      <c r="Z140" s="463" t="s">
        <v>677</v>
      </c>
      <c r="AA140" s="463" t="s">
        <v>677</v>
      </c>
      <c r="AB140" s="463" t="s">
        <v>677</v>
      </c>
      <c r="AC140" s="578"/>
      <c r="AD140" s="578"/>
      <c r="AE140" s="463" t="s">
        <v>677</v>
      </c>
      <c r="AF140" s="578"/>
      <c r="AG140" s="578"/>
      <c r="AH140" s="463" t="s">
        <v>677</v>
      </c>
      <c r="AI140" s="463" t="s">
        <v>677</v>
      </c>
      <c r="AJ140" s="463" t="s">
        <v>677</v>
      </c>
      <c r="AK140" s="463" t="s">
        <v>677</v>
      </c>
      <c r="AL140" s="578"/>
      <c r="AM140" s="578"/>
      <c r="AN140" s="463" t="s">
        <v>677</v>
      </c>
      <c r="AO140" s="578"/>
      <c r="AP140" s="578"/>
      <c r="AQ140" s="603" t="s">
        <v>677</v>
      </c>
      <c r="AR140" s="578"/>
      <c r="AS140" s="578"/>
      <c r="AT140" s="463" t="s">
        <v>677</v>
      </c>
      <c r="AU140" s="598">
        <v>42394</v>
      </c>
      <c r="AV140" s="463" t="s">
        <v>677</v>
      </c>
      <c r="AW140" s="463" t="s">
        <v>677</v>
      </c>
      <c r="AX140" s="463" t="s">
        <v>677</v>
      </c>
      <c r="AY140" s="463" t="s">
        <v>677</v>
      </c>
      <c r="AZ140" s="463" t="s">
        <v>677</v>
      </c>
      <c r="BA140" s="463" t="s">
        <v>677</v>
      </c>
      <c r="BB140" s="463" t="s">
        <v>677</v>
      </c>
      <c r="BC140" s="463" t="s">
        <v>677</v>
      </c>
      <c r="BD140" s="463" t="s">
        <v>677</v>
      </c>
      <c r="BE140" s="578"/>
      <c r="BF140" s="578"/>
      <c r="BG140" s="463" t="s">
        <v>677</v>
      </c>
      <c r="BH140" s="600"/>
      <c r="BI140" s="600"/>
      <c r="BJ140" s="463" t="s">
        <v>677</v>
      </c>
      <c r="BK140" s="600"/>
      <c r="BL140" s="600"/>
      <c r="BM140" s="463" t="s">
        <v>677</v>
      </c>
      <c r="BN140" s="463" t="s">
        <v>677</v>
      </c>
      <c r="BO140" s="463" t="s">
        <v>677</v>
      </c>
      <c r="BP140" s="463" t="s">
        <v>677</v>
      </c>
      <c r="BQ140" s="603" t="s">
        <v>677</v>
      </c>
      <c r="BR140" s="610" t="s">
        <v>683</v>
      </c>
      <c r="BS140" s="463" t="s">
        <v>677</v>
      </c>
      <c r="BT140" s="463" t="s">
        <v>677</v>
      </c>
      <c r="BU140" s="463" t="s">
        <v>677</v>
      </c>
      <c r="BV140" s="463" t="s">
        <v>677</v>
      </c>
      <c r="BW140" s="601" t="s">
        <v>683</v>
      </c>
      <c r="BX140" s="601" t="s">
        <v>683</v>
      </c>
      <c r="BY140" s="463" t="s">
        <v>677</v>
      </c>
    </row>
    <row r="141" spans="1:77" ht="15" x14ac:dyDescent="0.25">
      <c r="A141" s="598">
        <v>42395</v>
      </c>
      <c r="B141" s="463" t="s">
        <v>677</v>
      </c>
      <c r="C141" s="463" t="s">
        <v>677</v>
      </c>
      <c r="D141" s="463" t="s">
        <v>677</v>
      </c>
      <c r="E141" s="463" t="s">
        <v>677</v>
      </c>
      <c r="F141" s="463" t="s">
        <v>677</v>
      </c>
      <c r="G141" s="463" t="s">
        <v>677</v>
      </c>
      <c r="H141" s="463" t="s">
        <v>677</v>
      </c>
      <c r="I141" s="463" t="s">
        <v>677</v>
      </c>
      <c r="J141" s="463" t="s">
        <v>677</v>
      </c>
      <c r="K141" s="463" t="s">
        <v>677</v>
      </c>
      <c r="L141" s="463" t="s">
        <v>677</v>
      </c>
      <c r="M141" s="463" t="s">
        <v>677</v>
      </c>
      <c r="N141" s="463" t="s">
        <v>677</v>
      </c>
      <c r="O141" s="463" t="s">
        <v>677</v>
      </c>
      <c r="P141" s="463" t="s">
        <v>677</v>
      </c>
      <c r="Q141" s="463" t="s">
        <v>677</v>
      </c>
      <c r="R141" s="463" t="s">
        <v>677</v>
      </c>
      <c r="S141" s="463" t="s">
        <v>677</v>
      </c>
      <c r="T141" s="463" t="s">
        <v>677</v>
      </c>
      <c r="U141" s="463" t="s">
        <v>677</v>
      </c>
      <c r="V141" s="463" t="s">
        <v>677</v>
      </c>
      <c r="W141" s="463" t="s">
        <v>677</v>
      </c>
      <c r="X141" s="463" t="s">
        <v>677</v>
      </c>
      <c r="Y141" s="463" t="s">
        <v>677</v>
      </c>
      <c r="Z141" s="463" t="s">
        <v>677</v>
      </c>
      <c r="AA141" s="463" t="s">
        <v>677</v>
      </c>
      <c r="AB141" s="463" t="s">
        <v>677</v>
      </c>
      <c r="AC141" s="578"/>
      <c r="AD141" s="578"/>
      <c r="AE141" s="463" t="s">
        <v>677</v>
      </c>
      <c r="AF141" s="578"/>
      <c r="AG141" s="578"/>
      <c r="AH141" s="463" t="s">
        <v>677</v>
      </c>
      <c r="AI141" s="463" t="s">
        <v>677</v>
      </c>
      <c r="AJ141" s="463" t="s">
        <v>677</v>
      </c>
      <c r="AK141" s="463" t="s">
        <v>677</v>
      </c>
      <c r="AL141" s="578"/>
      <c r="AM141" s="578"/>
      <c r="AN141" s="463" t="s">
        <v>677</v>
      </c>
      <c r="AO141" s="578"/>
      <c r="AP141" s="578"/>
      <c r="AQ141" s="603" t="s">
        <v>677</v>
      </c>
      <c r="AR141" s="578"/>
      <c r="AS141" s="578"/>
      <c r="AT141" s="463" t="s">
        <v>677</v>
      </c>
      <c r="AU141" s="598">
        <v>42395</v>
      </c>
      <c r="AV141" s="463" t="s">
        <v>677</v>
      </c>
      <c r="AW141" s="463" t="s">
        <v>677</v>
      </c>
      <c r="AX141" s="463" t="s">
        <v>677</v>
      </c>
      <c r="AY141" s="463" t="s">
        <v>677</v>
      </c>
      <c r="AZ141" s="463" t="s">
        <v>677</v>
      </c>
      <c r="BA141" s="463" t="s">
        <v>677</v>
      </c>
      <c r="BB141" s="463" t="s">
        <v>677</v>
      </c>
      <c r="BC141" s="463" t="s">
        <v>677</v>
      </c>
      <c r="BD141" s="463" t="s">
        <v>677</v>
      </c>
      <c r="BE141" s="578"/>
      <c r="BF141" s="578"/>
      <c r="BG141" s="463" t="s">
        <v>677</v>
      </c>
      <c r="BH141" s="600"/>
      <c r="BI141" s="600"/>
      <c r="BJ141" s="463" t="s">
        <v>677</v>
      </c>
      <c r="BK141" s="600"/>
      <c r="BL141" s="600"/>
      <c r="BM141" s="463" t="s">
        <v>677</v>
      </c>
      <c r="BN141" s="463" t="s">
        <v>677</v>
      </c>
      <c r="BO141" s="463" t="s">
        <v>677</v>
      </c>
      <c r="BP141" s="463" t="s">
        <v>677</v>
      </c>
      <c r="BQ141" s="601" t="s">
        <v>683</v>
      </c>
      <c r="BR141" s="610" t="s">
        <v>683</v>
      </c>
      <c r="BS141" s="463" t="s">
        <v>677</v>
      </c>
      <c r="BT141" s="463" t="s">
        <v>677</v>
      </c>
      <c r="BU141" s="463" t="s">
        <v>677</v>
      </c>
      <c r="BV141" s="463" t="s">
        <v>677</v>
      </c>
      <c r="BW141" s="601" t="s">
        <v>683</v>
      </c>
      <c r="BX141" s="601" t="s">
        <v>683</v>
      </c>
      <c r="BY141" s="463" t="s">
        <v>677</v>
      </c>
    </row>
    <row r="142" spans="1:77" ht="15" x14ac:dyDescent="0.25">
      <c r="A142" s="598">
        <v>42396</v>
      </c>
      <c r="B142" s="463" t="s">
        <v>677</v>
      </c>
      <c r="C142" s="463" t="s">
        <v>677</v>
      </c>
      <c r="D142" s="463" t="s">
        <v>677</v>
      </c>
      <c r="E142" s="463" t="s">
        <v>677</v>
      </c>
      <c r="F142" s="463" t="s">
        <v>677</v>
      </c>
      <c r="G142" s="463" t="s">
        <v>677</v>
      </c>
      <c r="H142" s="463" t="s">
        <v>677</v>
      </c>
      <c r="I142" s="463" t="s">
        <v>677</v>
      </c>
      <c r="J142" s="463" t="s">
        <v>677</v>
      </c>
      <c r="K142" s="463" t="s">
        <v>677</v>
      </c>
      <c r="L142" s="463" t="s">
        <v>677</v>
      </c>
      <c r="M142" s="463" t="s">
        <v>677</v>
      </c>
      <c r="N142" s="463" t="s">
        <v>677</v>
      </c>
      <c r="O142" s="463" t="s">
        <v>677</v>
      </c>
      <c r="P142" s="463" t="s">
        <v>677</v>
      </c>
      <c r="Q142" s="463" t="s">
        <v>677</v>
      </c>
      <c r="R142" s="463" t="s">
        <v>677</v>
      </c>
      <c r="S142" s="463" t="s">
        <v>677</v>
      </c>
      <c r="T142" s="463" t="s">
        <v>677</v>
      </c>
      <c r="U142" s="463" t="s">
        <v>677</v>
      </c>
      <c r="V142" s="463" t="s">
        <v>677</v>
      </c>
      <c r="W142" s="463" t="s">
        <v>677</v>
      </c>
      <c r="X142" s="463" t="s">
        <v>677</v>
      </c>
      <c r="Y142" s="463" t="s">
        <v>677</v>
      </c>
      <c r="Z142" s="463" t="s">
        <v>677</v>
      </c>
      <c r="AA142" s="463" t="s">
        <v>677</v>
      </c>
      <c r="AB142" s="463" t="s">
        <v>677</v>
      </c>
      <c r="AC142" s="578"/>
      <c r="AD142" s="578"/>
      <c r="AE142" s="463" t="s">
        <v>677</v>
      </c>
      <c r="AF142" s="578"/>
      <c r="AG142" s="578"/>
      <c r="AH142" s="463" t="s">
        <v>677</v>
      </c>
      <c r="AI142" s="463" t="s">
        <v>677</v>
      </c>
      <c r="AJ142" s="463" t="s">
        <v>677</v>
      </c>
      <c r="AK142" s="463" t="s">
        <v>677</v>
      </c>
      <c r="AL142" s="578"/>
      <c r="AM142" s="578"/>
      <c r="AN142" s="463" t="s">
        <v>677</v>
      </c>
      <c r="AO142" s="578"/>
      <c r="AP142" s="578"/>
      <c r="AQ142" s="603" t="s">
        <v>677</v>
      </c>
      <c r="AR142" s="578"/>
      <c r="AS142" s="578"/>
      <c r="AT142" s="463" t="s">
        <v>677</v>
      </c>
      <c r="AU142" s="598">
        <v>42396</v>
      </c>
      <c r="AV142" s="463" t="s">
        <v>677</v>
      </c>
      <c r="AW142" s="463" t="s">
        <v>677</v>
      </c>
      <c r="AX142" s="463" t="s">
        <v>677</v>
      </c>
      <c r="AY142" s="463" t="s">
        <v>677</v>
      </c>
      <c r="AZ142" s="463" t="s">
        <v>677</v>
      </c>
      <c r="BA142" s="463" t="s">
        <v>677</v>
      </c>
      <c r="BB142" s="463" t="s">
        <v>677</v>
      </c>
      <c r="BC142" s="463" t="s">
        <v>677</v>
      </c>
      <c r="BD142" s="463" t="s">
        <v>677</v>
      </c>
      <c r="BE142" s="578"/>
      <c r="BF142" s="578"/>
      <c r="BG142" s="463" t="s">
        <v>677</v>
      </c>
      <c r="BH142" s="600"/>
      <c r="BI142" s="600"/>
      <c r="BJ142" s="463" t="s">
        <v>677</v>
      </c>
      <c r="BK142" s="600"/>
      <c r="BL142" s="600"/>
      <c r="BM142" s="463" t="s">
        <v>677</v>
      </c>
      <c r="BN142" s="463" t="s">
        <v>677</v>
      </c>
      <c r="BO142" s="463" t="s">
        <v>677</v>
      </c>
      <c r="BP142" s="463" t="s">
        <v>677</v>
      </c>
      <c r="BQ142" s="601" t="s">
        <v>683</v>
      </c>
      <c r="BR142" s="610" t="s">
        <v>683</v>
      </c>
      <c r="BS142" s="463" t="s">
        <v>677</v>
      </c>
      <c r="BT142" s="463" t="s">
        <v>677</v>
      </c>
      <c r="BU142" s="463" t="s">
        <v>677</v>
      </c>
      <c r="BV142" s="463" t="s">
        <v>677</v>
      </c>
      <c r="BW142" s="601" t="s">
        <v>683</v>
      </c>
      <c r="BX142" s="601" t="s">
        <v>683</v>
      </c>
      <c r="BY142" s="463" t="s">
        <v>677</v>
      </c>
    </row>
    <row r="143" spans="1:77" ht="15" x14ac:dyDescent="0.25">
      <c r="A143" s="598">
        <v>42397</v>
      </c>
      <c r="B143" s="463" t="s">
        <v>677</v>
      </c>
      <c r="C143" s="463" t="s">
        <v>677</v>
      </c>
      <c r="D143" s="463" t="s">
        <v>677</v>
      </c>
      <c r="E143" s="463" t="s">
        <v>677</v>
      </c>
      <c r="F143" s="463" t="s">
        <v>677</v>
      </c>
      <c r="G143" s="463" t="s">
        <v>677</v>
      </c>
      <c r="H143" s="463" t="s">
        <v>677</v>
      </c>
      <c r="I143" s="463" t="s">
        <v>677</v>
      </c>
      <c r="J143" s="463" t="s">
        <v>677</v>
      </c>
      <c r="K143" s="463" t="s">
        <v>677</v>
      </c>
      <c r="L143" s="463" t="s">
        <v>677</v>
      </c>
      <c r="M143" s="463" t="s">
        <v>677</v>
      </c>
      <c r="N143" s="463" t="s">
        <v>677</v>
      </c>
      <c r="O143" s="463" t="s">
        <v>677</v>
      </c>
      <c r="P143" s="463" t="s">
        <v>677</v>
      </c>
      <c r="Q143" s="463" t="s">
        <v>677</v>
      </c>
      <c r="R143" s="463" t="s">
        <v>677</v>
      </c>
      <c r="S143" s="463" t="s">
        <v>677</v>
      </c>
      <c r="T143" s="463" t="s">
        <v>677</v>
      </c>
      <c r="U143" s="463" t="s">
        <v>677</v>
      </c>
      <c r="V143" s="463" t="s">
        <v>677</v>
      </c>
      <c r="W143" s="463" t="s">
        <v>677</v>
      </c>
      <c r="X143" s="463" t="s">
        <v>677</v>
      </c>
      <c r="Y143" s="463" t="s">
        <v>677</v>
      </c>
      <c r="Z143" s="463" t="s">
        <v>677</v>
      </c>
      <c r="AA143" s="463" t="s">
        <v>677</v>
      </c>
      <c r="AB143" s="463" t="s">
        <v>677</v>
      </c>
      <c r="AC143" s="578"/>
      <c r="AD143" s="578"/>
      <c r="AE143" s="463" t="s">
        <v>677</v>
      </c>
      <c r="AF143" s="578"/>
      <c r="AG143" s="578"/>
      <c r="AH143" s="463" t="s">
        <v>677</v>
      </c>
      <c r="AI143" s="463" t="s">
        <v>677</v>
      </c>
      <c r="AJ143" s="463" t="s">
        <v>677</v>
      </c>
      <c r="AK143" s="463" t="s">
        <v>677</v>
      </c>
      <c r="AL143" s="578"/>
      <c r="AM143" s="578"/>
      <c r="AN143" s="463" t="s">
        <v>677</v>
      </c>
      <c r="AO143" s="578"/>
      <c r="AP143" s="578"/>
      <c r="AQ143" s="603" t="s">
        <v>677</v>
      </c>
      <c r="AR143" s="578"/>
      <c r="AS143" s="578"/>
      <c r="AT143" s="463" t="s">
        <v>677</v>
      </c>
      <c r="AU143" s="598">
        <v>42397</v>
      </c>
      <c r="AV143" s="463" t="s">
        <v>677</v>
      </c>
      <c r="AW143" s="463" t="s">
        <v>677</v>
      </c>
      <c r="AX143" s="463" t="s">
        <v>677</v>
      </c>
      <c r="AY143" s="463" t="s">
        <v>677</v>
      </c>
      <c r="AZ143" s="463" t="s">
        <v>677</v>
      </c>
      <c r="BA143" s="463" t="s">
        <v>677</v>
      </c>
      <c r="BB143" s="463" t="s">
        <v>677</v>
      </c>
      <c r="BC143" s="463" t="s">
        <v>677</v>
      </c>
      <c r="BD143" s="463" t="s">
        <v>677</v>
      </c>
      <c r="BE143" s="578"/>
      <c r="BF143" s="578"/>
      <c r="BG143" s="463" t="s">
        <v>677</v>
      </c>
      <c r="BH143" s="600"/>
      <c r="BI143" s="600"/>
      <c r="BJ143" s="463" t="s">
        <v>677</v>
      </c>
      <c r="BK143" s="600"/>
      <c r="BL143" s="600"/>
      <c r="BM143" s="463" t="s">
        <v>677</v>
      </c>
      <c r="BN143" s="463" t="s">
        <v>677</v>
      </c>
      <c r="BO143" s="463" t="s">
        <v>677</v>
      </c>
      <c r="BP143" s="463" t="s">
        <v>677</v>
      </c>
      <c r="BQ143" s="601" t="s">
        <v>683</v>
      </c>
      <c r="BR143" s="610" t="s">
        <v>683</v>
      </c>
      <c r="BS143" s="463" t="s">
        <v>677</v>
      </c>
      <c r="BT143" s="463" t="s">
        <v>677</v>
      </c>
      <c r="BU143" s="463" t="s">
        <v>677</v>
      </c>
      <c r="BV143" s="463" t="s">
        <v>677</v>
      </c>
      <c r="BW143" s="601" t="s">
        <v>683</v>
      </c>
      <c r="BX143" s="601" t="s">
        <v>683</v>
      </c>
      <c r="BY143" s="463" t="s">
        <v>677</v>
      </c>
    </row>
    <row r="144" spans="1:77" ht="26.25" x14ac:dyDescent="0.25">
      <c r="A144" s="598">
        <v>42398</v>
      </c>
      <c r="B144" s="463" t="s">
        <v>677</v>
      </c>
      <c r="C144" s="463" t="s">
        <v>677</v>
      </c>
      <c r="D144" s="463" t="s">
        <v>677</v>
      </c>
      <c r="E144" s="463" t="s">
        <v>677</v>
      </c>
      <c r="F144" s="463" t="s">
        <v>677</v>
      </c>
      <c r="G144" s="463" t="s">
        <v>677</v>
      </c>
      <c r="H144" s="463" t="s">
        <v>677</v>
      </c>
      <c r="I144" s="463" t="s">
        <v>677</v>
      </c>
      <c r="J144" s="463" t="s">
        <v>677</v>
      </c>
      <c r="K144" s="463" t="s">
        <v>677</v>
      </c>
      <c r="L144" s="463" t="s">
        <v>677</v>
      </c>
      <c r="M144" s="463" t="s">
        <v>677</v>
      </c>
      <c r="N144" s="463" t="s">
        <v>677</v>
      </c>
      <c r="O144" s="463" t="s">
        <v>677</v>
      </c>
      <c r="P144" s="463" t="s">
        <v>677</v>
      </c>
      <c r="Q144" s="463" t="s">
        <v>677</v>
      </c>
      <c r="R144" s="463" t="s">
        <v>677</v>
      </c>
      <c r="S144" s="463" t="s">
        <v>677</v>
      </c>
      <c r="T144" s="463" t="s">
        <v>677</v>
      </c>
      <c r="U144" s="463" t="s">
        <v>677</v>
      </c>
      <c r="V144" s="601" t="s">
        <v>683</v>
      </c>
      <c r="W144" s="463" t="s">
        <v>677</v>
      </c>
      <c r="X144" s="463" t="s">
        <v>677</v>
      </c>
      <c r="Y144" s="463" t="s">
        <v>677</v>
      </c>
      <c r="Z144" s="463" t="s">
        <v>677</v>
      </c>
      <c r="AA144" s="463" t="s">
        <v>677</v>
      </c>
      <c r="AB144" s="463" t="s">
        <v>677</v>
      </c>
      <c r="AC144" s="578"/>
      <c r="AD144" s="578"/>
      <c r="AE144" s="463" t="s">
        <v>677</v>
      </c>
      <c r="AF144" s="578"/>
      <c r="AG144" s="578"/>
      <c r="AH144" s="463" t="s">
        <v>677</v>
      </c>
      <c r="AI144" s="463" t="s">
        <v>677</v>
      </c>
      <c r="AJ144" s="463" t="s">
        <v>677</v>
      </c>
      <c r="AK144" s="463" t="s">
        <v>677</v>
      </c>
      <c r="AL144" s="578"/>
      <c r="AM144" s="578"/>
      <c r="AN144" s="463" t="s">
        <v>677</v>
      </c>
      <c r="AO144" s="578"/>
      <c r="AP144" s="578"/>
      <c r="AQ144" s="603" t="s">
        <v>677</v>
      </c>
      <c r="AR144" s="578"/>
      <c r="AS144" s="578"/>
      <c r="AT144" s="463" t="s">
        <v>677</v>
      </c>
      <c r="AU144" s="598">
        <v>42398</v>
      </c>
      <c r="AV144" s="463" t="s">
        <v>677</v>
      </c>
      <c r="AW144" s="463" t="s">
        <v>677</v>
      </c>
      <c r="AX144" s="463" t="s">
        <v>677</v>
      </c>
      <c r="AY144" s="463" t="s">
        <v>677</v>
      </c>
      <c r="AZ144" s="463" t="s">
        <v>677</v>
      </c>
      <c r="BA144" s="463" t="s">
        <v>677</v>
      </c>
      <c r="BB144" s="463" t="s">
        <v>677</v>
      </c>
      <c r="BC144" s="463" t="s">
        <v>677</v>
      </c>
      <c r="BD144" s="463" t="s">
        <v>677</v>
      </c>
      <c r="BE144" s="578"/>
      <c r="BF144" s="578"/>
      <c r="BG144" s="463" t="s">
        <v>677</v>
      </c>
      <c r="BH144" s="600"/>
      <c r="BI144" s="600"/>
      <c r="BJ144" s="463" t="s">
        <v>677</v>
      </c>
      <c r="BK144" s="600"/>
      <c r="BL144" s="600"/>
      <c r="BM144" s="463" t="s">
        <v>677</v>
      </c>
      <c r="BN144" s="463" t="s">
        <v>677</v>
      </c>
      <c r="BO144" s="463" t="s">
        <v>677</v>
      </c>
      <c r="BP144" s="463" t="s">
        <v>677</v>
      </c>
      <c r="BQ144" s="602" t="s">
        <v>886</v>
      </c>
      <c r="BR144" s="610" t="s">
        <v>683</v>
      </c>
      <c r="BS144" s="463" t="s">
        <v>677</v>
      </c>
      <c r="BT144" s="463" t="s">
        <v>677</v>
      </c>
      <c r="BU144" s="463" t="s">
        <v>677</v>
      </c>
      <c r="BV144" s="463" t="s">
        <v>677</v>
      </c>
      <c r="BW144" s="601" t="s">
        <v>683</v>
      </c>
      <c r="BX144" s="601" t="s">
        <v>683</v>
      </c>
      <c r="BY144" s="463" t="s">
        <v>677</v>
      </c>
    </row>
    <row r="145" spans="1:77" ht="26.25" x14ac:dyDescent="0.25">
      <c r="A145" s="598">
        <v>42399</v>
      </c>
      <c r="B145" s="463" t="s">
        <v>677</v>
      </c>
      <c r="C145" s="463" t="s">
        <v>677</v>
      </c>
      <c r="D145" s="463" t="s">
        <v>677</v>
      </c>
      <c r="E145" s="463" t="s">
        <v>677</v>
      </c>
      <c r="F145" s="463" t="s">
        <v>677</v>
      </c>
      <c r="G145" s="463" t="s">
        <v>677</v>
      </c>
      <c r="H145" s="463" t="s">
        <v>677</v>
      </c>
      <c r="I145" s="463" t="s">
        <v>677</v>
      </c>
      <c r="J145" s="463" t="s">
        <v>677</v>
      </c>
      <c r="K145" s="463" t="s">
        <v>677</v>
      </c>
      <c r="L145" s="463" t="s">
        <v>677</v>
      </c>
      <c r="M145" s="463" t="s">
        <v>677</v>
      </c>
      <c r="N145" s="463" t="s">
        <v>677</v>
      </c>
      <c r="O145" s="463" t="s">
        <v>677</v>
      </c>
      <c r="P145" s="463" t="s">
        <v>677</v>
      </c>
      <c r="Q145" s="463" t="s">
        <v>677</v>
      </c>
      <c r="R145" s="463" t="s">
        <v>677</v>
      </c>
      <c r="S145" s="463" t="s">
        <v>677</v>
      </c>
      <c r="T145" s="463" t="s">
        <v>677</v>
      </c>
      <c r="U145" s="463" t="s">
        <v>677</v>
      </c>
      <c r="V145" s="463" t="s">
        <v>677</v>
      </c>
      <c r="W145" s="603" t="s">
        <v>677</v>
      </c>
      <c r="X145" s="463" t="s">
        <v>677</v>
      </c>
      <c r="Y145" s="463" t="s">
        <v>677</v>
      </c>
      <c r="Z145" s="463" t="s">
        <v>677</v>
      </c>
      <c r="AA145" s="463" t="s">
        <v>677</v>
      </c>
      <c r="AB145" s="463" t="s">
        <v>677</v>
      </c>
      <c r="AC145" s="578"/>
      <c r="AD145" s="578"/>
      <c r="AE145" s="463" t="s">
        <v>677</v>
      </c>
      <c r="AF145" s="578"/>
      <c r="AG145" s="578"/>
      <c r="AH145" s="463" t="s">
        <v>677</v>
      </c>
      <c r="AI145" s="463" t="s">
        <v>677</v>
      </c>
      <c r="AJ145" s="463" t="s">
        <v>677</v>
      </c>
      <c r="AK145" s="463" t="s">
        <v>677</v>
      </c>
      <c r="AL145" s="578"/>
      <c r="AM145" s="578"/>
      <c r="AN145" s="463" t="s">
        <v>677</v>
      </c>
      <c r="AO145" s="578"/>
      <c r="AP145" s="578"/>
      <c r="AQ145" s="603" t="s">
        <v>677</v>
      </c>
      <c r="AR145" s="578"/>
      <c r="AS145" s="578"/>
      <c r="AT145" s="463" t="s">
        <v>677</v>
      </c>
      <c r="AU145" s="598">
        <v>42399</v>
      </c>
      <c r="AV145" s="463" t="s">
        <v>677</v>
      </c>
      <c r="AW145" s="463" t="s">
        <v>677</v>
      </c>
      <c r="AX145" s="463" t="s">
        <v>677</v>
      </c>
      <c r="AY145" s="463" t="s">
        <v>677</v>
      </c>
      <c r="AZ145" s="463" t="s">
        <v>677</v>
      </c>
      <c r="BA145" s="463" t="s">
        <v>677</v>
      </c>
      <c r="BB145" s="463" t="s">
        <v>677</v>
      </c>
      <c r="BC145" s="463" t="s">
        <v>677</v>
      </c>
      <c r="BD145" s="463" t="s">
        <v>677</v>
      </c>
      <c r="BE145" s="578"/>
      <c r="BF145" s="578"/>
      <c r="BG145" s="463" t="s">
        <v>677</v>
      </c>
      <c r="BH145" s="600"/>
      <c r="BI145" s="600"/>
      <c r="BJ145" s="463" t="s">
        <v>677</v>
      </c>
      <c r="BK145" s="600"/>
      <c r="BL145" s="600"/>
      <c r="BM145" s="463" t="s">
        <v>677</v>
      </c>
      <c r="BN145" s="463" t="s">
        <v>677</v>
      </c>
      <c r="BO145" s="463" t="s">
        <v>677</v>
      </c>
      <c r="BP145" s="463" t="s">
        <v>677</v>
      </c>
      <c r="BQ145" s="602" t="s">
        <v>886</v>
      </c>
      <c r="BR145" s="610" t="s">
        <v>683</v>
      </c>
      <c r="BS145" s="463" t="s">
        <v>677</v>
      </c>
      <c r="BT145" s="463" t="s">
        <v>677</v>
      </c>
      <c r="BU145" s="463" t="s">
        <v>677</v>
      </c>
      <c r="BV145" s="463" t="s">
        <v>677</v>
      </c>
      <c r="BW145" s="601" t="s">
        <v>683</v>
      </c>
      <c r="BX145" s="601" t="s">
        <v>683</v>
      </c>
      <c r="BY145" s="463" t="s">
        <v>677</v>
      </c>
    </row>
    <row r="146" spans="1:77" s="54" customFormat="1" ht="15" x14ac:dyDescent="0.25">
      <c r="A146" s="598">
        <v>42400</v>
      </c>
      <c r="B146" s="463" t="s">
        <v>677</v>
      </c>
      <c r="C146" s="463" t="s">
        <v>677</v>
      </c>
      <c r="D146" s="463" t="s">
        <v>677</v>
      </c>
      <c r="E146" s="612" t="s">
        <v>677</v>
      </c>
      <c r="F146" s="603" t="s">
        <v>677</v>
      </c>
      <c r="G146" s="603" t="s">
        <v>677</v>
      </c>
      <c r="H146" s="612" t="s">
        <v>677</v>
      </c>
      <c r="I146" s="463" t="s">
        <v>677</v>
      </c>
      <c r="J146" s="463" t="s">
        <v>677</v>
      </c>
      <c r="K146" s="612" t="s">
        <v>677</v>
      </c>
      <c r="L146" s="463" t="s">
        <v>677</v>
      </c>
      <c r="M146" s="463" t="s">
        <v>677</v>
      </c>
      <c r="N146" s="612" t="s">
        <v>677</v>
      </c>
      <c r="O146" s="463" t="s">
        <v>677</v>
      </c>
      <c r="P146" s="463" t="s">
        <v>677</v>
      </c>
      <c r="Q146" s="612" t="s">
        <v>677</v>
      </c>
      <c r="R146" s="463" t="s">
        <v>677</v>
      </c>
      <c r="S146" s="463" t="s">
        <v>677</v>
      </c>
      <c r="T146" s="612" t="s">
        <v>677</v>
      </c>
      <c r="U146" s="463" t="s">
        <v>677</v>
      </c>
      <c r="V146" s="463" t="s">
        <v>677</v>
      </c>
      <c r="W146" s="612" t="s">
        <v>677</v>
      </c>
      <c r="X146" s="603" t="s">
        <v>677</v>
      </c>
      <c r="Y146" s="603" t="s">
        <v>677</v>
      </c>
      <c r="Z146" s="612" t="s">
        <v>677</v>
      </c>
      <c r="AA146" s="603" t="s">
        <v>677</v>
      </c>
      <c r="AB146" s="603" t="s">
        <v>677</v>
      </c>
      <c r="AC146" s="578"/>
      <c r="AD146" s="578"/>
      <c r="AE146" s="463" t="s">
        <v>677</v>
      </c>
      <c r="AF146" s="578"/>
      <c r="AG146" s="578"/>
      <c r="AH146" s="463" t="s">
        <v>677</v>
      </c>
      <c r="AI146" s="612" t="s">
        <v>677</v>
      </c>
      <c r="AJ146" s="603" t="s">
        <v>677</v>
      </c>
      <c r="AK146" s="603" t="s">
        <v>677</v>
      </c>
      <c r="AL146" s="578"/>
      <c r="AM146" s="578"/>
      <c r="AN146" s="463" t="s">
        <v>677</v>
      </c>
      <c r="AO146" s="578"/>
      <c r="AP146" s="578"/>
      <c r="AQ146" s="603" t="s">
        <v>677</v>
      </c>
      <c r="AR146" s="578"/>
      <c r="AS146" s="578"/>
      <c r="AT146" s="463" t="s">
        <v>677</v>
      </c>
      <c r="AU146" s="598">
        <v>42400</v>
      </c>
      <c r="AV146" s="612" t="s">
        <v>677</v>
      </c>
      <c r="AW146" s="463" t="s">
        <v>677</v>
      </c>
      <c r="AX146" s="463" t="s">
        <v>677</v>
      </c>
      <c r="AY146" s="612" t="s">
        <v>677</v>
      </c>
      <c r="AZ146" s="463" t="s">
        <v>677</v>
      </c>
      <c r="BA146" s="463" t="s">
        <v>677</v>
      </c>
      <c r="BB146" s="612" t="s">
        <v>677</v>
      </c>
      <c r="BC146" s="463" t="s">
        <v>677</v>
      </c>
      <c r="BD146" s="463" t="s">
        <v>677</v>
      </c>
      <c r="BE146" s="578"/>
      <c r="BF146" s="578"/>
      <c r="BG146" s="601" t="s">
        <v>683</v>
      </c>
      <c r="BH146" s="600"/>
      <c r="BI146" s="600"/>
      <c r="BJ146" s="463" t="s">
        <v>677</v>
      </c>
      <c r="BK146" s="600"/>
      <c r="BL146" s="600"/>
      <c r="BM146" s="463" t="s">
        <v>677</v>
      </c>
      <c r="BN146" s="613" t="s">
        <v>677</v>
      </c>
      <c r="BO146" s="463" t="s">
        <v>677</v>
      </c>
      <c r="BP146" s="463" t="s">
        <v>677</v>
      </c>
      <c r="BQ146" s="601" t="s">
        <v>683</v>
      </c>
      <c r="BR146" s="610" t="s">
        <v>683</v>
      </c>
      <c r="BS146" s="463" t="s">
        <v>677</v>
      </c>
      <c r="BT146" s="613" t="s">
        <v>677</v>
      </c>
      <c r="BU146" s="603" t="s">
        <v>677</v>
      </c>
      <c r="BV146" s="463" t="s">
        <v>677</v>
      </c>
      <c r="BW146" s="601" t="s">
        <v>683</v>
      </c>
      <c r="BX146" s="601" t="s">
        <v>683</v>
      </c>
      <c r="BY146" s="463" t="s">
        <v>677</v>
      </c>
    </row>
    <row r="147" spans="1:77" ht="15" x14ac:dyDescent="0.25">
      <c r="A147" s="598">
        <v>42401</v>
      </c>
      <c r="B147" s="463" t="s">
        <v>677</v>
      </c>
      <c r="C147" s="463" t="s">
        <v>677</v>
      </c>
      <c r="D147" s="463" t="s">
        <v>677</v>
      </c>
      <c r="E147" s="463" t="s">
        <v>677</v>
      </c>
      <c r="F147" s="463" t="s">
        <v>677</v>
      </c>
      <c r="G147" s="463" t="s">
        <v>677</v>
      </c>
      <c r="H147" s="463" t="s">
        <v>677</v>
      </c>
      <c r="I147" s="463" t="s">
        <v>677</v>
      </c>
      <c r="J147" s="463" t="s">
        <v>677</v>
      </c>
      <c r="K147" s="463" t="s">
        <v>677</v>
      </c>
      <c r="L147" s="463" t="s">
        <v>677</v>
      </c>
      <c r="M147" s="463" t="s">
        <v>677</v>
      </c>
      <c r="N147" s="463" t="s">
        <v>677</v>
      </c>
      <c r="O147" s="463" t="s">
        <v>677</v>
      </c>
      <c r="P147" s="463" t="s">
        <v>677</v>
      </c>
      <c r="Q147" s="463" t="s">
        <v>677</v>
      </c>
      <c r="R147" s="463" t="s">
        <v>677</v>
      </c>
      <c r="S147" s="463" t="s">
        <v>677</v>
      </c>
      <c r="T147" s="463" t="s">
        <v>677</v>
      </c>
      <c r="U147" s="463" t="s">
        <v>677</v>
      </c>
      <c r="V147" s="463" t="s">
        <v>677</v>
      </c>
      <c r="W147" s="463" t="s">
        <v>677</v>
      </c>
      <c r="X147" s="463" t="s">
        <v>677</v>
      </c>
      <c r="Y147" s="463" t="s">
        <v>677</v>
      </c>
      <c r="Z147" s="463" t="s">
        <v>677</v>
      </c>
      <c r="AA147" s="463" t="s">
        <v>677</v>
      </c>
      <c r="AB147" s="463" t="s">
        <v>677</v>
      </c>
      <c r="AC147" s="578"/>
      <c r="AD147" s="578"/>
      <c r="AE147" s="463" t="s">
        <v>677</v>
      </c>
      <c r="AF147" s="578"/>
      <c r="AG147" s="578"/>
      <c r="AH147" s="463" t="s">
        <v>677</v>
      </c>
      <c r="AI147" s="463" t="s">
        <v>677</v>
      </c>
      <c r="AJ147" s="463" t="s">
        <v>677</v>
      </c>
      <c r="AK147" s="463" t="s">
        <v>677</v>
      </c>
      <c r="AL147" s="578"/>
      <c r="AM147" s="578"/>
      <c r="AN147" s="463" t="s">
        <v>677</v>
      </c>
      <c r="AO147" s="578"/>
      <c r="AP147" s="578"/>
      <c r="AQ147" s="463" t="s">
        <v>677</v>
      </c>
      <c r="AR147" s="578"/>
      <c r="AS147" s="578"/>
      <c r="AT147" s="463" t="s">
        <v>677</v>
      </c>
      <c r="AU147" s="598">
        <v>42401</v>
      </c>
      <c r="AV147" s="463" t="s">
        <v>677</v>
      </c>
      <c r="AW147" s="463" t="s">
        <v>677</v>
      </c>
      <c r="AX147" s="463" t="s">
        <v>677</v>
      </c>
      <c r="AY147" s="463" t="s">
        <v>677</v>
      </c>
      <c r="AZ147" s="463" t="s">
        <v>677</v>
      </c>
      <c r="BA147" s="463" t="s">
        <v>677</v>
      </c>
      <c r="BB147" s="463" t="s">
        <v>677</v>
      </c>
      <c r="BC147" s="463" t="s">
        <v>677</v>
      </c>
      <c r="BD147" s="463" t="s">
        <v>677</v>
      </c>
      <c r="BE147" s="578"/>
      <c r="BF147" s="578"/>
      <c r="BG147" s="463" t="s">
        <v>677</v>
      </c>
      <c r="BH147" s="600"/>
      <c r="BI147" s="600"/>
      <c r="BJ147" s="463" t="s">
        <v>677</v>
      </c>
      <c r="BK147" s="600"/>
      <c r="BL147" s="600"/>
      <c r="BM147" s="463" t="s">
        <v>677</v>
      </c>
      <c r="BN147" s="463" t="s">
        <v>677</v>
      </c>
      <c r="BO147" s="463" t="s">
        <v>677</v>
      </c>
      <c r="BP147" s="463" t="s">
        <v>677</v>
      </c>
      <c r="BQ147" s="601" t="s">
        <v>683</v>
      </c>
      <c r="BR147" s="610" t="s">
        <v>683</v>
      </c>
      <c r="BS147" s="463" t="s">
        <v>677</v>
      </c>
      <c r="BT147" s="463" t="s">
        <v>677</v>
      </c>
      <c r="BU147" s="463" t="s">
        <v>677</v>
      </c>
      <c r="BV147" s="463" t="s">
        <v>677</v>
      </c>
      <c r="BW147" s="601" t="s">
        <v>683</v>
      </c>
      <c r="BX147" s="601" t="s">
        <v>683</v>
      </c>
      <c r="BY147" s="463" t="s">
        <v>677</v>
      </c>
    </row>
    <row r="148" spans="1:77" ht="15" x14ac:dyDescent="0.25">
      <c r="A148" s="598">
        <v>42402</v>
      </c>
      <c r="B148" s="463" t="s">
        <v>677</v>
      </c>
      <c r="C148" s="463" t="s">
        <v>677</v>
      </c>
      <c r="D148" s="463" t="s">
        <v>677</v>
      </c>
      <c r="E148" s="463" t="s">
        <v>677</v>
      </c>
      <c r="F148" s="463" t="s">
        <v>677</v>
      </c>
      <c r="G148" s="463" t="s">
        <v>677</v>
      </c>
      <c r="H148" s="463" t="s">
        <v>677</v>
      </c>
      <c r="I148" s="463" t="s">
        <v>677</v>
      </c>
      <c r="J148" s="463" t="s">
        <v>677</v>
      </c>
      <c r="K148" s="463" t="s">
        <v>677</v>
      </c>
      <c r="L148" s="463" t="s">
        <v>677</v>
      </c>
      <c r="M148" s="463" t="s">
        <v>677</v>
      </c>
      <c r="N148" s="463" t="s">
        <v>677</v>
      </c>
      <c r="O148" s="463" t="s">
        <v>677</v>
      </c>
      <c r="P148" s="463" t="s">
        <v>677</v>
      </c>
      <c r="Q148" s="463" t="s">
        <v>677</v>
      </c>
      <c r="R148" s="463" t="s">
        <v>677</v>
      </c>
      <c r="S148" s="463" t="s">
        <v>677</v>
      </c>
      <c r="T148" s="463" t="s">
        <v>677</v>
      </c>
      <c r="U148" s="463" t="s">
        <v>677</v>
      </c>
      <c r="V148" s="463" t="s">
        <v>677</v>
      </c>
      <c r="W148" s="463" t="s">
        <v>677</v>
      </c>
      <c r="X148" s="463" t="s">
        <v>677</v>
      </c>
      <c r="Y148" s="463" t="s">
        <v>677</v>
      </c>
      <c r="Z148" s="463" t="s">
        <v>677</v>
      </c>
      <c r="AA148" s="463" t="s">
        <v>677</v>
      </c>
      <c r="AB148" s="463" t="s">
        <v>677</v>
      </c>
      <c r="AC148" s="578"/>
      <c r="AD148" s="578"/>
      <c r="AE148" s="463" t="s">
        <v>677</v>
      </c>
      <c r="AF148" s="578"/>
      <c r="AG148" s="578"/>
      <c r="AH148" s="463" t="s">
        <v>677</v>
      </c>
      <c r="AI148" s="463" t="s">
        <v>677</v>
      </c>
      <c r="AJ148" s="463" t="s">
        <v>677</v>
      </c>
      <c r="AK148" s="463" t="s">
        <v>677</v>
      </c>
      <c r="AL148" s="578"/>
      <c r="AM148" s="578"/>
      <c r="AN148" s="463" t="s">
        <v>677</v>
      </c>
      <c r="AO148" s="578"/>
      <c r="AP148" s="578"/>
      <c r="AQ148" s="463" t="s">
        <v>677</v>
      </c>
      <c r="AR148" s="578"/>
      <c r="AS148" s="578"/>
      <c r="AT148" s="463" t="s">
        <v>677</v>
      </c>
      <c r="AU148" s="598">
        <v>42402</v>
      </c>
      <c r="AV148" s="463" t="s">
        <v>677</v>
      </c>
      <c r="AW148" s="463" t="s">
        <v>677</v>
      </c>
      <c r="AX148" s="463" t="s">
        <v>677</v>
      </c>
      <c r="AY148" s="463" t="s">
        <v>677</v>
      </c>
      <c r="AZ148" s="463" t="s">
        <v>677</v>
      </c>
      <c r="BA148" s="463" t="s">
        <v>677</v>
      </c>
      <c r="BB148" s="463" t="s">
        <v>677</v>
      </c>
      <c r="BC148" s="463" t="s">
        <v>677</v>
      </c>
      <c r="BD148" s="463" t="s">
        <v>677</v>
      </c>
      <c r="BE148" s="578"/>
      <c r="BF148" s="578"/>
      <c r="BG148" s="463" t="s">
        <v>677</v>
      </c>
      <c r="BH148" s="600"/>
      <c r="BI148" s="600"/>
      <c r="BJ148" s="463" t="s">
        <v>677</v>
      </c>
      <c r="BK148" s="600"/>
      <c r="BL148" s="600"/>
      <c r="BM148" s="463" t="s">
        <v>677</v>
      </c>
      <c r="BN148" s="463" t="s">
        <v>677</v>
      </c>
      <c r="BO148" s="463" t="s">
        <v>677</v>
      </c>
      <c r="BP148" s="463" t="s">
        <v>677</v>
      </c>
      <c r="BQ148" s="601" t="s">
        <v>683</v>
      </c>
      <c r="BR148" s="610" t="s">
        <v>683</v>
      </c>
      <c r="BS148" s="463" t="s">
        <v>677</v>
      </c>
      <c r="BT148" s="463" t="s">
        <v>677</v>
      </c>
      <c r="BU148" s="463" t="s">
        <v>677</v>
      </c>
      <c r="BV148" s="463" t="s">
        <v>677</v>
      </c>
      <c r="BW148" s="601" t="s">
        <v>683</v>
      </c>
      <c r="BX148" s="601" t="s">
        <v>683</v>
      </c>
      <c r="BY148" s="463" t="s">
        <v>677</v>
      </c>
    </row>
    <row r="149" spans="1:77" x14ac:dyDescent="0.2">
      <c r="A149" s="598">
        <v>42403</v>
      </c>
      <c r="B149" s="463" t="s">
        <v>677</v>
      </c>
      <c r="C149" s="463" t="s">
        <v>677</v>
      </c>
      <c r="D149" s="463" t="s">
        <v>677</v>
      </c>
      <c r="E149" s="463" t="s">
        <v>677</v>
      </c>
      <c r="F149" s="463" t="s">
        <v>677</v>
      </c>
      <c r="G149" s="463" t="s">
        <v>677</v>
      </c>
      <c r="H149" s="463" t="s">
        <v>677</v>
      </c>
      <c r="I149" s="463" t="s">
        <v>677</v>
      </c>
      <c r="J149" s="463" t="s">
        <v>677</v>
      </c>
      <c r="K149" s="463" t="s">
        <v>677</v>
      </c>
      <c r="L149" s="463" t="s">
        <v>677</v>
      </c>
      <c r="M149" s="463" t="s">
        <v>677</v>
      </c>
      <c r="N149" s="463" t="s">
        <v>677</v>
      </c>
      <c r="O149" s="463" t="s">
        <v>677</v>
      </c>
      <c r="P149" s="463" t="s">
        <v>677</v>
      </c>
      <c r="Q149" s="463" t="s">
        <v>677</v>
      </c>
      <c r="R149" s="463" t="s">
        <v>677</v>
      </c>
      <c r="S149" s="463" t="s">
        <v>677</v>
      </c>
      <c r="T149" s="463" t="s">
        <v>677</v>
      </c>
      <c r="U149" s="463" t="s">
        <v>677</v>
      </c>
      <c r="V149" s="463" t="s">
        <v>677</v>
      </c>
      <c r="W149" s="463" t="s">
        <v>677</v>
      </c>
      <c r="X149" s="463" t="s">
        <v>677</v>
      </c>
      <c r="Y149" s="463" t="s">
        <v>677</v>
      </c>
      <c r="Z149" s="463" t="s">
        <v>677</v>
      </c>
      <c r="AA149" s="463" t="s">
        <v>677</v>
      </c>
      <c r="AB149" s="463" t="s">
        <v>677</v>
      </c>
      <c r="AC149" s="578"/>
      <c r="AD149" s="578"/>
      <c r="AE149" s="463" t="s">
        <v>677</v>
      </c>
      <c r="AF149" s="578"/>
      <c r="AG149" s="578"/>
      <c r="AH149" s="463" t="s">
        <v>677</v>
      </c>
      <c r="AI149" s="463" t="s">
        <v>677</v>
      </c>
      <c r="AJ149" s="463" t="s">
        <v>677</v>
      </c>
      <c r="AK149" s="463" t="s">
        <v>677</v>
      </c>
      <c r="AL149" s="578"/>
      <c r="AM149" s="578"/>
      <c r="AN149" s="463" t="s">
        <v>677</v>
      </c>
      <c r="AO149" s="578"/>
      <c r="AP149" s="578"/>
      <c r="AQ149" s="463" t="s">
        <v>677</v>
      </c>
      <c r="AR149" s="578"/>
      <c r="AS149" s="578"/>
      <c r="AT149" s="463" t="s">
        <v>677</v>
      </c>
      <c r="AU149" s="598">
        <v>42403</v>
      </c>
      <c r="AV149" s="463" t="s">
        <v>677</v>
      </c>
      <c r="AW149" s="463" t="s">
        <v>677</v>
      </c>
      <c r="AX149" s="463" t="s">
        <v>677</v>
      </c>
      <c r="AY149" s="463" t="s">
        <v>677</v>
      </c>
      <c r="AZ149" s="463" t="s">
        <v>677</v>
      </c>
      <c r="BA149" s="463" t="s">
        <v>677</v>
      </c>
      <c r="BB149" s="463" t="s">
        <v>677</v>
      </c>
      <c r="BC149" s="463" t="s">
        <v>677</v>
      </c>
      <c r="BD149" s="463" t="s">
        <v>677</v>
      </c>
      <c r="BE149" s="578"/>
      <c r="BF149" s="578"/>
      <c r="BG149" s="463" t="s">
        <v>677</v>
      </c>
      <c r="BH149" s="600"/>
      <c r="BI149" s="600"/>
      <c r="BJ149" s="463" t="s">
        <v>677</v>
      </c>
      <c r="BK149" s="600"/>
      <c r="BL149" s="600"/>
      <c r="BM149" s="463" t="s">
        <v>677</v>
      </c>
      <c r="BN149" s="463" t="s">
        <v>677</v>
      </c>
      <c r="BO149" s="463" t="s">
        <v>677</v>
      </c>
      <c r="BP149" s="463" t="s">
        <v>677</v>
      </c>
      <c r="BQ149" s="601" t="s">
        <v>683</v>
      </c>
      <c r="BR149" s="463" t="s">
        <v>677</v>
      </c>
      <c r="BS149" s="463" t="s">
        <v>677</v>
      </c>
      <c r="BT149" s="463" t="s">
        <v>677</v>
      </c>
      <c r="BU149" s="463" t="s">
        <v>677</v>
      </c>
      <c r="BV149" s="463" t="s">
        <v>677</v>
      </c>
      <c r="BW149" s="601" t="s">
        <v>683</v>
      </c>
      <c r="BX149" s="601" t="s">
        <v>683</v>
      </c>
      <c r="BY149" s="463" t="s">
        <v>677</v>
      </c>
    </row>
    <row r="150" spans="1:77" ht="15" x14ac:dyDescent="0.25">
      <c r="A150" s="598">
        <v>42404</v>
      </c>
      <c r="B150" s="463" t="s">
        <v>677</v>
      </c>
      <c r="C150" s="463" t="s">
        <v>677</v>
      </c>
      <c r="D150" s="463" t="s">
        <v>677</v>
      </c>
      <c r="E150" s="463" t="s">
        <v>677</v>
      </c>
      <c r="F150" s="463" t="s">
        <v>677</v>
      </c>
      <c r="G150" s="463" t="s">
        <v>677</v>
      </c>
      <c r="H150" s="463" t="s">
        <v>677</v>
      </c>
      <c r="I150" s="463" t="s">
        <v>677</v>
      </c>
      <c r="J150" s="463" t="s">
        <v>677</v>
      </c>
      <c r="K150" s="463" t="s">
        <v>677</v>
      </c>
      <c r="L150" s="463" t="s">
        <v>677</v>
      </c>
      <c r="M150" s="463" t="s">
        <v>677</v>
      </c>
      <c r="N150" s="463" t="s">
        <v>677</v>
      </c>
      <c r="O150" s="463" t="s">
        <v>677</v>
      </c>
      <c r="P150" s="463" t="s">
        <v>677</v>
      </c>
      <c r="Q150" s="463" t="s">
        <v>677</v>
      </c>
      <c r="R150" s="463" t="s">
        <v>677</v>
      </c>
      <c r="S150" s="463" t="s">
        <v>677</v>
      </c>
      <c r="T150" s="463" t="s">
        <v>677</v>
      </c>
      <c r="U150" s="463" t="s">
        <v>677</v>
      </c>
      <c r="V150" s="463" t="s">
        <v>677</v>
      </c>
      <c r="W150" s="463" t="s">
        <v>677</v>
      </c>
      <c r="X150" s="463" t="s">
        <v>677</v>
      </c>
      <c r="Y150" s="463" t="s">
        <v>677</v>
      </c>
      <c r="Z150" s="463" t="s">
        <v>677</v>
      </c>
      <c r="AA150" s="463" t="s">
        <v>677</v>
      </c>
      <c r="AB150" s="463" t="s">
        <v>677</v>
      </c>
      <c r="AC150" s="578"/>
      <c r="AD150" s="578"/>
      <c r="AE150" s="463" t="s">
        <v>677</v>
      </c>
      <c r="AF150" s="578"/>
      <c r="AG150" s="578"/>
      <c r="AH150" s="463" t="s">
        <v>677</v>
      </c>
      <c r="AI150" s="463" t="s">
        <v>677</v>
      </c>
      <c r="AJ150" s="463" t="s">
        <v>677</v>
      </c>
      <c r="AK150" s="463" t="s">
        <v>677</v>
      </c>
      <c r="AL150" s="578"/>
      <c r="AM150" s="578"/>
      <c r="AN150" s="463" t="s">
        <v>677</v>
      </c>
      <c r="AO150" s="578"/>
      <c r="AP150" s="578"/>
      <c r="AQ150" s="463" t="s">
        <v>677</v>
      </c>
      <c r="AR150" s="578"/>
      <c r="AS150" s="578"/>
      <c r="AT150" s="463" t="s">
        <v>677</v>
      </c>
      <c r="AU150" s="598">
        <v>42404</v>
      </c>
      <c r="AV150" s="463" t="s">
        <v>677</v>
      </c>
      <c r="AW150" s="463" t="s">
        <v>677</v>
      </c>
      <c r="AX150" s="463" t="s">
        <v>677</v>
      </c>
      <c r="AY150" s="463" t="s">
        <v>677</v>
      </c>
      <c r="AZ150" s="463" t="s">
        <v>677</v>
      </c>
      <c r="BA150" s="463" t="s">
        <v>677</v>
      </c>
      <c r="BB150" s="463" t="s">
        <v>677</v>
      </c>
      <c r="BC150" s="463" t="s">
        <v>677</v>
      </c>
      <c r="BD150" s="463" t="s">
        <v>677</v>
      </c>
      <c r="BE150" s="578"/>
      <c r="BF150" s="578"/>
      <c r="BG150" s="463" t="s">
        <v>677</v>
      </c>
      <c r="BH150" s="600"/>
      <c r="BI150" s="600"/>
      <c r="BJ150" s="601" t="s">
        <v>683</v>
      </c>
      <c r="BK150" s="600"/>
      <c r="BL150" s="600"/>
      <c r="BM150" s="463" t="s">
        <v>677</v>
      </c>
      <c r="BN150" s="463" t="s">
        <v>677</v>
      </c>
      <c r="BO150" s="463" t="s">
        <v>677</v>
      </c>
      <c r="BP150" s="463" t="s">
        <v>677</v>
      </c>
      <c r="BQ150" s="463" t="s">
        <v>677</v>
      </c>
      <c r="BR150" s="610" t="s">
        <v>683</v>
      </c>
      <c r="BS150" s="463" t="s">
        <v>677</v>
      </c>
      <c r="BT150" s="463" t="s">
        <v>677</v>
      </c>
      <c r="BU150" s="463" t="s">
        <v>677</v>
      </c>
      <c r="BV150" s="463" t="s">
        <v>677</v>
      </c>
      <c r="BW150" s="601" t="s">
        <v>683</v>
      </c>
      <c r="BX150" s="601" t="s">
        <v>683</v>
      </c>
      <c r="BY150" s="463" t="s">
        <v>677</v>
      </c>
    </row>
    <row r="151" spans="1:77" ht="26.25" x14ac:dyDescent="0.25">
      <c r="A151" s="598">
        <v>42405</v>
      </c>
      <c r="B151" s="463" t="s">
        <v>677</v>
      </c>
      <c r="C151" s="463" t="s">
        <v>677</v>
      </c>
      <c r="D151" s="463" t="s">
        <v>677</v>
      </c>
      <c r="E151" s="463" t="s">
        <v>677</v>
      </c>
      <c r="F151" s="463" t="s">
        <v>677</v>
      </c>
      <c r="G151" s="463" t="s">
        <v>677</v>
      </c>
      <c r="H151" s="463" t="s">
        <v>677</v>
      </c>
      <c r="I151" s="463" t="s">
        <v>677</v>
      </c>
      <c r="J151" s="463" t="s">
        <v>677</v>
      </c>
      <c r="K151" s="463" t="s">
        <v>677</v>
      </c>
      <c r="L151" s="463" t="s">
        <v>677</v>
      </c>
      <c r="M151" s="463" t="s">
        <v>677</v>
      </c>
      <c r="N151" s="463" t="s">
        <v>677</v>
      </c>
      <c r="O151" s="463" t="s">
        <v>677</v>
      </c>
      <c r="P151" s="463" t="s">
        <v>677</v>
      </c>
      <c r="Q151" s="463" t="s">
        <v>677</v>
      </c>
      <c r="R151" s="463" t="s">
        <v>677</v>
      </c>
      <c r="S151" s="463" t="s">
        <v>677</v>
      </c>
      <c r="T151" s="463" t="s">
        <v>677</v>
      </c>
      <c r="U151" s="463" t="s">
        <v>677</v>
      </c>
      <c r="V151" s="463" t="s">
        <v>677</v>
      </c>
      <c r="W151" s="463" t="s">
        <v>677</v>
      </c>
      <c r="X151" s="463" t="s">
        <v>677</v>
      </c>
      <c r="Y151" s="463" t="s">
        <v>677</v>
      </c>
      <c r="Z151" s="463" t="s">
        <v>677</v>
      </c>
      <c r="AA151" s="463" t="s">
        <v>677</v>
      </c>
      <c r="AB151" s="463" t="s">
        <v>677</v>
      </c>
      <c r="AC151" s="578"/>
      <c r="AD151" s="578"/>
      <c r="AE151" s="463" t="s">
        <v>677</v>
      </c>
      <c r="AF151" s="578"/>
      <c r="AG151" s="578"/>
      <c r="AH151" s="463" t="s">
        <v>677</v>
      </c>
      <c r="AI151" s="463" t="s">
        <v>677</v>
      </c>
      <c r="AJ151" s="463" t="s">
        <v>677</v>
      </c>
      <c r="AK151" s="463" t="s">
        <v>677</v>
      </c>
      <c r="AL151" s="578"/>
      <c r="AM151" s="578"/>
      <c r="AN151" s="463" t="s">
        <v>677</v>
      </c>
      <c r="AO151" s="578"/>
      <c r="AP151" s="578"/>
      <c r="AQ151" s="463" t="s">
        <v>677</v>
      </c>
      <c r="AR151" s="578"/>
      <c r="AS151" s="578"/>
      <c r="AT151" s="463" t="s">
        <v>677</v>
      </c>
      <c r="AU151" s="598">
        <v>42405</v>
      </c>
      <c r="AV151" s="463" t="s">
        <v>677</v>
      </c>
      <c r="AW151" s="463" t="s">
        <v>677</v>
      </c>
      <c r="AX151" s="463" t="s">
        <v>677</v>
      </c>
      <c r="AY151" s="463" t="s">
        <v>677</v>
      </c>
      <c r="AZ151" s="463" t="s">
        <v>677</v>
      </c>
      <c r="BA151" s="463" t="s">
        <v>677</v>
      </c>
      <c r="BB151" s="463" t="s">
        <v>677</v>
      </c>
      <c r="BC151" s="463" t="s">
        <v>677</v>
      </c>
      <c r="BD151" s="463" t="s">
        <v>677</v>
      </c>
      <c r="BE151" s="578"/>
      <c r="BF151" s="578"/>
      <c r="BG151" s="463" t="s">
        <v>677</v>
      </c>
      <c r="BH151" s="600"/>
      <c r="BI151" s="600"/>
      <c r="BJ151" s="463" t="s">
        <v>677</v>
      </c>
      <c r="BK151" s="600"/>
      <c r="BL151" s="600"/>
      <c r="BM151" s="463" t="s">
        <v>677</v>
      </c>
      <c r="BN151" s="463" t="s">
        <v>677</v>
      </c>
      <c r="BO151" s="463" t="s">
        <v>677</v>
      </c>
      <c r="BP151" s="463" t="s">
        <v>677</v>
      </c>
      <c r="BQ151" s="602" t="s">
        <v>886</v>
      </c>
      <c r="BR151" s="610" t="s">
        <v>683</v>
      </c>
      <c r="BS151" s="463" t="s">
        <v>677</v>
      </c>
      <c r="BT151" s="463" t="s">
        <v>677</v>
      </c>
      <c r="BU151" s="463" t="s">
        <v>677</v>
      </c>
      <c r="BV151" s="463" t="s">
        <v>677</v>
      </c>
      <c r="BW151" s="601" t="s">
        <v>683</v>
      </c>
      <c r="BX151" s="601" t="s">
        <v>683</v>
      </c>
      <c r="BY151" s="463" t="s">
        <v>677</v>
      </c>
    </row>
    <row r="152" spans="1:77" ht="26.25" x14ac:dyDescent="0.25">
      <c r="A152" s="598">
        <v>42406</v>
      </c>
      <c r="B152" s="463" t="s">
        <v>677</v>
      </c>
      <c r="C152" s="463" t="s">
        <v>677</v>
      </c>
      <c r="D152" s="463" t="s">
        <v>677</v>
      </c>
      <c r="E152" s="463" t="s">
        <v>677</v>
      </c>
      <c r="F152" s="463" t="s">
        <v>677</v>
      </c>
      <c r="G152" s="463" t="s">
        <v>677</v>
      </c>
      <c r="H152" s="463" t="s">
        <v>677</v>
      </c>
      <c r="I152" s="463" t="s">
        <v>677</v>
      </c>
      <c r="J152" s="463" t="s">
        <v>677</v>
      </c>
      <c r="K152" s="463" t="s">
        <v>677</v>
      </c>
      <c r="L152" s="463" t="s">
        <v>677</v>
      </c>
      <c r="M152" s="463" t="s">
        <v>677</v>
      </c>
      <c r="N152" s="463" t="s">
        <v>677</v>
      </c>
      <c r="O152" s="463" t="s">
        <v>677</v>
      </c>
      <c r="P152" s="463" t="s">
        <v>677</v>
      </c>
      <c r="Q152" s="463" t="s">
        <v>677</v>
      </c>
      <c r="R152" s="463" t="s">
        <v>677</v>
      </c>
      <c r="S152" s="463" t="s">
        <v>677</v>
      </c>
      <c r="T152" s="463" t="s">
        <v>677</v>
      </c>
      <c r="U152" s="463" t="s">
        <v>677</v>
      </c>
      <c r="V152" s="463" t="s">
        <v>677</v>
      </c>
      <c r="W152" s="463" t="s">
        <v>677</v>
      </c>
      <c r="X152" s="463" t="s">
        <v>677</v>
      </c>
      <c r="Y152" s="463" t="s">
        <v>677</v>
      </c>
      <c r="Z152" s="463" t="s">
        <v>677</v>
      </c>
      <c r="AA152" s="463" t="s">
        <v>677</v>
      </c>
      <c r="AB152" s="463" t="s">
        <v>677</v>
      </c>
      <c r="AC152" s="578"/>
      <c r="AD152" s="578"/>
      <c r="AE152" s="463" t="s">
        <v>677</v>
      </c>
      <c r="AF152" s="578"/>
      <c r="AG152" s="578"/>
      <c r="AH152" s="463" t="s">
        <v>677</v>
      </c>
      <c r="AI152" s="463" t="s">
        <v>677</v>
      </c>
      <c r="AJ152" s="463" t="s">
        <v>677</v>
      </c>
      <c r="AK152" s="463" t="s">
        <v>677</v>
      </c>
      <c r="AL152" s="578"/>
      <c r="AM152" s="578"/>
      <c r="AN152" s="463" t="s">
        <v>677</v>
      </c>
      <c r="AO152" s="578"/>
      <c r="AP152" s="578"/>
      <c r="AQ152" s="463" t="s">
        <v>677</v>
      </c>
      <c r="AR152" s="578"/>
      <c r="AS152" s="578"/>
      <c r="AT152" s="463" t="s">
        <v>677</v>
      </c>
      <c r="AU152" s="598">
        <v>42406</v>
      </c>
      <c r="AV152" s="463" t="s">
        <v>677</v>
      </c>
      <c r="AW152" s="463" t="s">
        <v>677</v>
      </c>
      <c r="AX152" s="463" t="s">
        <v>677</v>
      </c>
      <c r="AY152" s="463" t="s">
        <v>677</v>
      </c>
      <c r="AZ152" s="463" t="s">
        <v>677</v>
      </c>
      <c r="BA152" s="463" t="s">
        <v>677</v>
      </c>
      <c r="BB152" s="463" t="s">
        <v>677</v>
      </c>
      <c r="BC152" s="463" t="s">
        <v>677</v>
      </c>
      <c r="BD152" s="463" t="s">
        <v>677</v>
      </c>
      <c r="BE152" s="578"/>
      <c r="BF152" s="578"/>
      <c r="BG152" s="463" t="s">
        <v>677</v>
      </c>
      <c r="BH152" s="600"/>
      <c r="BI152" s="600"/>
      <c r="BJ152" s="463" t="s">
        <v>677</v>
      </c>
      <c r="BK152" s="600"/>
      <c r="BL152" s="600"/>
      <c r="BM152" s="463" t="s">
        <v>677</v>
      </c>
      <c r="BN152" s="463" t="s">
        <v>677</v>
      </c>
      <c r="BO152" s="463" t="s">
        <v>677</v>
      </c>
      <c r="BP152" s="463" t="s">
        <v>677</v>
      </c>
      <c r="BQ152" s="602" t="s">
        <v>886</v>
      </c>
      <c r="BR152" s="610" t="s">
        <v>683</v>
      </c>
      <c r="BS152" s="463" t="s">
        <v>677</v>
      </c>
      <c r="BT152" s="463" t="s">
        <v>677</v>
      </c>
      <c r="BU152" s="463" t="s">
        <v>677</v>
      </c>
      <c r="BV152" s="463" t="s">
        <v>677</v>
      </c>
      <c r="BW152" s="601" t="s">
        <v>683</v>
      </c>
      <c r="BX152" s="601" t="s">
        <v>683</v>
      </c>
      <c r="BY152" s="463" t="s">
        <v>677</v>
      </c>
    </row>
    <row r="153" spans="1:77" ht="15" x14ac:dyDescent="0.25">
      <c r="A153" s="598">
        <v>42407</v>
      </c>
      <c r="B153" s="463" t="s">
        <v>677</v>
      </c>
      <c r="C153" s="463" t="s">
        <v>677</v>
      </c>
      <c r="D153" s="463" t="s">
        <v>677</v>
      </c>
      <c r="E153" s="463" t="s">
        <v>677</v>
      </c>
      <c r="F153" s="463" t="s">
        <v>677</v>
      </c>
      <c r="G153" s="463" t="s">
        <v>677</v>
      </c>
      <c r="H153" s="463" t="s">
        <v>677</v>
      </c>
      <c r="I153" s="463" t="s">
        <v>677</v>
      </c>
      <c r="J153" s="463" t="s">
        <v>677</v>
      </c>
      <c r="K153" s="463" t="s">
        <v>677</v>
      </c>
      <c r="L153" s="463" t="s">
        <v>677</v>
      </c>
      <c r="M153" s="463" t="s">
        <v>677</v>
      </c>
      <c r="N153" s="463" t="s">
        <v>677</v>
      </c>
      <c r="O153" s="463" t="s">
        <v>677</v>
      </c>
      <c r="P153" s="463" t="s">
        <v>677</v>
      </c>
      <c r="Q153" s="463" t="s">
        <v>677</v>
      </c>
      <c r="R153" s="463" t="s">
        <v>677</v>
      </c>
      <c r="S153" s="463" t="s">
        <v>677</v>
      </c>
      <c r="T153" s="463" t="s">
        <v>677</v>
      </c>
      <c r="U153" s="463" t="s">
        <v>677</v>
      </c>
      <c r="V153" s="463" t="s">
        <v>677</v>
      </c>
      <c r="W153" s="463" t="s">
        <v>677</v>
      </c>
      <c r="X153" s="463" t="s">
        <v>677</v>
      </c>
      <c r="Y153" s="463" t="s">
        <v>677</v>
      </c>
      <c r="Z153" s="463" t="s">
        <v>677</v>
      </c>
      <c r="AA153" s="463" t="s">
        <v>677</v>
      </c>
      <c r="AB153" s="463" t="s">
        <v>677</v>
      </c>
      <c r="AC153" s="578"/>
      <c r="AD153" s="578"/>
      <c r="AE153" s="463" t="s">
        <v>677</v>
      </c>
      <c r="AF153" s="578"/>
      <c r="AG153" s="578"/>
      <c r="AH153" s="463" t="s">
        <v>677</v>
      </c>
      <c r="AI153" s="463" t="s">
        <v>677</v>
      </c>
      <c r="AJ153" s="463" t="s">
        <v>677</v>
      </c>
      <c r="AK153" s="463" t="s">
        <v>677</v>
      </c>
      <c r="AL153" s="578"/>
      <c r="AM153" s="578"/>
      <c r="AN153" s="463" t="s">
        <v>677</v>
      </c>
      <c r="AO153" s="578"/>
      <c r="AP153" s="578"/>
      <c r="AQ153" s="463" t="s">
        <v>677</v>
      </c>
      <c r="AR153" s="578"/>
      <c r="AS153" s="578"/>
      <c r="AT153" s="463" t="s">
        <v>677</v>
      </c>
      <c r="AU153" s="598">
        <v>42407</v>
      </c>
      <c r="AV153" s="463" t="s">
        <v>677</v>
      </c>
      <c r="AW153" s="463" t="s">
        <v>677</v>
      </c>
      <c r="AX153" s="463" t="s">
        <v>677</v>
      </c>
      <c r="AY153" s="463" t="s">
        <v>677</v>
      </c>
      <c r="AZ153" s="463" t="s">
        <v>677</v>
      </c>
      <c r="BA153" s="463" t="s">
        <v>677</v>
      </c>
      <c r="BB153" s="463" t="s">
        <v>677</v>
      </c>
      <c r="BC153" s="463" t="s">
        <v>677</v>
      </c>
      <c r="BD153" s="463" t="s">
        <v>677</v>
      </c>
      <c r="BE153" s="578"/>
      <c r="BF153" s="578"/>
      <c r="BG153" s="463" t="s">
        <v>677</v>
      </c>
      <c r="BH153" s="600"/>
      <c r="BI153" s="600"/>
      <c r="BJ153" s="601" t="s">
        <v>683</v>
      </c>
      <c r="BK153" s="600"/>
      <c r="BL153" s="600"/>
      <c r="BM153" s="463" t="s">
        <v>677</v>
      </c>
      <c r="BN153" s="463" t="s">
        <v>677</v>
      </c>
      <c r="BO153" s="463" t="s">
        <v>677</v>
      </c>
      <c r="BP153" s="463" t="s">
        <v>677</v>
      </c>
      <c r="BQ153" s="603" t="s">
        <v>677</v>
      </c>
      <c r="BR153" s="610" t="s">
        <v>683</v>
      </c>
      <c r="BS153" s="463" t="s">
        <v>677</v>
      </c>
      <c r="BT153" s="463" t="s">
        <v>677</v>
      </c>
      <c r="BU153" s="463" t="s">
        <v>677</v>
      </c>
      <c r="BV153" s="463" t="s">
        <v>677</v>
      </c>
      <c r="BW153" s="601" t="s">
        <v>683</v>
      </c>
      <c r="BX153" s="601" t="s">
        <v>683</v>
      </c>
      <c r="BY153" s="463" t="s">
        <v>677</v>
      </c>
    </row>
    <row r="154" spans="1:77" ht="30" x14ac:dyDescent="0.25">
      <c r="A154" s="598">
        <v>42408</v>
      </c>
      <c r="B154" s="463" t="s">
        <v>677</v>
      </c>
      <c r="C154" s="463" t="s">
        <v>677</v>
      </c>
      <c r="D154" s="463" t="s">
        <v>677</v>
      </c>
      <c r="E154" s="463" t="s">
        <v>677</v>
      </c>
      <c r="F154" s="463" t="s">
        <v>677</v>
      </c>
      <c r="G154" s="463" t="s">
        <v>677</v>
      </c>
      <c r="H154" s="463" t="s">
        <v>677</v>
      </c>
      <c r="I154" s="463" t="s">
        <v>677</v>
      </c>
      <c r="J154" s="463" t="s">
        <v>677</v>
      </c>
      <c r="K154" s="463" t="s">
        <v>677</v>
      </c>
      <c r="L154" s="463" t="s">
        <v>677</v>
      </c>
      <c r="M154" s="463" t="s">
        <v>677</v>
      </c>
      <c r="N154" s="463" t="s">
        <v>677</v>
      </c>
      <c r="O154" s="463" t="s">
        <v>677</v>
      </c>
      <c r="P154" s="463" t="s">
        <v>677</v>
      </c>
      <c r="Q154" s="463" t="s">
        <v>677</v>
      </c>
      <c r="R154" s="463" t="s">
        <v>677</v>
      </c>
      <c r="S154" s="463" t="s">
        <v>677</v>
      </c>
      <c r="T154" s="463" t="s">
        <v>677</v>
      </c>
      <c r="U154" s="463" t="s">
        <v>677</v>
      </c>
      <c r="V154" s="463" t="s">
        <v>677</v>
      </c>
      <c r="W154" s="463" t="s">
        <v>677</v>
      </c>
      <c r="X154" s="463" t="s">
        <v>677</v>
      </c>
      <c r="Y154" s="463" t="s">
        <v>677</v>
      </c>
      <c r="Z154" s="463" t="s">
        <v>677</v>
      </c>
      <c r="AA154" s="463" t="s">
        <v>677</v>
      </c>
      <c r="AB154" s="463" t="s">
        <v>677</v>
      </c>
      <c r="AC154" s="578"/>
      <c r="AD154" s="578"/>
      <c r="AE154" s="463" t="s">
        <v>677</v>
      </c>
      <c r="AF154" s="578"/>
      <c r="AG154" s="578"/>
      <c r="AH154" s="463" t="s">
        <v>677</v>
      </c>
      <c r="AI154" s="463" t="s">
        <v>677</v>
      </c>
      <c r="AJ154" s="463" t="s">
        <v>677</v>
      </c>
      <c r="AK154" s="463" t="s">
        <v>677</v>
      </c>
      <c r="AL154" s="578"/>
      <c r="AM154" s="578"/>
      <c r="AN154" s="463" t="s">
        <v>677</v>
      </c>
      <c r="AO154" s="578"/>
      <c r="AP154" s="578"/>
      <c r="AQ154" s="463" t="s">
        <v>677</v>
      </c>
      <c r="AR154" s="578"/>
      <c r="AS154" s="578"/>
      <c r="AT154" s="463" t="s">
        <v>677</v>
      </c>
      <c r="AU154" s="598">
        <v>42408</v>
      </c>
      <c r="AV154" s="463" t="s">
        <v>677</v>
      </c>
      <c r="AW154" s="463" t="s">
        <v>677</v>
      </c>
      <c r="AX154" s="463" t="s">
        <v>677</v>
      </c>
      <c r="AY154" s="463" t="s">
        <v>677</v>
      </c>
      <c r="AZ154" s="463" t="s">
        <v>677</v>
      </c>
      <c r="BA154" s="463" t="s">
        <v>677</v>
      </c>
      <c r="BB154" s="463" t="s">
        <v>677</v>
      </c>
      <c r="BC154" s="463" t="s">
        <v>677</v>
      </c>
      <c r="BD154" s="463" t="s">
        <v>677</v>
      </c>
      <c r="BE154" s="578"/>
      <c r="BF154" s="578"/>
      <c r="BG154" s="463" t="s">
        <v>677</v>
      </c>
      <c r="BH154" s="600"/>
      <c r="BI154" s="600"/>
      <c r="BJ154" s="463" t="s">
        <v>677</v>
      </c>
      <c r="BK154" s="600"/>
      <c r="BL154" s="600"/>
      <c r="BM154" s="463" t="s">
        <v>677</v>
      </c>
      <c r="BN154" s="463" t="s">
        <v>677</v>
      </c>
      <c r="BO154" s="463" t="s">
        <v>677</v>
      </c>
      <c r="BP154" s="463" t="s">
        <v>677</v>
      </c>
      <c r="BQ154" s="603" t="s">
        <v>677</v>
      </c>
      <c r="BR154" s="606" t="s">
        <v>689</v>
      </c>
      <c r="BS154" s="463" t="s">
        <v>677</v>
      </c>
      <c r="BT154" s="463" t="s">
        <v>677</v>
      </c>
      <c r="BU154" s="463" t="s">
        <v>677</v>
      </c>
      <c r="BV154" s="463" t="s">
        <v>677</v>
      </c>
      <c r="BW154" s="601" t="s">
        <v>683</v>
      </c>
      <c r="BX154" s="601" t="s">
        <v>683</v>
      </c>
      <c r="BY154" s="463" t="s">
        <v>677</v>
      </c>
    </row>
    <row r="155" spans="1:77" ht="30" x14ac:dyDescent="0.25">
      <c r="A155" s="598">
        <v>42409</v>
      </c>
      <c r="B155" s="463" t="s">
        <v>677</v>
      </c>
      <c r="C155" s="463" t="s">
        <v>677</v>
      </c>
      <c r="D155" s="463" t="s">
        <v>677</v>
      </c>
      <c r="E155" s="463" t="s">
        <v>677</v>
      </c>
      <c r="F155" s="463" t="s">
        <v>677</v>
      </c>
      <c r="G155" s="463" t="s">
        <v>677</v>
      </c>
      <c r="H155" s="463" t="s">
        <v>677</v>
      </c>
      <c r="I155" s="463" t="s">
        <v>677</v>
      </c>
      <c r="J155" s="463" t="s">
        <v>677</v>
      </c>
      <c r="K155" s="463" t="s">
        <v>677</v>
      </c>
      <c r="L155" s="463" t="s">
        <v>677</v>
      </c>
      <c r="M155" s="463" t="s">
        <v>677</v>
      </c>
      <c r="N155" s="463" t="s">
        <v>677</v>
      </c>
      <c r="O155" s="463" t="s">
        <v>677</v>
      </c>
      <c r="P155" s="463" t="s">
        <v>677</v>
      </c>
      <c r="Q155" s="463" t="s">
        <v>677</v>
      </c>
      <c r="R155" s="463" t="s">
        <v>677</v>
      </c>
      <c r="S155" s="463" t="s">
        <v>677</v>
      </c>
      <c r="T155" s="463" t="s">
        <v>677</v>
      </c>
      <c r="U155" s="463" t="s">
        <v>677</v>
      </c>
      <c r="V155" s="463" t="s">
        <v>677</v>
      </c>
      <c r="W155" s="463" t="s">
        <v>677</v>
      </c>
      <c r="X155" s="463" t="s">
        <v>677</v>
      </c>
      <c r="Y155" s="463" t="s">
        <v>677</v>
      </c>
      <c r="Z155" s="463" t="s">
        <v>677</v>
      </c>
      <c r="AA155" s="463" t="s">
        <v>677</v>
      </c>
      <c r="AB155" s="463" t="s">
        <v>677</v>
      </c>
      <c r="AC155" s="578"/>
      <c r="AD155" s="578"/>
      <c r="AE155" s="463" t="s">
        <v>677</v>
      </c>
      <c r="AF155" s="578"/>
      <c r="AG155" s="578"/>
      <c r="AH155" s="463" t="s">
        <v>677</v>
      </c>
      <c r="AI155" s="463" t="s">
        <v>677</v>
      </c>
      <c r="AJ155" s="463" t="s">
        <v>677</v>
      </c>
      <c r="AK155" s="463" t="s">
        <v>677</v>
      </c>
      <c r="AL155" s="578"/>
      <c r="AM155" s="578"/>
      <c r="AN155" s="463" t="s">
        <v>677</v>
      </c>
      <c r="AO155" s="578"/>
      <c r="AP155" s="578"/>
      <c r="AQ155" s="463" t="s">
        <v>677</v>
      </c>
      <c r="AR155" s="578"/>
      <c r="AS155" s="578"/>
      <c r="AT155" s="463" t="s">
        <v>677</v>
      </c>
      <c r="AU155" s="598">
        <v>42409</v>
      </c>
      <c r="AV155" s="463" t="s">
        <v>677</v>
      </c>
      <c r="AW155" s="463" t="s">
        <v>677</v>
      </c>
      <c r="AX155" s="463" t="s">
        <v>677</v>
      </c>
      <c r="AY155" s="463" t="s">
        <v>677</v>
      </c>
      <c r="AZ155" s="463" t="s">
        <v>677</v>
      </c>
      <c r="BA155" s="463" t="s">
        <v>677</v>
      </c>
      <c r="BB155" s="463" t="s">
        <v>677</v>
      </c>
      <c r="BC155" s="463" t="s">
        <v>677</v>
      </c>
      <c r="BD155" s="463" t="s">
        <v>677</v>
      </c>
      <c r="BE155" s="578"/>
      <c r="BF155" s="578"/>
      <c r="BG155" s="463" t="s">
        <v>677</v>
      </c>
      <c r="BH155" s="600"/>
      <c r="BI155" s="600"/>
      <c r="BJ155" s="463" t="s">
        <v>677</v>
      </c>
      <c r="BK155" s="600"/>
      <c r="BL155" s="600"/>
      <c r="BM155" s="463" t="s">
        <v>677</v>
      </c>
      <c r="BN155" s="463" t="s">
        <v>677</v>
      </c>
      <c r="BO155" s="463" t="s">
        <v>677</v>
      </c>
      <c r="BP155" s="463" t="s">
        <v>677</v>
      </c>
      <c r="BQ155" s="603" t="s">
        <v>677</v>
      </c>
      <c r="BR155" s="606" t="s">
        <v>689</v>
      </c>
      <c r="BS155" s="463" t="s">
        <v>677</v>
      </c>
      <c r="BT155" s="463" t="s">
        <v>677</v>
      </c>
      <c r="BU155" s="463" t="s">
        <v>677</v>
      </c>
      <c r="BV155" s="463" t="s">
        <v>677</v>
      </c>
      <c r="BW155" s="601" t="s">
        <v>683</v>
      </c>
      <c r="BX155" s="601" t="s">
        <v>683</v>
      </c>
      <c r="BY155" s="463" t="s">
        <v>677</v>
      </c>
    </row>
    <row r="156" spans="1:77" ht="15" x14ac:dyDescent="0.25">
      <c r="A156" s="598">
        <v>42410</v>
      </c>
      <c r="B156" s="463" t="s">
        <v>677</v>
      </c>
      <c r="C156" s="463" t="s">
        <v>677</v>
      </c>
      <c r="D156" s="463" t="s">
        <v>677</v>
      </c>
      <c r="E156" s="463" t="s">
        <v>677</v>
      </c>
      <c r="F156" s="463" t="s">
        <v>677</v>
      </c>
      <c r="G156" s="463" t="s">
        <v>677</v>
      </c>
      <c r="H156" s="463" t="s">
        <v>677</v>
      </c>
      <c r="I156" s="463" t="s">
        <v>677</v>
      </c>
      <c r="J156" s="463" t="s">
        <v>677</v>
      </c>
      <c r="K156" s="463" t="s">
        <v>677</v>
      </c>
      <c r="L156" s="463" t="s">
        <v>677</v>
      </c>
      <c r="M156" s="463" t="s">
        <v>677</v>
      </c>
      <c r="N156" s="463" t="s">
        <v>677</v>
      </c>
      <c r="O156" s="463" t="s">
        <v>677</v>
      </c>
      <c r="P156" s="463" t="s">
        <v>677</v>
      </c>
      <c r="Q156" s="463" t="s">
        <v>677</v>
      </c>
      <c r="R156" s="463" t="s">
        <v>677</v>
      </c>
      <c r="S156" s="463" t="s">
        <v>677</v>
      </c>
      <c r="T156" s="463" t="s">
        <v>677</v>
      </c>
      <c r="U156" s="463" t="s">
        <v>677</v>
      </c>
      <c r="V156" s="463" t="s">
        <v>677</v>
      </c>
      <c r="W156" s="463" t="s">
        <v>677</v>
      </c>
      <c r="X156" s="463" t="s">
        <v>677</v>
      </c>
      <c r="Y156" s="463" t="s">
        <v>677</v>
      </c>
      <c r="Z156" s="463" t="s">
        <v>677</v>
      </c>
      <c r="AA156" s="463" t="s">
        <v>677</v>
      </c>
      <c r="AB156" s="463" t="s">
        <v>677</v>
      </c>
      <c r="AC156" s="578"/>
      <c r="AD156" s="578"/>
      <c r="AE156" s="463" t="s">
        <v>677</v>
      </c>
      <c r="AF156" s="578"/>
      <c r="AG156" s="578"/>
      <c r="AH156" s="463" t="s">
        <v>677</v>
      </c>
      <c r="AI156" s="463" t="s">
        <v>677</v>
      </c>
      <c r="AJ156" s="463" t="s">
        <v>677</v>
      </c>
      <c r="AK156" s="463" t="s">
        <v>677</v>
      </c>
      <c r="AL156" s="578"/>
      <c r="AM156" s="578"/>
      <c r="AN156" s="463" t="s">
        <v>677</v>
      </c>
      <c r="AO156" s="578"/>
      <c r="AP156" s="578"/>
      <c r="AQ156" s="463" t="s">
        <v>677</v>
      </c>
      <c r="AR156" s="578"/>
      <c r="AS156" s="578"/>
      <c r="AT156" s="463" t="s">
        <v>677</v>
      </c>
      <c r="AU156" s="598">
        <v>42410</v>
      </c>
      <c r="AV156" s="463" t="s">
        <v>677</v>
      </c>
      <c r="AW156" s="463" t="s">
        <v>677</v>
      </c>
      <c r="AX156" s="463" t="s">
        <v>677</v>
      </c>
      <c r="AY156" s="463" t="s">
        <v>677</v>
      </c>
      <c r="AZ156" s="463" t="s">
        <v>677</v>
      </c>
      <c r="BA156" s="463" t="s">
        <v>677</v>
      </c>
      <c r="BB156" s="463" t="s">
        <v>677</v>
      </c>
      <c r="BC156" s="463" t="s">
        <v>677</v>
      </c>
      <c r="BD156" s="463" t="s">
        <v>677</v>
      </c>
      <c r="BE156" s="578"/>
      <c r="BF156" s="578"/>
      <c r="BG156" s="463" t="s">
        <v>677</v>
      </c>
      <c r="BH156" s="600"/>
      <c r="BI156" s="600"/>
      <c r="BJ156" s="463" t="s">
        <v>677</v>
      </c>
      <c r="BK156" s="600"/>
      <c r="BL156" s="600"/>
      <c r="BM156" s="463" t="s">
        <v>677</v>
      </c>
      <c r="BN156" s="463" t="s">
        <v>677</v>
      </c>
      <c r="BO156" s="463" t="s">
        <v>677</v>
      </c>
      <c r="BP156" s="463" t="s">
        <v>677</v>
      </c>
      <c r="BQ156" s="603" t="s">
        <v>677</v>
      </c>
      <c r="BR156" s="610" t="s">
        <v>683</v>
      </c>
      <c r="BS156" s="463" t="s">
        <v>677</v>
      </c>
      <c r="BT156" s="463" t="s">
        <v>677</v>
      </c>
      <c r="BU156" s="463" t="s">
        <v>677</v>
      </c>
      <c r="BV156" s="463" t="s">
        <v>677</v>
      </c>
      <c r="BW156" s="601" t="s">
        <v>683</v>
      </c>
      <c r="BX156" s="601" t="s">
        <v>683</v>
      </c>
      <c r="BY156" s="463" t="s">
        <v>677</v>
      </c>
    </row>
    <row r="157" spans="1:77" ht="15" x14ac:dyDescent="0.25">
      <c r="A157" s="598">
        <v>42411</v>
      </c>
      <c r="B157" s="463" t="s">
        <v>677</v>
      </c>
      <c r="C157" s="463" t="s">
        <v>677</v>
      </c>
      <c r="D157" s="463" t="s">
        <v>677</v>
      </c>
      <c r="E157" s="463" t="s">
        <v>677</v>
      </c>
      <c r="F157" s="463" t="s">
        <v>677</v>
      </c>
      <c r="G157" s="463" t="s">
        <v>677</v>
      </c>
      <c r="H157" s="463" t="s">
        <v>677</v>
      </c>
      <c r="I157" s="463" t="s">
        <v>677</v>
      </c>
      <c r="J157" s="463" t="s">
        <v>677</v>
      </c>
      <c r="K157" s="463" t="s">
        <v>677</v>
      </c>
      <c r="L157" s="463" t="s">
        <v>677</v>
      </c>
      <c r="M157" s="463" t="s">
        <v>677</v>
      </c>
      <c r="N157" s="463" t="s">
        <v>677</v>
      </c>
      <c r="O157" s="463" t="s">
        <v>677</v>
      </c>
      <c r="P157" s="463" t="s">
        <v>677</v>
      </c>
      <c r="Q157" s="463" t="s">
        <v>677</v>
      </c>
      <c r="R157" s="463" t="s">
        <v>677</v>
      </c>
      <c r="S157" s="463" t="s">
        <v>677</v>
      </c>
      <c r="T157" s="463" t="s">
        <v>677</v>
      </c>
      <c r="U157" s="463" t="s">
        <v>677</v>
      </c>
      <c r="V157" s="463" t="s">
        <v>677</v>
      </c>
      <c r="W157" s="463" t="s">
        <v>677</v>
      </c>
      <c r="X157" s="463" t="s">
        <v>677</v>
      </c>
      <c r="Y157" s="463" t="s">
        <v>677</v>
      </c>
      <c r="Z157" s="463" t="s">
        <v>677</v>
      </c>
      <c r="AA157" s="463" t="s">
        <v>677</v>
      </c>
      <c r="AB157" s="463" t="s">
        <v>677</v>
      </c>
      <c r="AC157" s="578"/>
      <c r="AD157" s="578"/>
      <c r="AE157" s="463" t="s">
        <v>677</v>
      </c>
      <c r="AF157" s="578"/>
      <c r="AG157" s="578"/>
      <c r="AH157" s="463" t="s">
        <v>677</v>
      </c>
      <c r="AI157" s="463" t="s">
        <v>677</v>
      </c>
      <c r="AJ157" s="463" t="s">
        <v>677</v>
      </c>
      <c r="AK157" s="463" t="s">
        <v>677</v>
      </c>
      <c r="AL157" s="578"/>
      <c r="AM157" s="578"/>
      <c r="AN157" s="463" t="s">
        <v>677</v>
      </c>
      <c r="AO157" s="578"/>
      <c r="AP157" s="578"/>
      <c r="AQ157" s="463" t="s">
        <v>677</v>
      </c>
      <c r="AR157" s="578"/>
      <c r="AS157" s="578"/>
      <c r="AT157" s="463" t="s">
        <v>677</v>
      </c>
      <c r="AU157" s="598">
        <v>42411</v>
      </c>
      <c r="AV157" s="463" t="s">
        <v>677</v>
      </c>
      <c r="AW157" s="463" t="s">
        <v>677</v>
      </c>
      <c r="AX157" s="463" t="s">
        <v>677</v>
      </c>
      <c r="AY157" s="463" t="s">
        <v>677</v>
      </c>
      <c r="AZ157" s="463" t="s">
        <v>677</v>
      </c>
      <c r="BA157" s="463" t="s">
        <v>677</v>
      </c>
      <c r="BB157" s="463" t="s">
        <v>677</v>
      </c>
      <c r="BC157" s="463" t="s">
        <v>677</v>
      </c>
      <c r="BD157" s="463" t="s">
        <v>677</v>
      </c>
      <c r="BE157" s="578"/>
      <c r="BF157" s="578"/>
      <c r="BG157" s="463" t="s">
        <v>677</v>
      </c>
      <c r="BH157" s="600"/>
      <c r="BI157" s="600"/>
      <c r="BJ157" s="463" t="s">
        <v>677</v>
      </c>
      <c r="BK157" s="600"/>
      <c r="BL157" s="600"/>
      <c r="BM157" s="463" t="s">
        <v>677</v>
      </c>
      <c r="BN157" s="463" t="s">
        <v>677</v>
      </c>
      <c r="BO157" s="463" t="s">
        <v>677</v>
      </c>
      <c r="BP157" s="463" t="s">
        <v>677</v>
      </c>
      <c r="BQ157" s="601" t="s">
        <v>683</v>
      </c>
      <c r="BR157" s="610" t="s">
        <v>683</v>
      </c>
      <c r="BS157" s="463" t="s">
        <v>677</v>
      </c>
      <c r="BT157" s="463" t="s">
        <v>677</v>
      </c>
      <c r="BU157" s="463" t="s">
        <v>677</v>
      </c>
      <c r="BV157" s="463" t="s">
        <v>677</v>
      </c>
      <c r="BW157" s="601" t="s">
        <v>683</v>
      </c>
      <c r="BX157" s="601" t="s">
        <v>683</v>
      </c>
      <c r="BY157" s="463" t="s">
        <v>677</v>
      </c>
    </row>
    <row r="158" spans="1:77" ht="30" x14ac:dyDescent="0.25">
      <c r="A158" s="598">
        <v>42412</v>
      </c>
      <c r="B158" s="463" t="s">
        <v>677</v>
      </c>
      <c r="C158" s="463" t="s">
        <v>677</v>
      </c>
      <c r="D158" s="463" t="s">
        <v>677</v>
      </c>
      <c r="E158" s="463" t="s">
        <v>677</v>
      </c>
      <c r="F158" s="463" t="s">
        <v>677</v>
      </c>
      <c r="G158" s="463" t="s">
        <v>677</v>
      </c>
      <c r="H158" s="463" t="s">
        <v>677</v>
      </c>
      <c r="I158" s="463" t="s">
        <v>677</v>
      </c>
      <c r="J158" s="463" t="s">
        <v>677</v>
      </c>
      <c r="K158" s="463" t="s">
        <v>677</v>
      </c>
      <c r="L158" s="463" t="s">
        <v>677</v>
      </c>
      <c r="M158" s="463" t="s">
        <v>677</v>
      </c>
      <c r="N158" s="463" t="s">
        <v>677</v>
      </c>
      <c r="O158" s="463" t="s">
        <v>677</v>
      </c>
      <c r="P158" s="463" t="s">
        <v>677</v>
      </c>
      <c r="Q158" s="463" t="s">
        <v>677</v>
      </c>
      <c r="R158" s="463" t="s">
        <v>677</v>
      </c>
      <c r="S158" s="463" t="s">
        <v>677</v>
      </c>
      <c r="T158" s="463" t="s">
        <v>677</v>
      </c>
      <c r="U158" s="463" t="s">
        <v>677</v>
      </c>
      <c r="V158" s="463" t="s">
        <v>677</v>
      </c>
      <c r="W158" s="463" t="s">
        <v>677</v>
      </c>
      <c r="X158" s="463" t="s">
        <v>677</v>
      </c>
      <c r="Y158" s="463" t="s">
        <v>677</v>
      </c>
      <c r="Z158" s="463" t="s">
        <v>677</v>
      </c>
      <c r="AA158" s="463" t="s">
        <v>677</v>
      </c>
      <c r="AB158" s="463" t="s">
        <v>677</v>
      </c>
      <c r="AC158" s="578"/>
      <c r="AD158" s="578"/>
      <c r="AE158" s="463" t="s">
        <v>677</v>
      </c>
      <c r="AF158" s="578"/>
      <c r="AG158" s="578"/>
      <c r="AH158" s="463" t="s">
        <v>677</v>
      </c>
      <c r="AI158" s="463" t="s">
        <v>677</v>
      </c>
      <c r="AJ158" s="463" t="s">
        <v>677</v>
      </c>
      <c r="AK158" s="463" t="s">
        <v>677</v>
      </c>
      <c r="AL158" s="578"/>
      <c r="AM158" s="578"/>
      <c r="AN158" s="463" t="s">
        <v>677</v>
      </c>
      <c r="AO158" s="578"/>
      <c r="AP158" s="578"/>
      <c r="AQ158" s="463" t="s">
        <v>677</v>
      </c>
      <c r="AR158" s="578"/>
      <c r="AS158" s="578"/>
      <c r="AT158" s="463" t="s">
        <v>677</v>
      </c>
      <c r="AU158" s="598">
        <v>42412</v>
      </c>
      <c r="AV158" s="463" t="s">
        <v>677</v>
      </c>
      <c r="AW158" s="463" t="s">
        <v>677</v>
      </c>
      <c r="AX158" s="463" t="s">
        <v>677</v>
      </c>
      <c r="AY158" s="463" t="s">
        <v>677</v>
      </c>
      <c r="AZ158" s="463" t="s">
        <v>677</v>
      </c>
      <c r="BA158" s="463" t="s">
        <v>677</v>
      </c>
      <c r="BB158" s="463" t="s">
        <v>677</v>
      </c>
      <c r="BC158" s="463" t="s">
        <v>677</v>
      </c>
      <c r="BD158" s="463" t="s">
        <v>677</v>
      </c>
      <c r="BE158" s="578"/>
      <c r="BF158" s="578"/>
      <c r="BG158" s="463" t="s">
        <v>677</v>
      </c>
      <c r="BH158" s="600"/>
      <c r="BI158" s="600"/>
      <c r="BJ158" s="463" t="s">
        <v>677</v>
      </c>
      <c r="BK158" s="600"/>
      <c r="BL158" s="600"/>
      <c r="BM158" s="463" t="s">
        <v>677</v>
      </c>
      <c r="BN158" s="463" t="s">
        <v>677</v>
      </c>
      <c r="BO158" s="463" t="s">
        <v>677</v>
      </c>
      <c r="BP158" s="463" t="s">
        <v>677</v>
      </c>
      <c r="BQ158" s="602" t="s">
        <v>886</v>
      </c>
      <c r="BR158" s="606" t="s">
        <v>689</v>
      </c>
      <c r="BS158" s="463" t="s">
        <v>677</v>
      </c>
      <c r="BT158" s="463" t="s">
        <v>677</v>
      </c>
      <c r="BU158" s="463" t="s">
        <v>677</v>
      </c>
      <c r="BV158" s="463" t="s">
        <v>677</v>
      </c>
      <c r="BW158" s="605" t="s">
        <v>677</v>
      </c>
      <c r="BX158" s="601" t="s">
        <v>683</v>
      </c>
      <c r="BY158" s="463" t="s">
        <v>677</v>
      </c>
    </row>
    <row r="159" spans="1:77" ht="26.25" x14ac:dyDescent="0.25">
      <c r="A159" s="598">
        <v>42413</v>
      </c>
      <c r="B159" s="463" t="s">
        <v>677</v>
      </c>
      <c r="C159" s="463" t="s">
        <v>677</v>
      </c>
      <c r="D159" s="463" t="s">
        <v>677</v>
      </c>
      <c r="E159" s="463" t="s">
        <v>677</v>
      </c>
      <c r="F159" s="463" t="s">
        <v>677</v>
      </c>
      <c r="G159" s="463" t="s">
        <v>677</v>
      </c>
      <c r="H159" s="463" t="s">
        <v>677</v>
      </c>
      <c r="I159" s="463" t="s">
        <v>677</v>
      </c>
      <c r="J159" s="463" t="s">
        <v>677</v>
      </c>
      <c r="K159" s="463" t="s">
        <v>677</v>
      </c>
      <c r="L159" s="463" t="s">
        <v>677</v>
      </c>
      <c r="M159" s="463" t="s">
        <v>677</v>
      </c>
      <c r="N159" s="463" t="s">
        <v>677</v>
      </c>
      <c r="O159" s="463" t="s">
        <v>677</v>
      </c>
      <c r="P159" s="463" t="s">
        <v>677</v>
      </c>
      <c r="Q159" s="463" t="s">
        <v>677</v>
      </c>
      <c r="R159" s="463" t="s">
        <v>677</v>
      </c>
      <c r="S159" s="463" t="s">
        <v>677</v>
      </c>
      <c r="T159" s="463" t="s">
        <v>677</v>
      </c>
      <c r="U159" s="463" t="s">
        <v>677</v>
      </c>
      <c r="V159" s="463" t="s">
        <v>677</v>
      </c>
      <c r="W159" s="463" t="s">
        <v>677</v>
      </c>
      <c r="X159" s="463" t="s">
        <v>677</v>
      </c>
      <c r="Y159" s="463" t="s">
        <v>677</v>
      </c>
      <c r="Z159" s="463" t="s">
        <v>677</v>
      </c>
      <c r="AA159" s="463" t="s">
        <v>677</v>
      </c>
      <c r="AB159" s="463" t="s">
        <v>677</v>
      </c>
      <c r="AC159" s="578"/>
      <c r="AD159" s="578"/>
      <c r="AE159" s="463" t="s">
        <v>677</v>
      </c>
      <c r="AF159" s="578"/>
      <c r="AG159" s="578"/>
      <c r="AH159" s="463" t="s">
        <v>677</v>
      </c>
      <c r="AI159" s="463" t="s">
        <v>677</v>
      </c>
      <c r="AJ159" s="463" t="s">
        <v>677</v>
      </c>
      <c r="AK159" s="463" t="s">
        <v>677</v>
      </c>
      <c r="AL159" s="578"/>
      <c r="AM159" s="578"/>
      <c r="AN159" s="463" t="s">
        <v>677</v>
      </c>
      <c r="AO159" s="578"/>
      <c r="AP159" s="578"/>
      <c r="AQ159" s="463" t="s">
        <v>677</v>
      </c>
      <c r="AR159" s="578"/>
      <c r="AS159" s="578"/>
      <c r="AT159" s="463" t="s">
        <v>677</v>
      </c>
      <c r="AU159" s="598">
        <v>42413</v>
      </c>
      <c r="AV159" s="463" t="s">
        <v>677</v>
      </c>
      <c r="AW159" s="463" t="s">
        <v>677</v>
      </c>
      <c r="AX159" s="463" t="s">
        <v>677</v>
      </c>
      <c r="AY159" s="463" t="s">
        <v>677</v>
      </c>
      <c r="AZ159" s="463" t="s">
        <v>677</v>
      </c>
      <c r="BA159" s="463" t="s">
        <v>677</v>
      </c>
      <c r="BB159" s="463" t="s">
        <v>677</v>
      </c>
      <c r="BC159" s="463" t="s">
        <v>677</v>
      </c>
      <c r="BD159" s="463" t="s">
        <v>677</v>
      </c>
      <c r="BE159" s="578"/>
      <c r="BF159" s="578"/>
      <c r="BG159" s="463" t="s">
        <v>677</v>
      </c>
      <c r="BH159" s="600"/>
      <c r="BI159" s="600"/>
      <c r="BJ159" s="463" t="s">
        <v>677</v>
      </c>
      <c r="BK159" s="600"/>
      <c r="BL159" s="600"/>
      <c r="BM159" s="463" t="s">
        <v>677</v>
      </c>
      <c r="BN159" s="463" t="s">
        <v>677</v>
      </c>
      <c r="BO159" s="463" t="s">
        <v>677</v>
      </c>
      <c r="BP159" s="463" t="s">
        <v>677</v>
      </c>
      <c r="BQ159" s="602" t="s">
        <v>886</v>
      </c>
      <c r="BR159" s="610" t="s">
        <v>683</v>
      </c>
      <c r="BS159" s="463" t="s">
        <v>677</v>
      </c>
      <c r="BT159" s="463" t="s">
        <v>677</v>
      </c>
      <c r="BU159" s="463" t="s">
        <v>677</v>
      </c>
      <c r="BV159" s="463" t="s">
        <v>677</v>
      </c>
      <c r="BW159" s="601" t="s">
        <v>683</v>
      </c>
      <c r="BX159" s="601" t="s">
        <v>683</v>
      </c>
      <c r="BY159" s="463" t="s">
        <v>677</v>
      </c>
    </row>
    <row r="160" spans="1:77" ht="15" x14ac:dyDescent="0.25">
      <c r="A160" s="598">
        <v>42414</v>
      </c>
      <c r="B160" s="463" t="s">
        <v>677</v>
      </c>
      <c r="C160" s="463" t="s">
        <v>677</v>
      </c>
      <c r="D160" s="463" t="s">
        <v>677</v>
      </c>
      <c r="E160" s="463" t="s">
        <v>677</v>
      </c>
      <c r="F160" s="463" t="s">
        <v>677</v>
      </c>
      <c r="G160" s="463" t="s">
        <v>677</v>
      </c>
      <c r="H160" s="463" t="s">
        <v>677</v>
      </c>
      <c r="I160" s="463" t="s">
        <v>677</v>
      </c>
      <c r="J160" s="463" t="s">
        <v>677</v>
      </c>
      <c r="K160" s="463" t="s">
        <v>677</v>
      </c>
      <c r="L160" s="463" t="s">
        <v>677</v>
      </c>
      <c r="M160" s="463" t="s">
        <v>677</v>
      </c>
      <c r="N160" s="463" t="s">
        <v>677</v>
      </c>
      <c r="O160" s="463" t="s">
        <v>677</v>
      </c>
      <c r="P160" s="463" t="s">
        <v>677</v>
      </c>
      <c r="Q160" s="463" t="s">
        <v>677</v>
      </c>
      <c r="R160" s="463" t="s">
        <v>677</v>
      </c>
      <c r="S160" s="463" t="s">
        <v>677</v>
      </c>
      <c r="T160" s="463" t="s">
        <v>677</v>
      </c>
      <c r="U160" s="463" t="s">
        <v>677</v>
      </c>
      <c r="V160" s="463" t="s">
        <v>677</v>
      </c>
      <c r="W160" s="463" t="s">
        <v>677</v>
      </c>
      <c r="X160" s="463" t="s">
        <v>677</v>
      </c>
      <c r="Y160" s="463" t="s">
        <v>677</v>
      </c>
      <c r="Z160" s="463" t="s">
        <v>677</v>
      </c>
      <c r="AA160" s="463" t="s">
        <v>677</v>
      </c>
      <c r="AB160" s="463" t="s">
        <v>677</v>
      </c>
      <c r="AC160" s="578"/>
      <c r="AD160" s="578"/>
      <c r="AE160" s="463" t="s">
        <v>677</v>
      </c>
      <c r="AF160" s="578"/>
      <c r="AG160" s="578"/>
      <c r="AH160" s="463" t="s">
        <v>677</v>
      </c>
      <c r="AI160" s="463" t="s">
        <v>677</v>
      </c>
      <c r="AJ160" s="463" t="s">
        <v>677</v>
      </c>
      <c r="AK160" s="463" t="s">
        <v>677</v>
      </c>
      <c r="AL160" s="578"/>
      <c r="AM160" s="578"/>
      <c r="AN160" s="463" t="s">
        <v>677</v>
      </c>
      <c r="AO160" s="578"/>
      <c r="AP160" s="578"/>
      <c r="AQ160" s="463" t="s">
        <v>677</v>
      </c>
      <c r="AR160" s="578"/>
      <c r="AS160" s="578"/>
      <c r="AT160" s="463" t="s">
        <v>677</v>
      </c>
      <c r="AU160" s="598">
        <v>42414</v>
      </c>
      <c r="AV160" s="463" t="s">
        <v>677</v>
      </c>
      <c r="AW160" s="463" t="s">
        <v>677</v>
      </c>
      <c r="AX160" s="463" t="s">
        <v>677</v>
      </c>
      <c r="AY160" s="463" t="s">
        <v>677</v>
      </c>
      <c r="AZ160" s="463" t="s">
        <v>677</v>
      </c>
      <c r="BA160" s="463" t="s">
        <v>677</v>
      </c>
      <c r="BB160" s="463" t="s">
        <v>677</v>
      </c>
      <c r="BC160" s="463" t="s">
        <v>677</v>
      </c>
      <c r="BD160" s="463" t="s">
        <v>677</v>
      </c>
      <c r="BE160" s="578"/>
      <c r="BF160" s="578"/>
      <c r="BG160" s="463" t="s">
        <v>677</v>
      </c>
      <c r="BH160" s="600"/>
      <c r="BI160" s="600"/>
      <c r="BJ160" s="463" t="s">
        <v>677</v>
      </c>
      <c r="BK160" s="600"/>
      <c r="BL160" s="600"/>
      <c r="BM160" s="463" t="s">
        <v>677</v>
      </c>
      <c r="BN160" s="463" t="s">
        <v>677</v>
      </c>
      <c r="BO160" s="463" t="s">
        <v>677</v>
      </c>
      <c r="BP160" s="463" t="s">
        <v>677</v>
      </c>
      <c r="BQ160" s="603" t="s">
        <v>677</v>
      </c>
      <c r="BR160" s="610" t="s">
        <v>683</v>
      </c>
      <c r="BS160" s="463" t="s">
        <v>677</v>
      </c>
      <c r="BT160" s="463" t="s">
        <v>677</v>
      </c>
      <c r="BU160" s="463" t="s">
        <v>677</v>
      </c>
      <c r="BV160" s="463" t="s">
        <v>677</v>
      </c>
      <c r="BW160" s="601" t="s">
        <v>683</v>
      </c>
      <c r="BX160" s="601" t="s">
        <v>683</v>
      </c>
      <c r="BY160" s="463" t="s">
        <v>677</v>
      </c>
    </row>
    <row r="161" spans="1:77" x14ac:dyDescent="0.2">
      <c r="A161" s="598">
        <v>42415</v>
      </c>
      <c r="B161" s="463" t="s">
        <v>677</v>
      </c>
      <c r="C161" s="463" t="s">
        <v>677</v>
      </c>
      <c r="D161" s="463" t="s">
        <v>677</v>
      </c>
      <c r="E161" s="463" t="s">
        <v>677</v>
      </c>
      <c r="F161" s="463" t="s">
        <v>677</v>
      </c>
      <c r="G161" s="463" t="s">
        <v>677</v>
      </c>
      <c r="H161" s="463" t="s">
        <v>677</v>
      </c>
      <c r="I161" s="463" t="s">
        <v>677</v>
      </c>
      <c r="J161" s="463" t="s">
        <v>677</v>
      </c>
      <c r="K161" s="463" t="s">
        <v>677</v>
      </c>
      <c r="L161" s="463" t="s">
        <v>677</v>
      </c>
      <c r="M161" s="463" t="s">
        <v>677</v>
      </c>
      <c r="N161" s="463" t="s">
        <v>677</v>
      </c>
      <c r="O161" s="463" t="s">
        <v>677</v>
      </c>
      <c r="P161" s="463" t="s">
        <v>677</v>
      </c>
      <c r="Q161" s="463" t="s">
        <v>677</v>
      </c>
      <c r="R161" s="463" t="s">
        <v>677</v>
      </c>
      <c r="S161" s="463" t="s">
        <v>677</v>
      </c>
      <c r="T161" s="463" t="s">
        <v>677</v>
      </c>
      <c r="U161" s="463" t="s">
        <v>677</v>
      </c>
      <c r="V161" s="463" t="s">
        <v>677</v>
      </c>
      <c r="W161" s="463" t="s">
        <v>677</v>
      </c>
      <c r="X161" s="463" t="s">
        <v>677</v>
      </c>
      <c r="Y161" s="463" t="s">
        <v>677</v>
      </c>
      <c r="Z161" s="463" t="s">
        <v>677</v>
      </c>
      <c r="AA161" s="463" t="s">
        <v>677</v>
      </c>
      <c r="AB161" s="463" t="s">
        <v>677</v>
      </c>
      <c r="AC161" s="578"/>
      <c r="AD161" s="578"/>
      <c r="AE161" s="463" t="s">
        <v>677</v>
      </c>
      <c r="AF161" s="578"/>
      <c r="AG161" s="578"/>
      <c r="AH161" s="463" t="s">
        <v>677</v>
      </c>
      <c r="AI161" s="463" t="s">
        <v>677</v>
      </c>
      <c r="AJ161" s="463" t="s">
        <v>677</v>
      </c>
      <c r="AK161" s="463" t="s">
        <v>677</v>
      </c>
      <c r="AL161" s="578"/>
      <c r="AM161" s="578"/>
      <c r="AN161" s="463" t="s">
        <v>677</v>
      </c>
      <c r="AO161" s="578"/>
      <c r="AP161" s="578"/>
      <c r="AQ161" s="463" t="s">
        <v>677</v>
      </c>
      <c r="AR161" s="578"/>
      <c r="AS161" s="578"/>
      <c r="AT161" s="463" t="s">
        <v>677</v>
      </c>
      <c r="AU161" s="598">
        <v>42415</v>
      </c>
      <c r="AV161" s="463" t="s">
        <v>677</v>
      </c>
      <c r="AW161" s="463" t="s">
        <v>677</v>
      </c>
      <c r="AX161" s="463" t="s">
        <v>677</v>
      </c>
      <c r="AY161" s="463" t="s">
        <v>677</v>
      </c>
      <c r="AZ161" s="463" t="s">
        <v>677</v>
      </c>
      <c r="BA161" s="463" t="s">
        <v>677</v>
      </c>
      <c r="BB161" s="463" t="s">
        <v>677</v>
      </c>
      <c r="BC161" s="463" t="s">
        <v>677</v>
      </c>
      <c r="BD161" s="463" t="s">
        <v>677</v>
      </c>
      <c r="BE161" s="578"/>
      <c r="BF161" s="578"/>
      <c r="BG161" s="463" t="s">
        <v>677</v>
      </c>
      <c r="BH161" s="600"/>
      <c r="BI161" s="600"/>
      <c r="BJ161" s="463" t="s">
        <v>677</v>
      </c>
      <c r="BK161" s="600"/>
      <c r="BL161" s="600"/>
      <c r="BM161" s="463" t="s">
        <v>677</v>
      </c>
      <c r="BN161" s="463" t="s">
        <v>677</v>
      </c>
      <c r="BO161" s="463" t="s">
        <v>677</v>
      </c>
      <c r="BP161" s="463" t="s">
        <v>677</v>
      </c>
      <c r="BQ161" s="463" t="s">
        <v>677</v>
      </c>
      <c r="BR161" s="463" t="s">
        <v>677</v>
      </c>
      <c r="BS161" s="463" t="s">
        <v>677</v>
      </c>
      <c r="BT161" s="463" t="s">
        <v>677</v>
      </c>
      <c r="BU161" s="463" t="s">
        <v>677</v>
      </c>
      <c r="BV161" s="463" t="s">
        <v>677</v>
      </c>
      <c r="BW161" s="601" t="s">
        <v>683</v>
      </c>
      <c r="BX161" s="601" t="s">
        <v>683</v>
      </c>
      <c r="BY161" s="463" t="s">
        <v>677</v>
      </c>
    </row>
    <row r="162" spans="1:77" ht="15" x14ac:dyDescent="0.25">
      <c r="A162" s="598">
        <v>42416</v>
      </c>
      <c r="B162" s="463" t="s">
        <v>677</v>
      </c>
      <c r="C162" s="463" t="s">
        <v>677</v>
      </c>
      <c r="D162" s="463" t="s">
        <v>677</v>
      </c>
      <c r="E162" s="463" t="s">
        <v>677</v>
      </c>
      <c r="F162" s="463" t="s">
        <v>677</v>
      </c>
      <c r="G162" s="463" t="s">
        <v>677</v>
      </c>
      <c r="H162" s="463" t="s">
        <v>677</v>
      </c>
      <c r="I162" s="463" t="s">
        <v>677</v>
      </c>
      <c r="J162" s="463" t="s">
        <v>677</v>
      </c>
      <c r="K162" s="463" t="s">
        <v>677</v>
      </c>
      <c r="L162" s="463" t="s">
        <v>677</v>
      </c>
      <c r="M162" s="463" t="s">
        <v>677</v>
      </c>
      <c r="N162" s="463" t="s">
        <v>677</v>
      </c>
      <c r="O162" s="463" t="s">
        <v>677</v>
      </c>
      <c r="P162" s="463" t="s">
        <v>677</v>
      </c>
      <c r="Q162" s="463" t="s">
        <v>677</v>
      </c>
      <c r="R162" s="463" t="s">
        <v>677</v>
      </c>
      <c r="S162" s="463" t="s">
        <v>677</v>
      </c>
      <c r="T162" s="463" t="s">
        <v>677</v>
      </c>
      <c r="U162" s="463" t="s">
        <v>677</v>
      </c>
      <c r="V162" s="463" t="s">
        <v>677</v>
      </c>
      <c r="W162" s="463" t="s">
        <v>677</v>
      </c>
      <c r="X162" s="463" t="s">
        <v>677</v>
      </c>
      <c r="Y162" s="463" t="s">
        <v>677</v>
      </c>
      <c r="Z162" s="463" t="s">
        <v>677</v>
      </c>
      <c r="AA162" s="463" t="s">
        <v>677</v>
      </c>
      <c r="AB162" s="463" t="s">
        <v>677</v>
      </c>
      <c r="AC162" s="578"/>
      <c r="AD162" s="578"/>
      <c r="AE162" s="463" t="s">
        <v>677</v>
      </c>
      <c r="AF162" s="578"/>
      <c r="AG162" s="578"/>
      <c r="AH162" s="463" t="s">
        <v>677</v>
      </c>
      <c r="AI162" s="463" t="s">
        <v>677</v>
      </c>
      <c r="AJ162" s="463" t="s">
        <v>677</v>
      </c>
      <c r="AK162" s="463" t="s">
        <v>677</v>
      </c>
      <c r="AL162" s="578"/>
      <c r="AM162" s="578"/>
      <c r="AN162" s="463" t="s">
        <v>677</v>
      </c>
      <c r="AO162" s="578"/>
      <c r="AP162" s="578"/>
      <c r="AQ162" s="463" t="s">
        <v>677</v>
      </c>
      <c r="AR162" s="578"/>
      <c r="AS162" s="578"/>
      <c r="AT162" s="463" t="s">
        <v>677</v>
      </c>
      <c r="AU162" s="598">
        <v>42416</v>
      </c>
      <c r="AV162" s="463" t="s">
        <v>677</v>
      </c>
      <c r="AW162" s="463" t="s">
        <v>677</v>
      </c>
      <c r="AX162" s="463" t="s">
        <v>677</v>
      </c>
      <c r="AY162" s="463" t="s">
        <v>677</v>
      </c>
      <c r="AZ162" s="463" t="s">
        <v>677</v>
      </c>
      <c r="BA162" s="463" t="s">
        <v>677</v>
      </c>
      <c r="BB162" s="463" t="s">
        <v>677</v>
      </c>
      <c r="BC162" s="463" t="s">
        <v>677</v>
      </c>
      <c r="BD162" s="463" t="s">
        <v>677</v>
      </c>
      <c r="BE162" s="578"/>
      <c r="BF162" s="578"/>
      <c r="BG162" s="463" t="s">
        <v>677</v>
      </c>
      <c r="BH162" s="600"/>
      <c r="BI162" s="600"/>
      <c r="BJ162" s="463" t="s">
        <v>677</v>
      </c>
      <c r="BK162" s="600"/>
      <c r="BL162" s="600"/>
      <c r="BM162" s="463" t="s">
        <v>677</v>
      </c>
      <c r="BN162" s="463" t="s">
        <v>677</v>
      </c>
      <c r="BO162" s="463" t="s">
        <v>677</v>
      </c>
      <c r="BP162" s="463" t="s">
        <v>677</v>
      </c>
      <c r="BQ162" s="603" t="s">
        <v>677</v>
      </c>
      <c r="BR162" s="610" t="s">
        <v>683</v>
      </c>
      <c r="BS162" s="463" t="s">
        <v>677</v>
      </c>
      <c r="BT162" s="463" t="s">
        <v>677</v>
      </c>
      <c r="BU162" s="463" t="s">
        <v>677</v>
      </c>
      <c r="BV162" s="463" t="s">
        <v>677</v>
      </c>
      <c r="BW162" s="601" t="s">
        <v>683</v>
      </c>
      <c r="BX162" s="601" t="s">
        <v>683</v>
      </c>
      <c r="BY162" s="463" t="s">
        <v>677</v>
      </c>
    </row>
    <row r="163" spans="1:77" ht="15" x14ac:dyDescent="0.25">
      <c r="A163" s="598">
        <v>42417</v>
      </c>
      <c r="B163" s="463" t="s">
        <v>677</v>
      </c>
      <c r="C163" s="463" t="s">
        <v>677</v>
      </c>
      <c r="D163" s="463" t="s">
        <v>677</v>
      </c>
      <c r="E163" s="463" t="s">
        <v>677</v>
      </c>
      <c r="F163" s="463" t="s">
        <v>677</v>
      </c>
      <c r="G163" s="463" t="s">
        <v>677</v>
      </c>
      <c r="H163" s="463" t="s">
        <v>677</v>
      </c>
      <c r="I163" s="463" t="s">
        <v>677</v>
      </c>
      <c r="J163" s="463" t="s">
        <v>677</v>
      </c>
      <c r="K163" s="463" t="s">
        <v>677</v>
      </c>
      <c r="L163" s="463" t="s">
        <v>677</v>
      </c>
      <c r="M163" s="463" t="s">
        <v>677</v>
      </c>
      <c r="N163" s="463" t="s">
        <v>677</v>
      </c>
      <c r="O163" s="463" t="s">
        <v>677</v>
      </c>
      <c r="P163" s="463" t="s">
        <v>677</v>
      </c>
      <c r="Q163" s="463" t="s">
        <v>677</v>
      </c>
      <c r="R163" s="463" t="s">
        <v>677</v>
      </c>
      <c r="S163" s="463" t="s">
        <v>677</v>
      </c>
      <c r="T163" s="463" t="s">
        <v>677</v>
      </c>
      <c r="U163" s="463" t="s">
        <v>677</v>
      </c>
      <c r="V163" s="463" t="s">
        <v>677</v>
      </c>
      <c r="W163" s="463" t="s">
        <v>677</v>
      </c>
      <c r="X163" s="463" t="s">
        <v>677</v>
      </c>
      <c r="Y163" s="463" t="s">
        <v>677</v>
      </c>
      <c r="Z163" s="463" t="s">
        <v>677</v>
      </c>
      <c r="AA163" s="463" t="s">
        <v>677</v>
      </c>
      <c r="AB163" s="463" t="s">
        <v>677</v>
      </c>
      <c r="AC163" s="578"/>
      <c r="AD163" s="578"/>
      <c r="AE163" s="463" t="s">
        <v>677</v>
      </c>
      <c r="AF163" s="578"/>
      <c r="AG163" s="578"/>
      <c r="AH163" s="463" t="s">
        <v>677</v>
      </c>
      <c r="AI163" s="463" t="s">
        <v>677</v>
      </c>
      <c r="AJ163" s="463" t="s">
        <v>677</v>
      </c>
      <c r="AK163" s="463" t="s">
        <v>677</v>
      </c>
      <c r="AL163" s="578"/>
      <c r="AM163" s="578"/>
      <c r="AN163" s="463" t="s">
        <v>677</v>
      </c>
      <c r="AO163" s="578"/>
      <c r="AP163" s="578"/>
      <c r="AQ163" s="463" t="s">
        <v>677</v>
      </c>
      <c r="AR163" s="578"/>
      <c r="AS163" s="578"/>
      <c r="AT163" s="463" t="s">
        <v>677</v>
      </c>
      <c r="AU163" s="598">
        <v>42417</v>
      </c>
      <c r="AV163" s="463" t="s">
        <v>677</v>
      </c>
      <c r="AW163" s="463" t="s">
        <v>677</v>
      </c>
      <c r="AX163" s="463" t="s">
        <v>677</v>
      </c>
      <c r="AY163" s="463" t="s">
        <v>677</v>
      </c>
      <c r="AZ163" s="463" t="s">
        <v>677</v>
      </c>
      <c r="BA163" s="463" t="s">
        <v>677</v>
      </c>
      <c r="BB163" s="463" t="s">
        <v>677</v>
      </c>
      <c r="BC163" s="463" t="s">
        <v>677</v>
      </c>
      <c r="BD163" s="463" t="s">
        <v>677</v>
      </c>
      <c r="BE163" s="578"/>
      <c r="BF163" s="578"/>
      <c r="BG163" s="463" t="s">
        <v>677</v>
      </c>
      <c r="BH163" s="600"/>
      <c r="BI163" s="600"/>
      <c r="BJ163" s="463" t="s">
        <v>677</v>
      </c>
      <c r="BK163" s="600"/>
      <c r="BL163" s="600"/>
      <c r="BM163" s="463" t="s">
        <v>677</v>
      </c>
      <c r="BN163" s="463" t="s">
        <v>677</v>
      </c>
      <c r="BO163" s="463" t="s">
        <v>677</v>
      </c>
      <c r="BP163" s="463" t="s">
        <v>677</v>
      </c>
      <c r="BQ163" s="463" t="s">
        <v>677</v>
      </c>
      <c r="BR163" s="610" t="s">
        <v>683</v>
      </c>
      <c r="BS163" s="463" t="s">
        <v>677</v>
      </c>
      <c r="BT163" s="463" t="s">
        <v>677</v>
      </c>
      <c r="BU163" s="463" t="s">
        <v>677</v>
      </c>
      <c r="BV163" s="463" t="s">
        <v>677</v>
      </c>
      <c r="BW163" s="601" t="s">
        <v>683</v>
      </c>
      <c r="BX163" s="601" t="s">
        <v>683</v>
      </c>
      <c r="BY163" s="463" t="s">
        <v>677</v>
      </c>
    </row>
    <row r="164" spans="1:77" ht="15" x14ac:dyDescent="0.25">
      <c r="A164" s="598">
        <v>42418</v>
      </c>
      <c r="B164" s="463" t="s">
        <v>677</v>
      </c>
      <c r="C164" s="463" t="s">
        <v>677</v>
      </c>
      <c r="D164" s="463" t="s">
        <v>677</v>
      </c>
      <c r="E164" s="463" t="s">
        <v>677</v>
      </c>
      <c r="F164" s="463" t="s">
        <v>677</v>
      </c>
      <c r="G164" s="463" t="s">
        <v>677</v>
      </c>
      <c r="H164" s="463" t="s">
        <v>677</v>
      </c>
      <c r="I164" s="463" t="s">
        <v>677</v>
      </c>
      <c r="J164" s="463" t="s">
        <v>677</v>
      </c>
      <c r="K164" s="463" t="s">
        <v>677</v>
      </c>
      <c r="L164" s="463" t="s">
        <v>677</v>
      </c>
      <c r="M164" s="463" t="s">
        <v>677</v>
      </c>
      <c r="N164" s="463" t="s">
        <v>677</v>
      </c>
      <c r="O164" s="463" t="s">
        <v>677</v>
      </c>
      <c r="P164" s="463" t="s">
        <v>677</v>
      </c>
      <c r="Q164" s="463" t="s">
        <v>677</v>
      </c>
      <c r="R164" s="463" t="s">
        <v>677</v>
      </c>
      <c r="S164" s="463" t="s">
        <v>677</v>
      </c>
      <c r="T164" s="463" t="s">
        <v>677</v>
      </c>
      <c r="U164" s="463" t="s">
        <v>677</v>
      </c>
      <c r="V164" s="463" t="s">
        <v>677</v>
      </c>
      <c r="W164" s="463" t="s">
        <v>677</v>
      </c>
      <c r="X164" s="463" t="s">
        <v>677</v>
      </c>
      <c r="Y164" s="463" t="s">
        <v>677</v>
      </c>
      <c r="Z164" s="463" t="s">
        <v>677</v>
      </c>
      <c r="AA164" s="463" t="s">
        <v>677</v>
      </c>
      <c r="AB164" s="463" t="s">
        <v>677</v>
      </c>
      <c r="AC164" s="578"/>
      <c r="AD164" s="578"/>
      <c r="AE164" s="463" t="s">
        <v>677</v>
      </c>
      <c r="AF164" s="578"/>
      <c r="AG164" s="578"/>
      <c r="AH164" s="463" t="s">
        <v>677</v>
      </c>
      <c r="AI164" s="463" t="s">
        <v>677</v>
      </c>
      <c r="AJ164" s="463" t="s">
        <v>677</v>
      </c>
      <c r="AK164" s="463" t="s">
        <v>677</v>
      </c>
      <c r="AL164" s="578"/>
      <c r="AM164" s="578"/>
      <c r="AN164" s="463" t="s">
        <v>677</v>
      </c>
      <c r="AO164" s="578"/>
      <c r="AP164" s="578"/>
      <c r="AQ164" s="463" t="s">
        <v>677</v>
      </c>
      <c r="AR164" s="578"/>
      <c r="AS164" s="578"/>
      <c r="AT164" s="463" t="s">
        <v>677</v>
      </c>
      <c r="AU164" s="598">
        <v>42418</v>
      </c>
      <c r="AV164" s="463" t="s">
        <v>677</v>
      </c>
      <c r="AW164" s="463" t="s">
        <v>677</v>
      </c>
      <c r="AX164" s="463" t="s">
        <v>677</v>
      </c>
      <c r="AY164" s="463" t="s">
        <v>677</v>
      </c>
      <c r="AZ164" s="463" t="s">
        <v>677</v>
      </c>
      <c r="BA164" s="463" t="s">
        <v>677</v>
      </c>
      <c r="BB164" s="463" t="s">
        <v>677</v>
      </c>
      <c r="BC164" s="463" t="s">
        <v>677</v>
      </c>
      <c r="BD164" s="463" t="s">
        <v>677</v>
      </c>
      <c r="BE164" s="578"/>
      <c r="BF164" s="578"/>
      <c r="BG164" s="463" t="s">
        <v>677</v>
      </c>
      <c r="BH164" s="600"/>
      <c r="BI164" s="600"/>
      <c r="BJ164" s="463" t="s">
        <v>677</v>
      </c>
      <c r="BK164" s="600"/>
      <c r="BL164" s="600"/>
      <c r="BM164" s="463" t="s">
        <v>677</v>
      </c>
      <c r="BN164" s="463" t="s">
        <v>677</v>
      </c>
      <c r="BO164" s="463" t="s">
        <v>677</v>
      </c>
      <c r="BP164" s="463" t="s">
        <v>677</v>
      </c>
      <c r="BQ164" s="463" t="s">
        <v>677</v>
      </c>
      <c r="BR164" s="610" t="s">
        <v>683</v>
      </c>
      <c r="BS164" s="463" t="s">
        <v>677</v>
      </c>
      <c r="BT164" s="463" t="s">
        <v>677</v>
      </c>
      <c r="BU164" s="463" t="s">
        <v>677</v>
      </c>
      <c r="BV164" s="463" t="s">
        <v>677</v>
      </c>
      <c r="BW164" s="601" t="s">
        <v>683</v>
      </c>
      <c r="BX164" s="601" t="s">
        <v>683</v>
      </c>
      <c r="BY164" s="463" t="s">
        <v>677</v>
      </c>
    </row>
    <row r="165" spans="1:77" ht="26.25" x14ac:dyDescent="0.25">
      <c r="A165" s="598">
        <v>42419</v>
      </c>
      <c r="B165" s="463" t="s">
        <v>677</v>
      </c>
      <c r="C165" s="463" t="s">
        <v>677</v>
      </c>
      <c r="D165" s="463" t="s">
        <v>677</v>
      </c>
      <c r="E165" s="463" t="s">
        <v>677</v>
      </c>
      <c r="F165" s="463" t="s">
        <v>677</v>
      </c>
      <c r="G165" s="463" t="s">
        <v>677</v>
      </c>
      <c r="H165" s="463" t="s">
        <v>677</v>
      </c>
      <c r="I165" s="463" t="s">
        <v>677</v>
      </c>
      <c r="J165" s="463" t="s">
        <v>677</v>
      </c>
      <c r="K165" s="463" t="s">
        <v>677</v>
      </c>
      <c r="L165" s="463" t="s">
        <v>677</v>
      </c>
      <c r="M165" s="463" t="s">
        <v>677</v>
      </c>
      <c r="N165" s="463" t="s">
        <v>677</v>
      </c>
      <c r="O165" s="463" t="s">
        <v>677</v>
      </c>
      <c r="P165" s="463" t="s">
        <v>677</v>
      </c>
      <c r="Q165" s="463" t="s">
        <v>677</v>
      </c>
      <c r="R165" s="463" t="s">
        <v>677</v>
      </c>
      <c r="S165" s="463" t="s">
        <v>677</v>
      </c>
      <c r="T165" s="463" t="s">
        <v>677</v>
      </c>
      <c r="U165" s="463" t="s">
        <v>677</v>
      </c>
      <c r="V165" s="463" t="s">
        <v>677</v>
      </c>
      <c r="W165" s="463" t="s">
        <v>677</v>
      </c>
      <c r="X165" s="463" t="s">
        <v>677</v>
      </c>
      <c r="Y165" s="463" t="s">
        <v>677</v>
      </c>
      <c r="Z165" s="463" t="s">
        <v>677</v>
      </c>
      <c r="AA165" s="463" t="s">
        <v>677</v>
      </c>
      <c r="AB165" s="463" t="s">
        <v>677</v>
      </c>
      <c r="AC165" s="578"/>
      <c r="AD165" s="578"/>
      <c r="AE165" s="463" t="s">
        <v>677</v>
      </c>
      <c r="AF165" s="578"/>
      <c r="AG165" s="578"/>
      <c r="AH165" s="463" t="s">
        <v>677</v>
      </c>
      <c r="AI165" s="463" t="s">
        <v>677</v>
      </c>
      <c r="AJ165" s="463" t="s">
        <v>677</v>
      </c>
      <c r="AK165" s="463" t="s">
        <v>677</v>
      </c>
      <c r="AL165" s="578"/>
      <c r="AM165" s="578"/>
      <c r="AN165" s="463" t="s">
        <v>677</v>
      </c>
      <c r="AO165" s="578"/>
      <c r="AP165" s="578"/>
      <c r="AQ165" s="463" t="s">
        <v>677</v>
      </c>
      <c r="AR165" s="578"/>
      <c r="AS165" s="578"/>
      <c r="AT165" s="463" t="s">
        <v>677</v>
      </c>
      <c r="AU165" s="598">
        <v>42419</v>
      </c>
      <c r="AV165" s="463" t="s">
        <v>677</v>
      </c>
      <c r="AW165" s="463" t="s">
        <v>677</v>
      </c>
      <c r="AX165" s="463" t="s">
        <v>677</v>
      </c>
      <c r="AY165" s="463" t="s">
        <v>677</v>
      </c>
      <c r="AZ165" s="463" t="s">
        <v>677</v>
      </c>
      <c r="BA165" s="463" t="s">
        <v>677</v>
      </c>
      <c r="BB165" s="463" t="s">
        <v>677</v>
      </c>
      <c r="BC165" s="463" t="s">
        <v>677</v>
      </c>
      <c r="BD165" s="463" t="s">
        <v>677</v>
      </c>
      <c r="BE165" s="578"/>
      <c r="BF165" s="578"/>
      <c r="BG165" s="463" t="s">
        <v>677</v>
      </c>
      <c r="BH165" s="600"/>
      <c r="BI165" s="600"/>
      <c r="BJ165" s="463" t="s">
        <v>677</v>
      </c>
      <c r="BK165" s="600"/>
      <c r="BL165" s="600"/>
      <c r="BM165" s="463" t="s">
        <v>677</v>
      </c>
      <c r="BN165" s="463" t="s">
        <v>677</v>
      </c>
      <c r="BO165" s="463" t="s">
        <v>677</v>
      </c>
      <c r="BP165" s="463" t="s">
        <v>677</v>
      </c>
      <c r="BQ165" s="602" t="s">
        <v>886</v>
      </c>
      <c r="BR165" s="610" t="s">
        <v>683</v>
      </c>
      <c r="BS165" s="463" t="s">
        <v>677</v>
      </c>
      <c r="BT165" s="463" t="s">
        <v>677</v>
      </c>
      <c r="BU165" s="463" t="s">
        <v>677</v>
      </c>
      <c r="BV165" s="463" t="s">
        <v>677</v>
      </c>
      <c r="BW165" s="601" t="s">
        <v>683</v>
      </c>
      <c r="BX165" s="601" t="s">
        <v>683</v>
      </c>
      <c r="BY165" s="463" t="s">
        <v>677</v>
      </c>
    </row>
    <row r="166" spans="1:77" ht="26.25" x14ac:dyDescent="0.25">
      <c r="A166" s="598">
        <v>42420</v>
      </c>
      <c r="B166" s="463" t="s">
        <v>677</v>
      </c>
      <c r="C166" s="463" t="s">
        <v>677</v>
      </c>
      <c r="D166" s="463" t="s">
        <v>677</v>
      </c>
      <c r="E166" s="463" t="s">
        <v>677</v>
      </c>
      <c r="F166" s="463" t="s">
        <v>677</v>
      </c>
      <c r="G166" s="463" t="s">
        <v>677</v>
      </c>
      <c r="H166" s="463" t="s">
        <v>677</v>
      </c>
      <c r="I166" s="463" t="s">
        <v>677</v>
      </c>
      <c r="J166" s="463" t="s">
        <v>677</v>
      </c>
      <c r="K166" s="463" t="s">
        <v>677</v>
      </c>
      <c r="L166" s="463" t="s">
        <v>677</v>
      </c>
      <c r="M166" s="463" t="s">
        <v>677</v>
      </c>
      <c r="N166" s="463" t="s">
        <v>677</v>
      </c>
      <c r="O166" s="463" t="s">
        <v>677</v>
      </c>
      <c r="P166" s="463" t="s">
        <v>677</v>
      </c>
      <c r="Q166" s="463" t="s">
        <v>677</v>
      </c>
      <c r="R166" s="463" t="s">
        <v>677</v>
      </c>
      <c r="S166" s="463" t="s">
        <v>677</v>
      </c>
      <c r="T166" s="463" t="s">
        <v>677</v>
      </c>
      <c r="U166" s="463" t="s">
        <v>677</v>
      </c>
      <c r="V166" s="463" t="s">
        <v>677</v>
      </c>
      <c r="W166" s="463" t="s">
        <v>677</v>
      </c>
      <c r="X166" s="463" t="s">
        <v>677</v>
      </c>
      <c r="Y166" s="463" t="s">
        <v>677</v>
      </c>
      <c r="Z166" s="463" t="s">
        <v>677</v>
      </c>
      <c r="AA166" s="463" t="s">
        <v>677</v>
      </c>
      <c r="AB166" s="463" t="s">
        <v>677</v>
      </c>
      <c r="AC166" s="578"/>
      <c r="AD166" s="578"/>
      <c r="AE166" s="463" t="s">
        <v>677</v>
      </c>
      <c r="AF166" s="578"/>
      <c r="AG166" s="578"/>
      <c r="AH166" s="463" t="s">
        <v>677</v>
      </c>
      <c r="AI166" s="463" t="s">
        <v>677</v>
      </c>
      <c r="AJ166" s="463" t="s">
        <v>677</v>
      </c>
      <c r="AK166" s="463" t="s">
        <v>677</v>
      </c>
      <c r="AL166" s="578"/>
      <c r="AM166" s="578"/>
      <c r="AN166" s="463" t="s">
        <v>677</v>
      </c>
      <c r="AO166" s="578"/>
      <c r="AP166" s="578"/>
      <c r="AQ166" s="463" t="s">
        <v>677</v>
      </c>
      <c r="AR166" s="578"/>
      <c r="AS166" s="578"/>
      <c r="AT166" s="463" t="s">
        <v>677</v>
      </c>
      <c r="AU166" s="598">
        <v>42420</v>
      </c>
      <c r="AV166" s="463" t="s">
        <v>677</v>
      </c>
      <c r="AW166" s="463" t="s">
        <v>677</v>
      </c>
      <c r="AX166" s="463" t="s">
        <v>677</v>
      </c>
      <c r="AY166" s="463" t="s">
        <v>677</v>
      </c>
      <c r="AZ166" s="463" t="s">
        <v>677</v>
      </c>
      <c r="BA166" s="463" t="s">
        <v>677</v>
      </c>
      <c r="BB166" s="463" t="s">
        <v>677</v>
      </c>
      <c r="BC166" s="463" t="s">
        <v>677</v>
      </c>
      <c r="BD166" s="463" t="s">
        <v>677</v>
      </c>
      <c r="BE166" s="578"/>
      <c r="BF166" s="578"/>
      <c r="BG166" s="601" t="s">
        <v>683</v>
      </c>
      <c r="BH166" s="600"/>
      <c r="BI166" s="600"/>
      <c r="BJ166" s="463" t="s">
        <v>677</v>
      </c>
      <c r="BK166" s="600"/>
      <c r="BL166" s="600"/>
      <c r="BM166" s="463" t="s">
        <v>677</v>
      </c>
      <c r="BN166" s="463" t="s">
        <v>677</v>
      </c>
      <c r="BO166" s="463" t="s">
        <v>677</v>
      </c>
      <c r="BP166" s="463" t="s">
        <v>677</v>
      </c>
      <c r="BQ166" s="602" t="s">
        <v>886</v>
      </c>
      <c r="BR166" s="610" t="s">
        <v>683</v>
      </c>
      <c r="BS166" s="463" t="s">
        <v>677</v>
      </c>
      <c r="BT166" s="463" t="s">
        <v>677</v>
      </c>
      <c r="BU166" s="463" t="s">
        <v>677</v>
      </c>
      <c r="BV166" s="463" t="s">
        <v>677</v>
      </c>
      <c r="BW166" s="601" t="s">
        <v>683</v>
      </c>
      <c r="BX166" s="601" t="s">
        <v>683</v>
      </c>
      <c r="BY166" s="463" t="s">
        <v>677</v>
      </c>
    </row>
    <row r="167" spans="1:77" ht="15" x14ac:dyDescent="0.25">
      <c r="A167" s="598">
        <v>42421</v>
      </c>
      <c r="B167" s="463" t="s">
        <v>677</v>
      </c>
      <c r="C167" s="463" t="s">
        <v>677</v>
      </c>
      <c r="D167" s="463" t="s">
        <v>677</v>
      </c>
      <c r="E167" s="463" t="s">
        <v>677</v>
      </c>
      <c r="F167" s="463" t="s">
        <v>677</v>
      </c>
      <c r="G167" s="463" t="s">
        <v>677</v>
      </c>
      <c r="H167" s="463" t="s">
        <v>677</v>
      </c>
      <c r="I167" s="463" t="s">
        <v>677</v>
      </c>
      <c r="J167" s="463" t="s">
        <v>677</v>
      </c>
      <c r="K167" s="463" t="s">
        <v>677</v>
      </c>
      <c r="L167" s="463" t="s">
        <v>677</v>
      </c>
      <c r="M167" s="463" t="s">
        <v>677</v>
      </c>
      <c r="N167" s="463" t="s">
        <v>677</v>
      </c>
      <c r="O167" s="463" t="s">
        <v>677</v>
      </c>
      <c r="P167" s="463" t="s">
        <v>677</v>
      </c>
      <c r="Q167" s="463" t="s">
        <v>677</v>
      </c>
      <c r="R167" s="463" t="s">
        <v>677</v>
      </c>
      <c r="S167" s="463" t="s">
        <v>677</v>
      </c>
      <c r="T167" s="463" t="s">
        <v>677</v>
      </c>
      <c r="U167" s="463" t="s">
        <v>677</v>
      </c>
      <c r="V167" s="463" t="s">
        <v>677</v>
      </c>
      <c r="W167" s="463" t="s">
        <v>677</v>
      </c>
      <c r="X167" s="463" t="s">
        <v>677</v>
      </c>
      <c r="Y167" s="463" t="s">
        <v>677</v>
      </c>
      <c r="Z167" s="463" t="s">
        <v>677</v>
      </c>
      <c r="AA167" s="463" t="s">
        <v>677</v>
      </c>
      <c r="AB167" s="463" t="s">
        <v>677</v>
      </c>
      <c r="AC167" s="578"/>
      <c r="AD167" s="578"/>
      <c r="AE167" s="463" t="s">
        <v>677</v>
      </c>
      <c r="AF167" s="578"/>
      <c r="AG167" s="578"/>
      <c r="AH167" s="463" t="s">
        <v>677</v>
      </c>
      <c r="AI167" s="463" t="s">
        <v>677</v>
      </c>
      <c r="AJ167" s="463" t="s">
        <v>677</v>
      </c>
      <c r="AK167" s="463" t="s">
        <v>677</v>
      </c>
      <c r="AL167" s="578"/>
      <c r="AM167" s="578"/>
      <c r="AN167" s="463" t="s">
        <v>677</v>
      </c>
      <c r="AO167" s="578"/>
      <c r="AP167" s="578"/>
      <c r="AQ167" s="463" t="s">
        <v>677</v>
      </c>
      <c r="AR167" s="578"/>
      <c r="AS167" s="578"/>
      <c r="AT167" s="463" t="s">
        <v>677</v>
      </c>
      <c r="AU167" s="598">
        <v>42421</v>
      </c>
      <c r="AV167" s="463" t="s">
        <v>677</v>
      </c>
      <c r="AW167" s="463" t="s">
        <v>677</v>
      </c>
      <c r="AX167" s="463" t="s">
        <v>677</v>
      </c>
      <c r="AY167" s="463" t="s">
        <v>677</v>
      </c>
      <c r="AZ167" s="463" t="s">
        <v>677</v>
      </c>
      <c r="BA167" s="463" t="s">
        <v>677</v>
      </c>
      <c r="BB167" s="463" t="s">
        <v>677</v>
      </c>
      <c r="BC167" s="463" t="s">
        <v>677</v>
      </c>
      <c r="BD167" s="463" t="s">
        <v>677</v>
      </c>
      <c r="BE167" s="578"/>
      <c r="BF167" s="578"/>
      <c r="BG167" s="463" t="s">
        <v>677</v>
      </c>
      <c r="BH167" s="600"/>
      <c r="BI167" s="600"/>
      <c r="BJ167" s="463" t="s">
        <v>677</v>
      </c>
      <c r="BK167" s="600"/>
      <c r="BL167" s="600"/>
      <c r="BM167" s="463" t="s">
        <v>677</v>
      </c>
      <c r="BN167" s="463" t="s">
        <v>677</v>
      </c>
      <c r="BO167" s="463" t="s">
        <v>677</v>
      </c>
      <c r="BP167" s="463" t="s">
        <v>677</v>
      </c>
      <c r="BQ167" s="601" t="s">
        <v>683</v>
      </c>
      <c r="BR167" s="610" t="s">
        <v>683</v>
      </c>
      <c r="BS167" s="463" t="s">
        <v>677</v>
      </c>
      <c r="BT167" s="463" t="s">
        <v>677</v>
      </c>
      <c r="BU167" s="463" t="s">
        <v>677</v>
      </c>
      <c r="BV167" s="463" t="s">
        <v>677</v>
      </c>
      <c r="BW167" s="601" t="s">
        <v>683</v>
      </c>
      <c r="BX167" s="601" t="s">
        <v>683</v>
      </c>
      <c r="BY167" s="463" t="s">
        <v>677</v>
      </c>
    </row>
    <row r="168" spans="1:77" ht="15" x14ac:dyDescent="0.25">
      <c r="A168" s="598">
        <v>42422</v>
      </c>
      <c r="B168" s="463" t="s">
        <v>677</v>
      </c>
      <c r="C168" s="463" t="s">
        <v>677</v>
      </c>
      <c r="D168" s="463" t="s">
        <v>677</v>
      </c>
      <c r="E168" s="463" t="s">
        <v>677</v>
      </c>
      <c r="F168" s="463" t="s">
        <v>677</v>
      </c>
      <c r="G168" s="463" t="s">
        <v>677</v>
      </c>
      <c r="H168" s="463" t="s">
        <v>677</v>
      </c>
      <c r="I168" s="463" t="s">
        <v>677</v>
      </c>
      <c r="J168" s="463" t="s">
        <v>677</v>
      </c>
      <c r="K168" s="463" t="s">
        <v>677</v>
      </c>
      <c r="L168" s="463" t="s">
        <v>677</v>
      </c>
      <c r="M168" s="463" t="s">
        <v>677</v>
      </c>
      <c r="N168" s="463" t="s">
        <v>677</v>
      </c>
      <c r="O168" s="463" t="s">
        <v>677</v>
      </c>
      <c r="P168" s="463" t="s">
        <v>677</v>
      </c>
      <c r="Q168" s="463" t="s">
        <v>677</v>
      </c>
      <c r="R168" s="463" t="s">
        <v>677</v>
      </c>
      <c r="S168" s="463" t="s">
        <v>677</v>
      </c>
      <c r="T168" s="463" t="s">
        <v>677</v>
      </c>
      <c r="U168" s="463" t="s">
        <v>677</v>
      </c>
      <c r="V168" s="463" t="s">
        <v>677</v>
      </c>
      <c r="W168" s="463" t="s">
        <v>677</v>
      </c>
      <c r="X168" s="463" t="s">
        <v>677</v>
      </c>
      <c r="Y168" s="463" t="s">
        <v>677</v>
      </c>
      <c r="Z168" s="463" t="s">
        <v>677</v>
      </c>
      <c r="AA168" s="463" t="s">
        <v>677</v>
      </c>
      <c r="AB168" s="463" t="s">
        <v>677</v>
      </c>
      <c r="AC168" s="578"/>
      <c r="AD168" s="578"/>
      <c r="AE168" s="463" t="s">
        <v>677</v>
      </c>
      <c r="AF168" s="578"/>
      <c r="AG168" s="578"/>
      <c r="AH168" s="463" t="s">
        <v>677</v>
      </c>
      <c r="AI168" s="463" t="s">
        <v>677</v>
      </c>
      <c r="AJ168" s="463" t="s">
        <v>677</v>
      </c>
      <c r="AK168" s="463" t="s">
        <v>677</v>
      </c>
      <c r="AL168" s="578"/>
      <c r="AM168" s="578"/>
      <c r="AN168" s="463" t="s">
        <v>677</v>
      </c>
      <c r="AO168" s="578"/>
      <c r="AP168" s="578"/>
      <c r="AQ168" s="463" t="s">
        <v>677</v>
      </c>
      <c r="AR168" s="578"/>
      <c r="AS168" s="578"/>
      <c r="AT168" s="463" t="s">
        <v>677</v>
      </c>
      <c r="AU168" s="598">
        <v>42422</v>
      </c>
      <c r="AV168" s="463" t="s">
        <v>677</v>
      </c>
      <c r="AW168" s="463" t="s">
        <v>677</v>
      </c>
      <c r="AX168" s="463" t="s">
        <v>677</v>
      </c>
      <c r="AY168" s="463" t="s">
        <v>677</v>
      </c>
      <c r="AZ168" s="463" t="s">
        <v>677</v>
      </c>
      <c r="BA168" s="463" t="s">
        <v>677</v>
      </c>
      <c r="BB168" s="463" t="s">
        <v>677</v>
      </c>
      <c r="BC168" s="463" t="s">
        <v>677</v>
      </c>
      <c r="BD168" s="463" t="s">
        <v>677</v>
      </c>
      <c r="BE168" s="578"/>
      <c r="BF168" s="578"/>
      <c r="BG168" s="463" t="s">
        <v>677</v>
      </c>
      <c r="BH168" s="600"/>
      <c r="BI168" s="600"/>
      <c r="BJ168" s="463" t="s">
        <v>677</v>
      </c>
      <c r="BK168" s="600"/>
      <c r="BL168" s="600"/>
      <c r="BM168" s="463" t="s">
        <v>677</v>
      </c>
      <c r="BN168" s="463" t="s">
        <v>677</v>
      </c>
      <c r="BO168" s="463" t="s">
        <v>677</v>
      </c>
      <c r="BP168" s="463" t="s">
        <v>677</v>
      </c>
      <c r="BQ168" s="601" t="s">
        <v>683</v>
      </c>
      <c r="BR168" s="610" t="s">
        <v>683</v>
      </c>
      <c r="BS168" s="463" t="s">
        <v>677</v>
      </c>
      <c r="BT168" s="463" t="s">
        <v>677</v>
      </c>
      <c r="BU168" s="463" t="s">
        <v>677</v>
      </c>
      <c r="BV168" s="463" t="s">
        <v>677</v>
      </c>
      <c r="BW168" s="601" t="s">
        <v>683</v>
      </c>
      <c r="BX168" s="601" t="s">
        <v>683</v>
      </c>
      <c r="BY168" s="463" t="s">
        <v>677</v>
      </c>
    </row>
    <row r="169" spans="1:77" ht="15" x14ac:dyDescent="0.25">
      <c r="A169" s="598">
        <v>42423</v>
      </c>
      <c r="B169" s="463" t="s">
        <v>677</v>
      </c>
      <c r="C169" s="463" t="s">
        <v>677</v>
      </c>
      <c r="D169" s="463" t="s">
        <v>677</v>
      </c>
      <c r="E169" s="463" t="s">
        <v>677</v>
      </c>
      <c r="F169" s="463" t="s">
        <v>677</v>
      </c>
      <c r="G169" s="463" t="s">
        <v>677</v>
      </c>
      <c r="H169" s="463" t="s">
        <v>677</v>
      </c>
      <c r="I169" s="463" t="s">
        <v>677</v>
      </c>
      <c r="J169" s="463" t="s">
        <v>677</v>
      </c>
      <c r="K169" s="463" t="s">
        <v>677</v>
      </c>
      <c r="L169" s="463" t="s">
        <v>677</v>
      </c>
      <c r="M169" s="463" t="s">
        <v>677</v>
      </c>
      <c r="N169" s="463" t="s">
        <v>677</v>
      </c>
      <c r="O169" s="463" t="s">
        <v>677</v>
      </c>
      <c r="P169" s="463" t="s">
        <v>677</v>
      </c>
      <c r="Q169" s="463" t="s">
        <v>677</v>
      </c>
      <c r="R169" s="463" t="s">
        <v>677</v>
      </c>
      <c r="S169" s="463" t="s">
        <v>677</v>
      </c>
      <c r="T169" s="463" t="s">
        <v>677</v>
      </c>
      <c r="U169" s="463" t="s">
        <v>677</v>
      </c>
      <c r="V169" s="463" t="s">
        <v>677</v>
      </c>
      <c r="W169" s="463" t="s">
        <v>677</v>
      </c>
      <c r="X169" s="463" t="s">
        <v>677</v>
      </c>
      <c r="Y169" s="463" t="s">
        <v>677</v>
      </c>
      <c r="Z169" s="463" t="s">
        <v>677</v>
      </c>
      <c r="AA169" s="463" t="s">
        <v>677</v>
      </c>
      <c r="AB169" s="463" t="s">
        <v>677</v>
      </c>
      <c r="AC169" s="578"/>
      <c r="AD169" s="578"/>
      <c r="AE169" s="463" t="s">
        <v>677</v>
      </c>
      <c r="AF169" s="578"/>
      <c r="AG169" s="578"/>
      <c r="AH169" s="463" t="s">
        <v>677</v>
      </c>
      <c r="AI169" s="463" t="s">
        <v>677</v>
      </c>
      <c r="AJ169" s="463" t="s">
        <v>677</v>
      </c>
      <c r="AK169" s="463" t="s">
        <v>677</v>
      </c>
      <c r="AL169" s="578"/>
      <c r="AM169" s="578"/>
      <c r="AN169" s="463" t="s">
        <v>677</v>
      </c>
      <c r="AO169" s="578"/>
      <c r="AP169" s="578"/>
      <c r="AQ169" s="463" t="s">
        <v>677</v>
      </c>
      <c r="AR169" s="578"/>
      <c r="AS169" s="578"/>
      <c r="AT169" s="463" t="s">
        <v>677</v>
      </c>
      <c r="AU169" s="598">
        <v>42423</v>
      </c>
      <c r="AV169" s="463" t="s">
        <v>677</v>
      </c>
      <c r="AW169" s="463" t="s">
        <v>677</v>
      </c>
      <c r="AX169" s="463" t="s">
        <v>677</v>
      </c>
      <c r="AY169" s="463" t="s">
        <v>677</v>
      </c>
      <c r="AZ169" s="463" t="s">
        <v>677</v>
      </c>
      <c r="BA169" s="463" t="s">
        <v>677</v>
      </c>
      <c r="BB169" s="463" t="s">
        <v>677</v>
      </c>
      <c r="BC169" s="463" t="s">
        <v>677</v>
      </c>
      <c r="BD169" s="463" t="s">
        <v>677</v>
      </c>
      <c r="BE169" s="578"/>
      <c r="BF169" s="578"/>
      <c r="BG169" s="463" t="s">
        <v>677</v>
      </c>
      <c r="BH169" s="600"/>
      <c r="BI169" s="600"/>
      <c r="BJ169" s="463" t="s">
        <v>677</v>
      </c>
      <c r="BK169" s="600"/>
      <c r="BL169" s="600"/>
      <c r="BM169" s="463" t="s">
        <v>677</v>
      </c>
      <c r="BN169" s="463" t="s">
        <v>677</v>
      </c>
      <c r="BO169" s="463" t="s">
        <v>677</v>
      </c>
      <c r="BP169" s="463" t="s">
        <v>677</v>
      </c>
      <c r="BQ169" s="601" t="s">
        <v>683</v>
      </c>
      <c r="BR169" s="610" t="s">
        <v>683</v>
      </c>
      <c r="BS169" s="463" t="s">
        <v>677</v>
      </c>
      <c r="BT169" s="463" t="s">
        <v>677</v>
      </c>
      <c r="BU169" s="463" t="s">
        <v>677</v>
      </c>
      <c r="BV169" s="463" t="s">
        <v>677</v>
      </c>
      <c r="BW169" s="601" t="s">
        <v>683</v>
      </c>
      <c r="BX169" s="601" t="s">
        <v>683</v>
      </c>
      <c r="BY169" s="463" t="s">
        <v>677</v>
      </c>
    </row>
    <row r="170" spans="1:77" ht="15" x14ac:dyDescent="0.25">
      <c r="A170" s="598">
        <v>42424</v>
      </c>
      <c r="B170" s="463" t="s">
        <v>677</v>
      </c>
      <c r="C170" s="463" t="s">
        <v>677</v>
      </c>
      <c r="D170" s="463" t="s">
        <v>677</v>
      </c>
      <c r="E170" s="463" t="s">
        <v>677</v>
      </c>
      <c r="F170" s="463" t="s">
        <v>677</v>
      </c>
      <c r="G170" s="463" t="s">
        <v>677</v>
      </c>
      <c r="H170" s="463" t="s">
        <v>677</v>
      </c>
      <c r="I170" s="463" t="s">
        <v>677</v>
      </c>
      <c r="J170" s="463" t="s">
        <v>677</v>
      </c>
      <c r="K170" s="463" t="s">
        <v>677</v>
      </c>
      <c r="L170" s="463" t="s">
        <v>677</v>
      </c>
      <c r="M170" s="463" t="s">
        <v>677</v>
      </c>
      <c r="N170" s="463" t="s">
        <v>677</v>
      </c>
      <c r="O170" s="463" t="s">
        <v>677</v>
      </c>
      <c r="P170" s="463" t="s">
        <v>677</v>
      </c>
      <c r="Q170" s="463" t="s">
        <v>677</v>
      </c>
      <c r="R170" s="463" t="s">
        <v>677</v>
      </c>
      <c r="S170" s="463" t="s">
        <v>677</v>
      </c>
      <c r="T170" s="463" t="s">
        <v>677</v>
      </c>
      <c r="U170" s="463" t="s">
        <v>677</v>
      </c>
      <c r="V170" s="463" t="s">
        <v>677</v>
      </c>
      <c r="W170" s="463" t="s">
        <v>677</v>
      </c>
      <c r="X170" s="463" t="s">
        <v>677</v>
      </c>
      <c r="Y170" s="463" t="s">
        <v>677</v>
      </c>
      <c r="Z170" s="463" t="s">
        <v>677</v>
      </c>
      <c r="AA170" s="463" t="s">
        <v>677</v>
      </c>
      <c r="AB170" s="463" t="s">
        <v>677</v>
      </c>
      <c r="AC170" s="578"/>
      <c r="AD170" s="578"/>
      <c r="AE170" s="463" t="s">
        <v>677</v>
      </c>
      <c r="AF170" s="578"/>
      <c r="AG170" s="578"/>
      <c r="AH170" s="463" t="s">
        <v>677</v>
      </c>
      <c r="AI170" s="463" t="s">
        <v>677</v>
      </c>
      <c r="AJ170" s="463" t="s">
        <v>677</v>
      </c>
      <c r="AK170" s="463" t="s">
        <v>677</v>
      </c>
      <c r="AL170" s="578"/>
      <c r="AM170" s="578"/>
      <c r="AN170" s="463" t="s">
        <v>677</v>
      </c>
      <c r="AO170" s="578"/>
      <c r="AP170" s="578"/>
      <c r="AQ170" s="463" t="s">
        <v>677</v>
      </c>
      <c r="AR170" s="578"/>
      <c r="AS170" s="578"/>
      <c r="AT170" s="463" t="s">
        <v>677</v>
      </c>
      <c r="AU170" s="598">
        <v>42424</v>
      </c>
      <c r="AV170" s="463" t="s">
        <v>677</v>
      </c>
      <c r="AW170" s="463" t="s">
        <v>677</v>
      </c>
      <c r="AX170" s="463" t="s">
        <v>677</v>
      </c>
      <c r="AY170" s="463" t="s">
        <v>677</v>
      </c>
      <c r="AZ170" s="463" t="s">
        <v>677</v>
      </c>
      <c r="BA170" s="463" t="s">
        <v>677</v>
      </c>
      <c r="BB170" s="463" t="s">
        <v>677</v>
      </c>
      <c r="BC170" s="463" t="s">
        <v>677</v>
      </c>
      <c r="BD170" s="463" t="s">
        <v>677</v>
      </c>
      <c r="BE170" s="578"/>
      <c r="BF170" s="578"/>
      <c r="BG170" s="463" t="s">
        <v>677</v>
      </c>
      <c r="BH170" s="600"/>
      <c r="BI170" s="600"/>
      <c r="BJ170" s="463" t="s">
        <v>677</v>
      </c>
      <c r="BK170" s="600"/>
      <c r="BL170" s="600"/>
      <c r="BM170" s="463" t="s">
        <v>677</v>
      </c>
      <c r="BN170" s="463" t="s">
        <v>677</v>
      </c>
      <c r="BO170" s="463" t="s">
        <v>677</v>
      </c>
      <c r="BP170" s="463" t="s">
        <v>677</v>
      </c>
      <c r="BQ170" s="601" t="s">
        <v>683</v>
      </c>
      <c r="BR170" s="610" t="s">
        <v>683</v>
      </c>
      <c r="BS170" s="463" t="s">
        <v>677</v>
      </c>
      <c r="BT170" s="463" t="s">
        <v>677</v>
      </c>
      <c r="BU170" s="463" t="s">
        <v>677</v>
      </c>
      <c r="BV170" s="463" t="s">
        <v>677</v>
      </c>
      <c r="BW170" s="601" t="s">
        <v>683</v>
      </c>
      <c r="BX170" s="601" t="s">
        <v>683</v>
      </c>
      <c r="BY170" s="463" t="s">
        <v>677</v>
      </c>
    </row>
    <row r="171" spans="1:77" ht="15" x14ac:dyDescent="0.25">
      <c r="A171" s="598">
        <v>42425</v>
      </c>
      <c r="B171" s="463" t="s">
        <v>677</v>
      </c>
      <c r="C171" s="463" t="s">
        <v>677</v>
      </c>
      <c r="D171" s="463" t="s">
        <v>677</v>
      </c>
      <c r="E171" s="463" t="s">
        <v>677</v>
      </c>
      <c r="F171" s="463" t="s">
        <v>677</v>
      </c>
      <c r="G171" s="463" t="s">
        <v>677</v>
      </c>
      <c r="H171" s="463" t="s">
        <v>677</v>
      </c>
      <c r="I171" s="463" t="s">
        <v>677</v>
      </c>
      <c r="J171" s="463" t="s">
        <v>677</v>
      </c>
      <c r="K171" s="463" t="s">
        <v>677</v>
      </c>
      <c r="L171" s="463" t="s">
        <v>677</v>
      </c>
      <c r="M171" s="463" t="s">
        <v>677</v>
      </c>
      <c r="N171" s="463" t="s">
        <v>677</v>
      </c>
      <c r="O171" s="463" t="s">
        <v>677</v>
      </c>
      <c r="P171" s="463" t="s">
        <v>677</v>
      </c>
      <c r="Q171" s="463" t="s">
        <v>677</v>
      </c>
      <c r="R171" s="463" t="s">
        <v>677</v>
      </c>
      <c r="S171" s="463" t="s">
        <v>677</v>
      </c>
      <c r="T171" s="463" t="s">
        <v>677</v>
      </c>
      <c r="U171" s="463" t="s">
        <v>677</v>
      </c>
      <c r="V171" s="463" t="s">
        <v>677</v>
      </c>
      <c r="W171" s="463" t="s">
        <v>677</v>
      </c>
      <c r="X171" s="463" t="s">
        <v>677</v>
      </c>
      <c r="Y171" s="463" t="s">
        <v>677</v>
      </c>
      <c r="Z171" s="463" t="s">
        <v>677</v>
      </c>
      <c r="AA171" s="463" t="s">
        <v>677</v>
      </c>
      <c r="AB171" s="463" t="s">
        <v>677</v>
      </c>
      <c r="AC171" s="578"/>
      <c r="AD171" s="578"/>
      <c r="AE171" s="463" t="s">
        <v>677</v>
      </c>
      <c r="AF171" s="578"/>
      <c r="AG171" s="578"/>
      <c r="AH171" s="463" t="s">
        <v>677</v>
      </c>
      <c r="AI171" s="463" t="s">
        <v>677</v>
      </c>
      <c r="AJ171" s="463" t="s">
        <v>677</v>
      </c>
      <c r="AK171" s="463" t="s">
        <v>677</v>
      </c>
      <c r="AL171" s="578"/>
      <c r="AM171" s="578"/>
      <c r="AN171" s="463" t="s">
        <v>677</v>
      </c>
      <c r="AO171" s="578"/>
      <c r="AP171" s="578"/>
      <c r="AQ171" s="463" t="s">
        <v>677</v>
      </c>
      <c r="AR171" s="578"/>
      <c r="AS171" s="578"/>
      <c r="AT171" s="463" t="s">
        <v>677</v>
      </c>
      <c r="AU171" s="598">
        <v>42425</v>
      </c>
      <c r="AV171" s="463" t="s">
        <v>677</v>
      </c>
      <c r="AW171" s="463" t="s">
        <v>677</v>
      </c>
      <c r="AX171" s="463" t="s">
        <v>677</v>
      </c>
      <c r="AY171" s="463" t="s">
        <v>677</v>
      </c>
      <c r="AZ171" s="463" t="s">
        <v>677</v>
      </c>
      <c r="BA171" s="463" t="s">
        <v>677</v>
      </c>
      <c r="BB171" s="463" t="s">
        <v>677</v>
      </c>
      <c r="BC171" s="463" t="s">
        <v>677</v>
      </c>
      <c r="BD171" s="463" t="s">
        <v>677</v>
      </c>
      <c r="BE171" s="578"/>
      <c r="BF171" s="578"/>
      <c r="BG171" s="463" t="s">
        <v>677</v>
      </c>
      <c r="BH171" s="600"/>
      <c r="BI171" s="600"/>
      <c r="BJ171" s="463" t="s">
        <v>677</v>
      </c>
      <c r="BK171" s="600"/>
      <c r="BL171" s="600"/>
      <c r="BM171" s="463" t="s">
        <v>677</v>
      </c>
      <c r="BN171" s="463" t="s">
        <v>677</v>
      </c>
      <c r="BO171" s="463" t="s">
        <v>677</v>
      </c>
      <c r="BP171" s="463" t="s">
        <v>677</v>
      </c>
      <c r="BQ171" s="601" t="s">
        <v>683</v>
      </c>
      <c r="BR171" s="610" t="s">
        <v>683</v>
      </c>
      <c r="BS171" s="463" t="s">
        <v>677</v>
      </c>
      <c r="BT171" s="463" t="s">
        <v>677</v>
      </c>
      <c r="BU171" s="463" t="s">
        <v>677</v>
      </c>
      <c r="BV171" s="463" t="s">
        <v>677</v>
      </c>
      <c r="BW171" s="601" t="s">
        <v>683</v>
      </c>
      <c r="BX171" s="601" t="s">
        <v>683</v>
      </c>
      <c r="BY171" s="463" t="s">
        <v>677</v>
      </c>
    </row>
    <row r="172" spans="1:77" ht="26.25" x14ac:dyDescent="0.25">
      <c r="A172" s="598">
        <v>42426</v>
      </c>
      <c r="B172" s="463" t="s">
        <v>677</v>
      </c>
      <c r="C172" s="463" t="s">
        <v>677</v>
      </c>
      <c r="D172" s="463" t="s">
        <v>677</v>
      </c>
      <c r="E172" s="463" t="s">
        <v>677</v>
      </c>
      <c r="F172" s="463" t="s">
        <v>677</v>
      </c>
      <c r="G172" s="463" t="s">
        <v>677</v>
      </c>
      <c r="H172" s="463" t="s">
        <v>677</v>
      </c>
      <c r="I172" s="463" t="s">
        <v>677</v>
      </c>
      <c r="J172" s="463" t="s">
        <v>677</v>
      </c>
      <c r="K172" s="463" t="s">
        <v>677</v>
      </c>
      <c r="L172" s="463" t="s">
        <v>677</v>
      </c>
      <c r="M172" s="463" t="s">
        <v>677</v>
      </c>
      <c r="N172" s="463" t="s">
        <v>677</v>
      </c>
      <c r="O172" s="463" t="s">
        <v>677</v>
      </c>
      <c r="P172" s="463" t="s">
        <v>677</v>
      </c>
      <c r="Q172" s="463" t="s">
        <v>677</v>
      </c>
      <c r="R172" s="463" t="s">
        <v>677</v>
      </c>
      <c r="S172" s="463" t="s">
        <v>677</v>
      </c>
      <c r="T172" s="463" t="s">
        <v>677</v>
      </c>
      <c r="U172" s="463" t="s">
        <v>677</v>
      </c>
      <c r="V172" s="463" t="s">
        <v>677</v>
      </c>
      <c r="W172" s="463" t="s">
        <v>677</v>
      </c>
      <c r="X172" s="463" t="s">
        <v>677</v>
      </c>
      <c r="Y172" s="463" t="s">
        <v>677</v>
      </c>
      <c r="Z172" s="463" t="s">
        <v>677</v>
      </c>
      <c r="AA172" s="463" t="s">
        <v>677</v>
      </c>
      <c r="AB172" s="463" t="s">
        <v>677</v>
      </c>
      <c r="AC172" s="578"/>
      <c r="AD172" s="578"/>
      <c r="AE172" s="463" t="s">
        <v>677</v>
      </c>
      <c r="AF172" s="578"/>
      <c r="AG172" s="578"/>
      <c r="AH172" s="463" t="s">
        <v>677</v>
      </c>
      <c r="AI172" s="463" t="s">
        <v>677</v>
      </c>
      <c r="AJ172" s="463" t="s">
        <v>677</v>
      </c>
      <c r="AK172" s="463" t="s">
        <v>677</v>
      </c>
      <c r="AL172" s="578"/>
      <c r="AM172" s="578"/>
      <c r="AN172" s="463" t="s">
        <v>677</v>
      </c>
      <c r="AO172" s="578"/>
      <c r="AP172" s="578"/>
      <c r="AQ172" s="463" t="s">
        <v>677</v>
      </c>
      <c r="AR172" s="578"/>
      <c r="AS172" s="578"/>
      <c r="AT172" s="463" t="s">
        <v>677</v>
      </c>
      <c r="AU172" s="598">
        <v>42426</v>
      </c>
      <c r="AV172" s="463" t="s">
        <v>677</v>
      </c>
      <c r="AW172" s="463" t="s">
        <v>677</v>
      </c>
      <c r="AX172" s="463" t="s">
        <v>677</v>
      </c>
      <c r="AY172" s="463" t="s">
        <v>677</v>
      </c>
      <c r="AZ172" s="463" t="s">
        <v>677</v>
      </c>
      <c r="BA172" s="463" t="s">
        <v>677</v>
      </c>
      <c r="BB172" s="463" t="s">
        <v>677</v>
      </c>
      <c r="BC172" s="463" t="s">
        <v>677</v>
      </c>
      <c r="BD172" s="463" t="s">
        <v>677</v>
      </c>
      <c r="BE172" s="578"/>
      <c r="BF172" s="578"/>
      <c r="BG172" s="463" t="s">
        <v>677</v>
      </c>
      <c r="BH172" s="600"/>
      <c r="BI172" s="600"/>
      <c r="BJ172" s="463" t="s">
        <v>677</v>
      </c>
      <c r="BK172" s="600"/>
      <c r="BL172" s="600"/>
      <c r="BM172" s="463" t="s">
        <v>677</v>
      </c>
      <c r="BN172" s="463" t="s">
        <v>677</v>
      </c>
      <c r="BO172" s="463" t="s">
        <v>677</v>
      </c>
      <c r="BP172" s="463" t="s">
        <v>677</v>
      </c>
      <c r="BQ172" s="602" t="s">
        <v>886</v>
      </c>
      <c r="BR172" s="610" t="s">
        <v>683</v>
      </c>
      <c r="BS172" s="463" t="s">
        <v>677</v>
      </c>
      <c r="BT172" s="463" t="s">
        <v>677</v>
      </c>
      <c r="BU172" s="463" t="s">
        <v>677</v>
      </c>
      <c r="BV172" s="463" t="s">
        <v>677</v>
      </c>
      <c r="BW172" s="463" t="s">
        <v>677</v>
      </c>
      <c r="BX172" s="605" t="s">
        <v>677</v>
      </c>
      <c r="BY172" s="463" t="s">
        <v>677</v>
      </c>
    </row>
    <row r="173" spans="1:77" ht="26.25" x14ac:dyDescent="0.25">
      <c r="A173" s="598">
        <v>42427</v>
      </c>
      <c r="B173" s="463" t="s">
        <v>677</v>
      </c>
      <c r="C173" s="463" t="s">
        <v>677</v>
      </c>
      <c r="D173" s="463" t="s">
        <v>677</v>
      </c>
      <c r="E173" s="463" t="s">
        <v>677</v>
      </c>
      <c r="F173" s="463" t="s">
        <v>677</v>
      </c>
      <c r="G173" s="463" t="s">
        <v>677</v>
      </c>
      <c r="H173" s="463" t="s">
        <v>677</v>
      </c>
      <c r="I173" s="463" t="s">
        <v>677</v>
      </c>
      <c r="J173" s="463" t="s">
        <v>677</v>
      </c>
      <c r="K173" s="463" t="s">
        <v>677</v>
      </c>
      <c r="L173" s="463" t="s">
        <v>677</v>
      </c>
      <c r="M173" s="463" t="s">
        <v>677</v>
      </c>
      <c r="N173" s="463" t="s">
        <v>677</v>
      </c>
      <c r="O173" s="463" t="s">
        <v>677</v>
      </c>
      <c r="P173" s="463" t="s">
        <v>677</v>
      </c>
      <c r="Q173" s="463" t="s">
        <v>677</v>
      </c>
      <c r="R173" s="463" t="s">
        <v>677</v>
      </c>
      <c r="S173" s="463" t="s">
        <v>677</v>
      </c>
      <c r="T173" s="463" t="s">
        <v>677</v>
      </c>
      <c r="U173" s="463" t="s">
        <v>677</v>
      </c>
      <c r="V173" s="463" t="s">
        <v>677</v>
      </c>
      <c r="W173" s="463" t="s">
        <v>677</v>
      </c>
      <c r="X173" s="463" t="s">
        <v>677</v>
      </c>
      <c r="Y173" s="463" t="s">
        <v>677</v>
      </c>
      <c r="Z173" s="463" t="s">
        <v>677</v>
      </c>
      <c r="AA173" s="463" t="s">
        <v>677</v>
      </c>
      <c r="AB173" s="463" t="s">
        <v>677</v>
      </c>
      <c r="AC173" s="578"/>
      <c r="AD173" s="578"/>
      <c r="AE173" s="463" t="s">
        <v>677</v>
      </c>
      <c r="AF173" s="578"/>
      <c r="AG173" s="578"/>
      <c r="AH173" s="463" t="s">
        <v>677</v>
      </c>
      <c r="AI173" s="463" t="s">
        <v>677</v>
      </c>
      <c r="AJ173" s="463" t="s">
        <v>677</v>
      </c>
      <c r="AK173" s="463" t="s">
        <v>677</v>
      </c>
      <c r="AL173" s="578"/>
      <c r="AM173" s="578"/>
      <c r="AN173" s="463" t="s">
        <v>677</v>
      </c>
      <c r="AO173" s="578"/>
      <c r="AP173" s="578"/>
      <c r="AQ173" s="463" t="s">
        <v>677</v>
      </c>
      <c r="AR173" s="578"/>
      <c r="AS173" s="578"/>
      <c r="AT173" s="463" t="s">
        <v>677</v>
      </c>
      <c r="AU173" s="598">
        <v>42427</v>
      </c>
      <c r="AV173" s="463" t="s">
        <v>677</v>
      </c>
      <c r="AW173" s="463" t="s">
        <v>677</v>
      </c>
      <c r="AX173" s="463" t="s">
        <v>677</v>
      </c>
      <c r="AY173" s="463" t="s">
        <v>677</v>
      </c>
      <c r="AZ173" s="463" t="s">
        <v>677</v>
      </c>
      <c r="BA173" s="463" t="s">
        <v>677</v>
      </c>
      <c r="BB173" s="463" t="s">
        <v>677</v>
      </c>
      <c r="BC173" s="463" t="s">
        <v>677</v>
      </c>
      <c r="BD173" s="463" t="s">
        <v>677</v>
      </c>
      <c r="BE173" s="578"/>
      <c r="BF173" s="578"/>
      <c r="BG173" s="463" t="s">
        <v>677</v>
      </c>
      <c r="BH173" s="600"/>
      <c r="BI173" s="600"/>
      <c r="BJ173" s="463" t="s">
        <v>677</v>
      </c>
      <c r="BK173" s="600"/>
      <c r="BL173" s="600"/>
      <c r="BM173" s="463" t="s">
        <v>677</v>
      </c>
      <c r="BN173" s="463" t="s">
        <v>677</v>
      </c>
      <c r="BO173" s="463" t="s">
        <v>677</v>
      </c>
      <c r="BP173" s="463" t="s">
        <v>677</v>
      </c>
      <c r="BQ173" s="602" t="s">
        <v>886</v>
      </c>
      <c r="BR173" s="610" t="s">
        <v>683</v>
      </c>
      <c r="BS173" s="463" t="s">
        <v>677</v>
      </c>
      <c r="BT173" s="463" t="s">
        <v>677</v>
      </c>
      <c r="BU173" s="463" t="s">
        <v>677</v>
      </c>
      <c r="BV173" s="463" t="s">
        <v>677</v>
      </c>
      <c r="BW173" s="601" t="s">
        <v>683</v>
      </c>
      <c r="BX173" s="601" t="s">
        <v>683</v>
      </c>
      <c r="BY173" s="463" t="s">
        <v>677</v>
      </c>
    </row>
    <row r="174" spans="1:77" ht="15" x14ac:dyDescent="0.25">
      <c r="A174" s="598">
        <v>42428</v>
      </c>
      <c r="B174" s="463" t="s">
        <v>677</v>
      </c>
      <c r="C174" s="463" t="s">
        <v>677</v>
      </c>
      <c r="D174" s="463" t="s">
        <v>677</v>
      </c>
      <c r="E174" s="463" t="s">
        <v>677</v>
      </c>
      <c r="F174" s="463" t="s">
        <v>677</v>
      </c>
      <c r="G174" s="463" t="s">
        <v>677</v>
      </c>
      <c r="H174" s="463" t="s">
        <v>677</v>
      </c>
      <c r="I174" s="463" t="s">
        <v>677</v>
      </c>
      <c r="J174" s="463" t="s">
        <v>677</v>
      </c>
      <c r="K174" s="463" t="s">
        <v>677</v>
      </c>
      <c r="L174" s="463" t="s">
        <v>677</v>
      </c>
      <c r="M174" s="463" t="s">
        <v>677</v>
      </c>
      <c r="N174" s="463" t="s">
        <v>677</v>
      </c>
      <c r="O174" s="463" t="s">
        <v>677</v>
      </c>
      <c r="P174" s="463" t="s">
        <v>677</v>
      </c>
      <c r="Q174" s="463" t="s">
        <v>677</v>
      </c>
      <c r="R174" s="463" t="s">
        <v>677</v>
      </c>
      <c r="S174" s="463" t="s">
        <v>677</v>
      </c>
      <c r="T174" s="463" t="s">
        <v>677</v>
      </c>
      <c r="U174" s="463" t="s">
        <v>677</v>
      </c>
      <c r="V174" s="463" t="s">
        <v>677</v>
      </c>
      <c r="W174" s="463" t="s">
        <v>677</v>
      </c>
      <c r="X174" s="463" t="s">
        <v>677</v>
      </c>
      <c r="Y174" s="463" t="s">
        <v>677</v>
      </c>
      <c r="Z174" s="463" t="s">
        <v>677</v>
      </c>
      <c r="AA174" s="463" t="s">
        <v>677</v>
      </c>
      <c r="AB174" s="463" t="s">
        <v>677</v>
      </c>
      <c r="AC174" s="578"/>
      <c r="AD174" s="578"/>
      <c r="AE174" s="463" t="s">
        <v>677</v>
      </c>
      <c r="AF174" s="578"/>
      <c r="AG174" s="578"/>
      <c r="AH174" s="603" t="s">
        <v>677</v>
      </c>
      <c r="AI174" s="463" t="s">
        <v>677</v>
      </c>
      <c r="AJ174" s="463" t="s">
        <v>677</v>
      </c>
      <c r="AK174" s="463" t="s">
        <v>677</v>
      </c>
      <c r="AL174" s="578"/>
      <c r="AM174" s="578"/>
      <c r="AN174" s="463" t="s">
        <v>677</v>
      </c>
      <c r="AO174" s="578"/>
      <c r="AP174" s="578"/>
      <c r="AQ174" s="463" t="s">
        <v>677</v>
      </c>
      <c r="AR174" s="578"/>
      <c r="AS174" s="578"/>
      <c r="AT174" s="463" t="s">
        <v>677</v>
      </c>
      <c r="AU174" s="598">
        <v>42428</v>
      </c>
      <c r="AV174" s="463" t="s">
        <v>677</v>
      </c>
      <c r="AW174" s="463" t="s">
        <v>677</v>
      </c>
      <c r="AX174" s="463" t="s">
        <v>677</v>
      </c>
      <c r="AY174" s="463" t="s">
        <v>677</v>
      </c>
      <c r="AZ174" s="463" t="s">
        <v>677</v>
      </c>
      <c r="BA174" s="463" t="s">
        <v>677</v>
      </c>
      <c r="BB174" s="463" t="s">
        <v>677</v>
      </c>
      <c r="BC174" s="463" t="s">
        <v>677</v>
      </c>
      <c r="BD174" s="463" t="s">
        <v>677</v>
      </c>
      <c r="BE174" s="578"/>
      <c r="BF174" s="578"/>
      <c r="BG174" s="463" t="s">
        <v>677</v>
      </c>
      <c r="BH174" s="600"/>
      <c r="BI174" s="600"/>
      <c r="BJ174" s="463" t="s">
        <v>677</v>
      </c>
      <c r="BK174" s="600"/>
      <c r="BL174" s="600"/>
      <c r="BM174" s="463" t="s">
        <v>677</v>
      </c>
      <c r="BN174" s="463" t="s">
        <v>677</v>
      </c>
      <c r="BO174" s="463" t="s">
        <v>677</v>
      </c>
      <c r="BP174" s="463" t="s">
        <v>677</v>
      </c>
      <c r="BQ174" s="601" t="s">
        <v>683</v>
      </c>
      <c r="BR174" s="610" t="s">
        <v>683</v>
      </c>
      <c r="BS174" s="463" t="s">
        <v>677</v>
      </c>
      <c r="BT174" s="463" t="s">
        <v>677</v>
      </c>
      <c r="BU174" s="463" t="s">
        <v>677</v>
      </c>
      <c r="BV174" s="463" t="s">
        <v>677</v>
      </c>
      <c r="BW174" s="601" t="s">
        <v>683</v>
      </c>
      <c r="BX174" s="601" t="s">
        <v>683</v>
      </c>
      <c r="BY174" s="463" t="s">
        <v>677</v>
      </c>
    </row>
    <row r="175" spans="1:77" ht="15" x14ac:dyDescent="0.25">
      <c r="A175" s="598">
        <v>42429</v>
      </c>
      <c r="B175" s="463" t="s">
        <v>677</v>
      </c>
      <c r="C175" s="463" t="s">
        <v>677</v>
      </c>
      <c r="D175" s="463" t="s">
        <v>677</v>
      </c>
      <c r="E175" s="463" t="s">
        <v>677</v>
      </c>
      <c r="F175" s="463" t="s">
        <v>677</v>
      </c>
      <c r="G175" s="463" t="s">
        <v>677</v>
      </c>
      <c r="H175" s="463" t="s">
        <v>677</v>
      </c>
      <c r="I175" s="463" t="s">
        <v>677</v>
      </c>
      <c r="J175" s="463" t="s">
        <v>677</v>
      </c>
      <c r="K175" s="463" t="s">
        <v>677</v>
      </c>
      <c r="L175" s="463" t="s">
        <v>677</v>
      </c>
      <c r="M175" s="463" t="s">
        <v>677</v>
      </c>
      <c r="N175" s="463" t="s">
        <v>677</v>
      </c>
      <c r="O175" s="463" t="s">
        <v>677</v>
      </c>
      <c r="P175" s="463" t="s">
        <v>677</v>
      </c>
      <c r="Q175" s="463" t="s">
        <v>677</v>
      </c>
      <c r="R175" s="463" t="s">
        <v>677</v>
      </c>
      <c r="S175" s="463" t="s">
        <v>677</v>
      </c>
      <c r="T175" s="601" t="s">
        <v>683</v>
      </c>
      <c r="U175" s="601" t="s">
        <v>683</v>
      </c>
      <c r="V175" s="601" t="s">
        <v>683</v>
      </c>
      <c r="W175" s="463" t="s">
        <v>677</v>
      </c>
      <c r="X175" s="463" t="s">
        <v>677</v>
      </c>
      <c r="Y175" s="463" t="s">
        <v>677</v>
      </c>
      <c r="Z175" s="463" t="s">
        <v>677</v>
      </c>
      <c r="AA175" s="463" t="s">
        <v>677</v>
      </c>
      <c r="AB175" s="463" t="s">
        <v>677</v>
      </c>
      <c r="AC175" s="578"/>
      <c r="AD175" s="578"/>
      <c r="AE175" s="601" t="s">
        <v>683</v>
      </c>
      <c r="AF175" s="578"/>
      <c r="AG175" s="578"/>
      <c r="AH175" s="610" t="s">
        <v>683</v>
      </c>
      <c r="AI175" s="463" t="s">
        <v>677</v>
      </c>
      <c r="AJ175" s="463" t="s">
        <v>677</v>
      </c>
      <c r="AK175" s="463" t="s">
        <v>677</v>
      </c>
      <c r="AL175" s="578"/>
      <c r="AM175" s="578"/>
      <c r="AN175" s="463" t="s">
        <v>677</v>
      </c>
      <c r="AO175" s="578"/>
      <c r="AP175" s="578"/>
      <c r="AQ175" s="463" t="s">
        <v>677</v>
      </c>
      <c r="AR175" s="578"/>
      <c r="AS175" s="578"/>
      <c r="AT175" s="463" t="s">
        <v>677</v>
      </c>
      <c r="AU175" s="598">
        <v>42429</v>
      </c>
      <c r="AV175" s="463" t="s">
        <v>677</v>
      </c>
      <c r="AW175" s="463" t="s">
        <v>677</v>
      </c>
      <c r="AX175" s="463" t="s">
        <v>677</v>
      </c>
      <c r="AY175" s="463" t="s">
        <v>677</v>
      </c>
      <c r="AZ175" s="463" t="s">
        <v>677</v>
      </c>
      <c r="BA175" s="463" t="s">
        <v>677</v>
      </c>
      <c r="BB175" s="463" t="s">
        <v>677</v>
      </c>
      <c r="BC175" s="463" t="s">
        <v>677</v>
      </c>
      <c r="BD175" s="463" t="s">
        <v>677</v>
      </c>
      <c r="BE175" s="578"/>
      <c r="BF175" s="578"/>
      <c r="BG175" s="463" t="s">
        <v>677</v>
      </c>
      <c r="BH175" s="600"/>
      <c r="BI175" s="600"/>
      <c r="BJ175" s="463" t="s">
        <v>677</v>
      </c>
      <c r="BK175" s="600"/>
      <c r="BL175" s="600"/>
      <c r="BM175" s="463" t="s">
        <v>677</v>
      </c>
      <c r="BN175" s="463" t="s">
        <v>677</v>
      </c>
      <c r="BO175" s="463" t="s">
        <v>677</v>
      </c>
      <c r="BP175" s="463" t="s">
        <v>677</v>
      </c>
      <c r="BQ175" s="601" t="s">
        <v>683</v>
      </c>
      <c r="BR175" s="610" t="s">
        <v>683</v>
      </c>
      <c r="BS175" s="463" t="s">
        <v>677</v>
      </c>
      <c r="BT175" s="463" t="s">
        <v>677</v>
      </c>
      <c r="BU175" s="463" t="s">
        <v>677</v>
      </c>
      <c r="BV175" s="463" t="s">
        <v>677</v>
      </c>
      <c r="BW175" s="601" t="s">
        <v>683</v>
      </c>
      <c r="BX175" s="601" t="s">
        <v>683</v>
      </c>
      <c r="BY175" s="463" t="s">
        <v>677</v>
      </c>
    </row>
    <row r="176" spans="1:77" ht="15" x14ac:dyDescent="0.25">
      <c r="A176" s="598">
        <v>42430</v>
      </c>
      <c r="B176" s="463" t="s">
        <v>677</v>
      </c>
      <c r="C176" s="463" t="s">
        <v>677</v>
      </c>
      <c r="D176" s="463" t="s">
        <v>677</v>
      </c>
      <c r="E176" s="463" t="s">
        <v>677</v>
      </c>
      <c r="F176" s="463" t="s">
        <v>677</v>
      </c>
      <c r="G176" s="463" t="s">
        <v>677</v>
      </c>
      <c r="H176" s="463" t="s">
        <v>677</v>
      </c>
      <c r="I176" s="463" t="s">
        <v>677</v>
      </c>
      <c r="J176" s="463" t="s">
        <v>677</v>
      </c>
      <c r="K176" s="463" t="s">
        <v>677</v>
      </c>
      <c r="L176" s="463" t="s">
        <v>677</v>
      </c>
      <c r="M176" s="463" t="s">
        <v>677</v>
      </c>
      <c r="N176" s="463" t="s">
        <v>677</v>
      </c>
      <c r="O176" s="463" t="s">
        <v>677</v>
      </c>
      <c r="P176" s="463" t="s">
        <v>677</v>
      </c>
      <c r="Q176" s="463" t="s">
        <v>677</v>
      </c>
      <c r="R176" s="463" t="s">
        <v>677</v>
      </c>
      <c r="S176" s="463" t="s">
        <v>677</v>
      </c>
      <c r="T176" s="601" t="s">
        <v>683</v>
      </c>
      <c r="U176" s="601" t="s">
        <v>683</v>
      </c>
      <c r="V176" s="601" t="s">
        <v>683</v>
      </c>
      <c r="W176" s="463" t="s">
        <v>677</v>
      </c>
      <c r="X176" s="463" t="s">
        <v>677</v>
      </c>
      <c r="Y176" s="463" t="s">
        <v>677</v>
      </c>
      <c r="Z176" s="463" t="s">
        <v>677</v>
      </c>
      <c r="AA176" s="463" t="s">
        <v>677</v>
      </c>
      <c r="AB176" s="463" t="s">
        <v>677</v>
      </c>
      <c r="AC176" s="578"/>
      <c r="AD176" s="578"/>
      <c r="AE176" s="601" t="s">
        <v>683</v>
      </c>
      <c r="AF176" s="578"/>
      <c r="AG176" s="578"/>
      <c r="AH176" s="610" t="s">
        <v>683</v>
      </c>
      <c r="AI176" s="463" t="s">
        <v>677</v>
      </c>
      <c r="AJ176" s="463" t="s">
        <v>677</v>
      </c>
      <c r="AK176" s="463" t="s">
        <v>677</v>
      </c>
      <c r="AL176" s="578"/>
      <c r="AM176" s="578"/>
      <c r="AN176" s="463" t="s">
        <v>677</v>
      </c>
      <c r="AO176" s="578"/>
      <c r="AP176" s="578"/>
      <c r="AQ176" s="463" t="s">
        <v>677</v>
      </c>
      <c r="AR176" s="578"/>
      <c r="AS176" s="578"/>
      <c r="AT176" s="463" t="s">
        <v>677</v>
      </c>
      <c r="AU176" s="598">
        <v>42430</v>
      </c>
      <c r="AV176" s="463" t="s">
        <v>677</v>
      </c>
      <c r="AW176" s="463" t="s">
        <v>677</v>
      </c>
      <c r="AX176" s="463" t="s">
        <v>677</v>
      </c>
      <c r="AY176" s="463" t="s">
        <v>677</v>
      </c>
      <c r="AZ176" s="463" t="s">
        <v>677</v>
      </c>
      <c r="BA176" s="463" t="s">
        <v>677</v>
      </c>
      <c r="BB176" s="463" t="s">
        <v>677</v>
      </c>
      <c r="BC176" s="463" t="s">
        <v>677</v>
      </c>
      <c r="BD176" s="463" t="s">
        <v>677</v>
      </c>
      <c r="BE176" s="578"/>
      <c r="BF176" s="578"/>
      <c r="BG176" s="463" t="s">
        <v>677</v>
      </c>
      <c r="BH176" s="600"/>
      <c r="BI176" s="600"/>
      <c r="BJ176" s="463" t="s">
        <v>677</v>
      </c>
      <c r="BK176" s="600"/>
      <c r="BL176" s="600"/>
      <c r="BM176" s="463" t="s">
        <v>677</v>
      </c>
      <c r="BN176" s="463" t="s">
        <v>677</v>
      </c>
      <c r="BO176" s="463" t="s">
        <v>677</v>
      </c>
      <c r="BP176" s="463" t="s">
        <v>677</v>
      </c>
      <c r="BQ176" s="603" t="s">
        <v>677</v>
      </c>
      <c r="BR176" s="610" t="s">
        <v>683</v>
      </c>
      <c r="BS176" s="463" t="s">
        <v>677</v>
      </c>
      <c r="BT176" s="463" t="s">
        <v>677</v>
      </c>
      <c r="BU176" s="463" t="s">
        <v>677</v>
      </c>
      <c r="BV176" s="463" t="s">
        <v>677</v>
      </c>
      <c r="BW176" s="601" t="s">
        <v>683</v>
      </c>
      <c r="BX176" s="601" t="s">
        <v>683</v>
      </c>
      <c r="BY176" s="463" t="s">
        <v>677</v>
      </c>
    </row>
    <row r="177" spans="1:77" ht="15" x14ac:dyDescent="0.25">
      <c r="A177" s="598">
        <v>42431</v>
      </c>
      <c r="B177" s="463" t="s">
        <v>677</v>
      </c>
      <c r="C177" s="463" t="s">
        <v>677</v>
      </c>
      <c r="D177" s="463" t="s">
        <v>677</v>
      </c>
      <c r="E177" s="463" t="s">
        <v>677</v>
      </c>
      <c r="F177" s="463" t="s">
        <v>677</v>
      </c>
      <c r="G177" s="463" t="s">
        <v>677</v>
      </c>
      <c r="H177" s="463" t="s">
        <v>677</v>
      </c>
      <c r="I177" s="463" t="s">
        <v>677</v>
      </c>
      <c r="J177" s="463" t="s">
        <v>677</v>
      </c>
      <c r="K177" s="463" t="s">
        <v>677</v>
      </c>
      <c r="L177" s="463" t="s">
        <v>677</v>
      </c>
      <c r="M177" s="463" t="s">
        <v>677</v>
      </c>
      <c r="N177" s="463" t="s">
        <v>677</v>
      </c>
      <c r="O177" s="463" t="s">
        <v>677</v>
      </c>
      <c r="P177" s="463" t="s">
        <v>677</v>
      </c>
      <c r="Q177" s="463" t="s">
        <v>677</v>
      </c>
      <c r="R177" s="463" t="s">
        <v>677</v>
      </c>
      <c r="S177" s="463" t="s">
        <v>677</v>
      </c>
      <c r="T177" s="601" t="s">
        <v>683</v>
      </c>
      <c r="U177" s="601" t="s">
        <v>683</v>
      </c>
      <c r="V177" s="601" t="s">
        <v>683</v>
      </c>
      <c r="W177" s="463" t="s">
        <v>677</v>
      </c>
      <c r="X177" s="463" t="s">
        <v>677</v>
      </c>
      <c r="Y177" s="463" t="s">
        <v>677</v>
      </c>
      <c r="Z177" s="463" t="s">
        <v>677</v>
      </c>
      <c r="AA177" s="463" t="s">
        <v>677</v>
      </c>
      <c r="AB177" s="463" t="s">
        <v>677</v>
      </c>
      <c r="AC177" s="578"/>
      <c r="AD177" s="578"/>
      <c r="AE177" s="601" t="s">
        <v>683</v>
      </c>
      <c r="AF177" s="578"/>
      <c r="AG177" s="578"/>
      <c r="AH177" s="610" t="s">
        <v>683</v>
      </c>
      <c r="AI177" s="463" t="s">
        <v>677</v>
      </c>
      <c r="AJ177" s="463" t="s">
        <v>677</v>
      </c>
      <c r="AK177" s="463" t="s">
        <v>677</v>
      </c>
      <c r="AL177" s="578"/>
      <c r="AM177" s="578"/>
      <c r="AN177" s="463" t="s">
        <v>677</v>
      </c>
      <c r="AO177" s="578"/>
      <c r="AP177" s="578"/>
      <c r="AQ177" s="463" t="s">
        <v>677</v>
      </c>
      <c r="AR177" s="578"/>
      <c r="AS177" s="578"/>
      <c r="AT177" s="463" t="s">
        <v>677</v>
      </c>
      <c r="AU177" s="598">
        <v>42431</v>
      </c>
      <c r="AV177" s="463" t="s">
        <v>677</v>
      </c>
      <c r="AW177" s="463" t="s">
        <v>677</v>
      </c>
      <c r="AX177" s="463" t="s">
        <v>677</v>
      </c>
      <c r="AY177" s="463" t="s">
        <v>677</v>
      </c>
      <c r="AZ177" s="463" t="s">
        <v>677</v>
      </c>
      <c r="BA177" s="463" t="s">
        <v>677</v>
      </c>
      <c r="BB177" s="463" t="s">
        <v>677</v>
      </c>
      <c r="BC177" s="463" t="s">
        <v>677</v>
      </c>
      <c r="BD177" s="463" t="s">
        <v>677</v>
      </c>
      <c r="BE177" s="578"/>
      <c r="BF177" s="578"/>
      <c r="BG177" s="463" t="s">
        <v>677</v>
      </c>
      <c r="BH177" s="600"/>
      <c r="BI177" s="600"/>
      <c r="BJ177" s="463" t="s">
        <v>677</v>
      </c>
      <c r="BK177" s="600"/>
      <c r="BL177" s="600"/>
      <c r="BM177" s="463" t="s">
        <v>677</v>
      </c>
      <c r="BN177" s="463" t="s">
        <v>677</v>
      </c>
      <c r="BO177" s="463" t="s">
        <v>677</v>
      </c>
      <c r="BP177" s="463" t="s">
        <v>677</v>
      </c>
      <c r="BQ177" s="603" t="s">
        <v>677</v>
      </c>
      <c r="BR177" s="610" t="s">
        <v>683</v>
      </c>
      <c r="BS177" s="463" t="s">
        <v>677</v>
      </c>
      <c r="BT177" s="463" t="s">
        <v>677</v>
      </c>
      <c r="BU177" s="463" t="s">
        <v>677</v>
      </c>
      <c r="BV177" s="463" t="s">
        <v>677</v>
      </c>
      <c r="BW177" s="601" t="s">
        <v>683</v>
      </c>
      <c r="BX177" s="601" t="s">
        <v>683</v>
      </c>
      <c r="BY177" s="463" t="s">
        <v>677</v>
      </c>
    </row>
    <row r="178" spans="1:77" ht="15" x14ac:dyDescent="0.25">
      <c r="A178" s="598">
        <v>42432</v>
      </c>
      <c r="B178" s="463" t="s">
        <v>677</v>
      </c>
      <c r="C178" s="463" t="s">
        <v>677</v>
      </c>
      <c r="D178" s="463" t="s">
        <v>677</v>
      </c>
      <c r="E178" s="463" t="s">
        <v>677</v>
      </c>
      <c r="F178" s="463" t="s">
        <v>677</v>
      </c>
      <c r="G178" s="463" t="s">
        <v>677</v>
      </c>
      <c r="H178" s="463" t="s">
        <v>677</v>
      </c>
      <c r="I178" s="463" t="s">
        <v>677</v>
      </c>
      <c r="J178" s="463" t="s">
        <v>677</v>
      </c>
      <c r="K178" s="463" t="s">
        <v>677</v>
      </c>
      <c r="L178" s="463" t="s">
        <v>677</v>
      </c>
      <c r="M178" s="463" t="s">
        <v>677</v>
      </c>
      <c r="N178" s="463" t="s">
        <v>677</v>
      </c>
      <c r="O178" s="463" t="s">
        <v>677</v>
      </c>
      <c r="P178" s="463" t="s">
        <v>677</v>
      </c>
      <c r="Q178" s="463" t="s">
        <v>677</v>
      </c>
      <c r="R178" s="463" t="s">
        <v>677</v>
      </c>
      <c r="S178" s="463" t="s">
        <v>677</v>
      </c>
      <c r="T178" s="463" t="s">
        <v>677</v>
      </c>
      <c r="U178" s="463" t="s">
        <v>677</v>
      </c>
      <c r="V178" s="463" t="s">
        <v>677</v>
      </c>
      <c r="W178" s="463" t="s">
        <v>677</v>
      </c>
      <c r="X178" s="463" t="s">
        <v>677</v>
      </c>
      <c r="Y178" s="463" t="s">
        <v>677</v>
      </c>
      <c r="Z178" s="463" t="s">
        <v>677</v>
      </c>
      <c r="AA178" s="463" t="s">
        <v>677</v>
      </c>
      <c r="AB178" s="463" t="s">
        <v>677</v>
      </c>
      <c r="AC178" s="578"/>
      <c r="AD178" s="578"/>
      <c r="AE178" s="601" t="s">
        <v>683</v>
      </c>
      <c r="AF178" s="578"/>
      <c r="AG178" s="578"/>
      <c r="AH178" s="610" t="s">
        <v>683</v>
      </c>
      <c r="AI178" s="463" t="s">
        <v>677</v>
      </c>
      <c r="AJ178" s="463" t="s">
        <v>677</v>
      </c>
      <c r="AK178" s="463" t="s">
        <v>677</v>
      </c>
      <c r="AL178" s="578"/>
      <c r="AM178" s="578"/>
      <c r="AN178" s="463" t="s">
        <v>677</v>
      </c>
      <c r="AO178" s="578"/>
      <c r="AP178" s="578"/>
      <c r="AQ178" s="463" t="s">
        <v>677</v>
      </c>
      <c r="AR178" s="578"/>
      <c r="AS178" s="578"/>
      <c r="AT178" s="463" t="s">
        <v>677</v>
      </c>
      <c r="AU178" s="598">
        <v>42432</v>
      </c>
      <c r="AV178" s="463" t="s">
        <v>677</v>
      </c>
      <c r="AW178" s="463" t="s">
        <v>677</v>
      </c>
      <c r="AX178" s="463" t="s">
        <v>677</v>
      </c>
      <c r="AY178" s="463" t="s">
        <v>677</v>
      </c>
      <c r="AZ178" s="463" t="s">
        <v>677</v>
      </c>
      <c r="BA178" s="463" t="s">
        <v>677</v>
      </c>
      <c r="BB178" s="463" t="s">
        <v>677</v>
      </c>
      <c r="BC178" s="463" t="s">
        <v>677</v>
      </c>
      <c r="BD178" s="463" t="s">
        <v>677</v>
      </c>
      <c r="BE178" s="578"/>
      <c r="BF178" s="578"/>
      <c r="BG178" s="463" t="s">
        <v>677</v>
      </c>
      <c r="BH178" s="600"/>
      <c r="BI178" s="600"/>
      <c r="BJ178" s="463" t="s">
        <v>677</v>
      </c>
      <c r="BK178" s="600"/>
      <c r="BL178" s="600"/>
      <c r="BM178" s="463" t="s">
        <v>677</v>
      </c>
      <c r="BN178" s="463" t="s">
        <v>677</v>
      </c>
      <c r="BO178" s="463" t="s">
        <v>677</v>
      </c>
      <c r="BP178" s="463" t="s">
        <v>677</v>
      </c>
      <c r="BQ178" s="463" t="s">
        <v>677</v>
      </c>
      <c r="BR178" s="463" t="s">
        <v>677</v>
      </c>
      <c r="BS178" s="463" t="s">
        <v>677</v>
      </c>
      <c r="BT178" s="463" t="s">
        <v>677</v>
      </c>
      <c r="BU178" s="463" t="s">
        <v>677</v>
      </c>
      <c r="BV178" s="463" t="s">
        <v>677</v>
      </c>
      <c r="BW178" s="601" t="s">
        <v>683</v>
      </c>
      <c r="BX178" s="601" t="s">
        <v>683</v>
      </c>
      <c r="BY178" s="463" t="s">
        <v>677</v>
      </c>
    </row>
    <row r="179" spans="1:77" ht="26.25" x14ac:dyDescent="0.25">
      <c r="A179" s="598">
        <v>42433</v>
      </c>
      <c r="B179" s="463" t="s">
        <v>677</v>
      </c>
      <c r="C179" s="463" t="s">
        <v>677</v>
      </c>
      <c r="D179" s="463" t="s">
        <v>677</v>
      </c>
      <c r="E179" s="463" t="s">
        <v>677</v>
      </c>
      <c r="F179" s="463" t="s">
        <v>677</v>
      </c>
      <c r="G179" s="463" t="s">
        <v>677</v>
      </c>
      <c r="H179" s="463" t="s">
        <v>677</v>
      </c>
      <c r="I179" s="463" t="s">
        <v>677</v>
      </c>
      <c r="J179" s="463" t="s">
        <v>677</v>
      </c>
      <c r="K179" s="463" t="s">
        <v>677</v>
      </c>
      <c r="L179" s="463" t="s">
        <v>677</v>
      </c>
      <c r="M179" s="463" t="s">
        <v>677</v>
      </c>
      <c r="N179" s="463" t="s">
        <v>677</v>
      </c>
      <c r="O179" s="463" t="s">
        <v>677</v>
      </c>
      <c r="P179" s="463" t="s">
        <v>677</v>
      </c>
      <c r="Q179" s="463" t="s">
        <v>677</v>
      </c>
      <c r="R179" s="463" t="s">
        <v>677</v>
      </c>
      <c r="S179" s="463" t="s">
        <v>677</v>
      </c>
      <c r="T179" s="463" t="s">
        <v>677</v>
      </c>
      <c r="U179" s="463" t="s">
        <v>677</v>
      </c>
      <c r="V179" s="463" t="s">
        <v>677</v>
      </c>
      <c r="W179" s="463" t="s">
        <v>677</v>
      </c>
      <c r="X179" s="463" t="s">
        <v>677</v>
      </c>
      <c r="Y179" s="463" t="s">
        <v>677</v>
      </c>
      <c r="Z179" s="463" t="s">
        <v>677</v>
      </c>
      <c r="AA179" s="463" t="s">
        <v>677</v>
      </c>
      <c r="AB179" s="463" t="s">
        <v>677</v>
      </c>
      <c r="AC179" s="578"/>
      <c r="AD179" s="578"/>
      <c r="AE179" s="601" t="s">
        <v>683</v>
      </c>
      <c r="AF179" s="578"/>
      <c r="AG179" s="578"/>
      <c r="AH179" s="463" t="s">
        <v>677</v>
      </c>
      <c r="AI179" s="463" t="s">
        <v>677</v>
      </c>
      <c r="AJ179" s="463" t="s">
        <v>677</v>
      </c>
      <c r="AK179" s="463" t="s">
        <v>677</v>
      </c>
      <c r="AL179" s="578"/>
      <c r="AM179" s="578"/>
      <c r="AN179" s="463" t="s">
        <v>677</v>
      </c>
      <c r="AO179" s="578"/>
      <c r="AP179" s="578"/>
      <c r="AQ179" s="463" t="s">
        <v>677</v>
      </c>
      <c r="AR179" s="578"/>
      <c r="AS179" s="578"/>
      <c r="AT179" s="463" t="s">
        <v>677</v>
      </c>
      <c r="AU179" s="598">
        <v>42433</v>
      </c>
      <c r="AV179" s="463" t="s">
        <v>677</v>
      </c>
      <c r="AW179" s="463" t="s">
        <v>677</v>
      </c>
      <c r="AX179" s="463" t="s">
        <v>677</v>
      </c>
      <c r="AY179" s="463" t="s">
        <v>677</v>
      </c>
      <c r="AZ179" s="463" t="s">
        <v>677</v>
      </c>
      <c r="BA179" s="463" t="s">
        <v>677</v>
      </c>
      <c r="BB179" s="463" t="s">
        <v>677</v>
      </c>
      <c r="BC179" s="463" t="s">
        <v>677</v>
      </c>
      <c r="BD179" s="463" t="s">
        <v>677</v>
      </c>
      <c r="BE179" s="578"/>
      <c r="BF179" s="578"/>
      <c r="BG179" s="463" t="s">
        <v>677</v>
      </c>
      <c r="BH179" s="600"/>
      <c r="BI179" s="600"/>
      <c r="BJ179" s="463" t="s">
        <v>677</v>
      </c>
      <c r="BK179" s="600"/>
      <c r="BL179" s="600"/>
      <c r="BM179" s="463" t="s">
        <v>677</v>
      </c>
      <c r="BN179" s="463" t="s">
        <v>677</v>
      </c>
      <c r="BO179" s="463" t="s">
        <v>677</v>
      </c>
      <c r="BP179" s="463" t="s">
        <v>677</v>
      </c>
      <c r="BQ179" s="602" t="s">
        <v>886</v>
      </c>
      <c r="BR179" s="610" t="s">
        <v>683</v>
      </c>
      <c r="BS179" s="463" t="s">
        <v>677</v>
      </c>
      <c r="BT179" s="463" t="s">
        <v>677</v>
      </c>
      <c r="BU179" s="463" t="s">
        <v>677</v>
      </c>
      <c r="BV179" s="463" t="s">
        <v>677</v>
      </c>
      <c r="BW179" s="601" t="s">
        <v>683</v>
      </c>
      <c r="BX179" s="601" t="s">
        <v>683</v>
      </c>
      <c r="BY179" s="463" t="s">
        <v>677</v>
      </c>
    </row>
    <row r="180" spans="1:77" ht="26.25" x14ac:dyDescent="0.25">
      <c r="A180" s="598">
        <v>42434</v>
      </c>
      <c r="B180" s="463" t="s">
        <v>677</v>
      </c>
      <c r="C180" s="463" t="s">
        <v>677</v>
      </c>
      <c r="D180" s="463" t="s">
        <v>677</v>
      </c>
      <c r="E180" s="463" t="s">
        <v>677</v>
      </c>
      <c r="F180" s="463" t="s">
        <v>677</v>
      </c>
      <c r="G180" s="463" t="s">
        <v>677</v>
      </c>
      <c r="H180" s="463" t="s">
        <v>677</v>
      </c>
      <c r="I180" s="463" t="s">
        <v>677</v>
      </c>
      <c r="J180" s="463" t="s">
        <v>677</v>
      </c>
      <c r="K180" s="463" t="s">
        <v>677</v>
      </c>
      <c r="L180" s="463" t="s">
        <v>677</v>
      </c>
      <c r="M180" s="463" t="s">
        <v>677</v>
      </c>
      <c r="N180" s="463" t="s">
        <v>677</v>
      </c>
      <c r="O180" s="463" t="s">
        <v>677</v>
      </c>
      <c r="P180" s="463" t="s">
        <v>677</v>
      </c>
      <c r="Q180" s="463" t="s">
        <v>677</v>
      </c>
      <c r="R180" s="463" t="s">
        <v>677</v>
      </c>
      <c r="S180" s="463" t="s">
        <v>677</v>
      </c>
      <c r="T180" s="463" t="s">
        <v>677</v>
      </c>
      <c r="U180" s="463" t="s">
        <v>677</v>
      </c>
      <c r="V180" s="463" t="s">
        <v>677</v>
      </c>
      <c r="W180" s="463" t="s">
        <v>677</v>
      </c>
      <c r="X180" s="463" t="s">
        <v>677</v>
      </c>
      <c r="Y180" s="463" t="s">
        <v>677</v>
      </c>
      <c r="Z180" s="463" t="s">
        <v>677</v>
      </c>
      <c r="AA180" s="463" t="s">
        <v>677</v>
      </c>
      <c r="AB180" s="463" t="s">
        <v>677</v>
      </c>
      <c r="AC180" s="578"/>
      <c r="AD180" s="578"/>
      <c r="AE180" s="601" t="s">
        <v>683</v>
      </c>
      <c r="AF180" s="578"/>
      <c r="AG180" s="578"/>
      <c r="AH180" s="463" t="s">
        <v>677</v>
      </c>
      <c r="AI180" s="463" t="s">
        <v>677</v>
      </c>
      <c r="AJ180" s="463" t="s">
        <v>677</v>
      </c>
      <c r="AK180" s="463" t="s">
        <v>677</v>
      </c>
      <c r="AL180" s="578"/>
      <c r="AM180" s="578"/>
      <c r="AN180" s="463" t="s">
        <v>677</v>
      </c>
      <c r="AO180" s="578"/>
      <c r="AP180" s="578"/>
      <c r="AQ180" s="463" t="s">
        <v>677</v>
      </c>
      <c r="AR180" s="578"/>
      <c r="AS180" s="578"/>
      <c r="AT180" s="463" t="s">
        <v>677</v>
      </c>
      <c r="AU180" s="598">
        <v>42434</v>
      </c>
      <c r="AV180" s="463" t="s">
        <v>677</v>
      </c>
      <c r="AW180" s="463" t="s">
        <v>677</v>
      </c>
      <c r="AX180" s="463" t="s">
        <v>677</v>
      </c>
      <c r="AY180" s="463" t="s">
        <v>677</v>
      </c>
      <c r="AZ180" s="463" t="s">
        <v>677</v>
      </c>
      <c r="BA180" s="463" t="s">
        <v>677</v>
      </c>
      <c r="BB180" s="463" t="s">
        <v>677</v>
      </c>
      <c r="BC180" s="463" t="s">
        <v>677</v>
      </c>
      <c r="BD180" s="463" t="s">
        <v>677</v>
      </c>
      <c r="BE180" s="578"/>
      <c r="BF180" s="578"/>
      <c r="BG180" s="463" t="s">
        <v>677</v>
      </c>
      <c r="BH180" s="600"/>
      <c r="BI180" s="600"/>
      <c r="BJ180" s="463" t="s">
        <v>677</v>
      </c>
      <c r="BK180" s="600"/>
      <c r="BL180" s="600"/>
      <c r="BM180" s="463" t="s">
        <v>677</v>
      </c>
      <c r="BN180" s="463" t="s">
        <v>677</v>
      </c>
      <c r="BO180" s="463" t="s">
        <v>677</v>
      </c>
      <c r="BP180" s="463" t="s">
        <v>677</v>
      </c>
      <c r="BQ180" s="602" t="s">
        <v>886</v>
      </c>
      <c r="BR180" s="610" t="s">
        <v>683</v>
      </c>
      <c r="BS180" s="463" t="s">
        <v>677</v>
      </c>
      <c r="BT180" s="463" t="s">
        <v>677</v>
      </c>
      <c r="BU180" s="463" t="s">
        <v>677</v>
      </c>
      <c r="BV180" s="463" t="s">
        <v>677</v>
      </c>
      <c r="BW180" s="601" t="s">
        <v>683</v>
      </c>
      <c r="BX180" s="601" t="s">
        <v>683</v>
      </c>
      <c r="BY180" s="463" t="s">
        <v>677</v>
      </c>
    </row>
    <row r="181" spans="1:77" ht="15" x14ac:dyDescent="0.25">
      <c r="A181" s="598">
        <v>42435</v>
      </c>
      <c r="B181" s="463" t="s">
        <v>677</v>
      </c>
      <c r="C181" s="463" t="s">
        <v>677</v>
      </c>
      <c r="D181" s="463" t="s">
        <v>677</v>
      </c>
      <c r="E181" s="463" t="s">
        <v>677</v>
      </c>
      <c r="F181" s="463" t="s">
        <v>677</v>
      </c>
      <c r="G181" s="463" t="s">
        <v>677</v>
      </c>
      <c r="H181" s="463" t="s">
        <v>677</v>
      </c>
      <c r="I181" s="463" t="s">
        <v>677</v>
      </c>
      <c r="J181" s="463" t="s">
        <v>677</v>
      </c>
      <c r="K181" s="463" t="s">
        <v>677</v>
      </c>
      <c r="L181" s="463" t="s">
        <v>677</v>
      </c>
      <c r="M181" s="463" t="s">
        <v>677</v>
      </c>
      <c r="N181" s="463" t="s">
        <v>677</v>
      </c>
      <c r="O181" s="463" t="s">
        <v>677</v>
      </c>
      <c r="P181" s="463" t="s">
        <v>677</v>
      </c>
      <c r="Q181" s="463" t="s">
        <v>677</v>
      </c>
      <c r="R181" s="463" t="s">
        <v>677</v>
      </c>
      <c r="S181" s="463" t="s">
        <v>677</v>
      </c>
      <c r="T181" s="463" t="s">
        <v>677</v>
      </c>
      <c r="U181" s="463" t="s">
        <v>677</v>
      </c>
      <c r="V181" s="463" t="s">
        <v>677</v>
      </c>
      <c r="W181" s="463" t="s">
        <v>677</v>
      </c>
      <c r="X181" s="463" t="s">
        <v>677</v>
      </c>
      <c r="Y181" s="463" t="s">
        <v>677</v>
      </c>
      <c r="Z181" s="463" t="s">
        <v>677</v>
      </c>
      <c r="AA181" s="463" t="s">
        <v>677</v>
      </c>
      <c r="AB181" s="463" t="s">
        <v>677</v>
      </c>
      <c r="AC181" s="578"/>
      <c r="AD181" s="578"/>
      <c r="AE181" s="601" t="s">
        <v>683</v>
      </c>
      <c r="AF181" s="578"/>
      <c r="AG181" s="578"/>
      <c r="AH181" s="463" t="s">
        <v>677</v>
      </c>
      <c r="AI181" s="463" t="s">
        <v>677</v>
      </c>
      <c r="AJ181" s="463" t="s">
        <v>677</v>
      </c>
      <c r="AK181" s="463" t="s">
        <v>677</v>
      </c>
      <c r="AL181" s="578"/>
      <c r="AM181" s="578"/>
      <c r="AN181" s="463" t="s">
        <v>677</v>
      </c>
      <c r="AO181" s="578"/>
      <c r="AP181" s="578"/>
      <c r="AQ181" s="463" t="s">
        <v>677</v>
      </c>
      <c r="AR181" s="578"/>
      <c r="AS181" s="578"/>
      <c r="AT181" s="463" t="s">
        <v>677</v>
      </c>
      <c r="AU181" s="598">
        <v>42435</v>
      </c>
      <c r="AV181" s="463" t="s">
        <v>677</v>
      </c>
      <c r="AW181" s="463" t="s">
        <v>677</v>
      </c>
      <c r="AX181" s="463" t="s">
        <v>677</v>
      </c>
      <c r="AY181" s="463" t="s">
        <v>677</v>
      </c>
      <c r="AZ181" s="463" t="s">
        <v>677</v>
      </c>
      <c r="BA181" s="463" t="s">
        <v>677</v>
      </c>
      <c r="BB181" s="463" t="s">
        <v>677</v>
      </c>
      <c r="BC181" s="463" t="s">
        <v>677</v>
      </c>
      <c r="BD181" s="463" t="s">
        <v>677</v>
      </c>
      <c r="BE181" s="578"/>
      <c r="BF181" s="578"/>
      <c r="BG181" s="463" t="s">
        <v>677</v>
      </c>
      <c r="BH181" s="600"/>
      <c r="BI181" s="600"/>
      <c r="BJ181" s="463" t="s">
        <v>677</v>
      </c>
      <c r="BK181" s="600"/>
      <c r="BL181" s="600"/>
      <c r="BM181" s="463" t="s">
        <v>677</v>
      </c>
      <c r="BN181" s="463" t="s">
        <v>677</v>
      </c>
      <c r="BO181" s="463" t="s">
        <v>677</v>
      </c>
      <c r="BP181" s="463" t="s">
        <v>677</v>
      </c>
      <c r="BQ181" s="603" t="s">
        <v>677</v>
      </c>
      <c r="BR181" s="610" t="s">
        <v>683</v>
      </c>
      <c r="BS181" s="463" t="s">
        <v>677</v>
      </c>
      <c r="BT181" s="463" t="s">
        <v>677</v>
      </c>
      <c r="BU181" s="463" t="s">
        <v>677</v>
      </c>
      <c r="BV181" s="463" t="s">
        <v>677</v>
      </c>
      <c r="BW181" s="601" t="s">
        <v>683</v>
      </c>
      <c r="BX181" s="601" t="s">
        <v>683</v>
      </c>
      <c r="BY181" s="463" t="s">
        <v>677</v>
      </c>
    </row>
    <row r="182" spans="1:77" ht="15" x14ac:dyDescent="0.25">
      <c r="A182" s="598">
        <v>42436</v>
      </c>
      <c r="B182" s="463" t="s">
        <v>677</v>
      </c>
      <c r="C182" s="463" t="s">
        <v>677</v>
      </c>
      <c r="D182" s="463" t="s">
        <v>677</v>
      </c>
      <c r="E182" s="463" t="s">
        <v>677</v>
      </c>
      <c r="F182" s="463" t="s">
        <v>677</v>
      </c>
      <c r="G182" s="463" t="s">
        <v>677</v>
      </c>
      <c r="H182" s="463" t="s">
        <v>677</v>
      </c>
      <c r="I182" s="463" t="s">
        <v>677</v>
      </c>
      <c r="J182" s="463" t="s">
        <v>677</v>
      </c>
      <c r="K182" s="463" t="s">
        <v>677</v>
      </c>
      <c r="L182" s="463" t="s">
        <v>677</v>
      </c>
      <c r="M182" s="463" t="s">
        <v>677</v>
      </c>
      <c r="N182" s="463" t="s">
        <v>677</v>
      </c>
      <c r="O182" s="463" t="s">
        <v>677</v>
      </c>
      <c r="P182" s="463" t="s">
        <v>677</v>
      </c>
      <c r="Q182" s="463" t="s">
        <v>677</v>
      </c>
      <c r="R182" s="463" t="s">
        <v>677</v>
      </c>
      <c r="S182" s="463" t="s">
        <v>677</v>
      </c>
      <c r="T182" s="463" t="s">
        <v>677</v>
      </c>
      <c r="U182" s="463" t="s">
        <v>677</v>
      </c>
      <c r="V182" s="463" t="s">
        <v>677</v>
      </c>
      <c r="W182" s="463" t="s">
        <v>677</v>
      </c>
      <c r="X182" s="463" t="s">
        <v>677</v>
      </c>
      <c r="Y182" s="463" t="s">
        <v>677</v>
      </c>
      <c r="Z182" s="463" t="s">
        <v>677</v>
      </c>
      <c r="AA182" s="463" t="s">
        <v>677</v>
      </c>
      <c r="AB182" s="463" t="s">
        <v>677</v>
      </c>
      <c r="AC182" s="578"/>
      <c r="AD182" s="578"/>
      <c r="AE182" s="463" t="s">
        <v>677</v>
      </c>
      <c r="AF182" s="578"/>
      <c r="AG182" s="578"/>
      <c r="AH182" s="463" t="s">
        <v>677</v>
      </c>
      <c r="AI182" s="463" t="s">
        <v>677</v>
      </c>
      <c r="AJ182" s="463" t="s">
        <v>677</v>
      </c>
      <c r="AK182" s="463" t="s">
        <v>677</v>
      </c>
      <c r="AL182" s="578"/>
      <c r="AM182" s="578"/>
      <c r="AN182" s="463" t="s">
        <v>677</v>
      </c>
      <c r="AO182" s="578"/>
      <c r="AP182" s="578"/>
      <c r="AQ182" s="463" t="s">
        <v>677</v>
      </c>
      <c r="AR182" s="578"/>
      <c r="AS182" s="578"/>
      <c r="AT182" s="463" t="s">
        <v>677</v>
      </c>
      <c r="AU182" s="598">
        <v>42436</v>
      </c>
      <c r="AV182" s="463" t="s">
        <v>677</v>
      </c>
      <c r="AW182" s="463" t="s">
        <v>677</v>
      </c>
      <c r="AX182" s="463" t="s">
        <v>677</v>
      </c>
      <c r="AY182" s="463" t="s">
        <v>677</v>
      </c>
      <c r="AZ182" s="463" t="s">
        <v>677</v>
      </c>
      <c r="BA182" s="463" t="s">
        <v>677</v>
      </c>
      <c r="BB182" s="463" t="s">
        <v>677</v>
      </c>
      <c r="BC182" s="463" t="s">
        <v>677</v>
      </c>
      <c r="BD182" s="463" t="s">
        <v>677</v>
      </c>
      <c r="BE182" s="578"/>
      <c r="BF182" s="578"/>
      <c r="BG182" s="463" t="s">
        <v>677</v>
      </c>
      <c r="BH182" s="600"/>
      <c r="BI182" s="600"/>
      <c r="BJ182" s="463" t="s">
        <v>677</v>
      </c>
      <c r="BK182" s="600"/>
      <c r="BL182" s="600"/>
      <c r="BM182" s="463" t="s">
        <v>677</v>
      </c>
      <c r="BN182" s="463" t="s">
        <v>677</v>
      </c>
      <c r="BO182" s="463" t="s">
        <v>677</v>
      </c>
      <c r="BP182" s="463" t="s">
        <v>677</v>
      </c>
      <c r="BQ182" s="463" t="s">
        <v>677</v>
      </c>
      <c r="BR182" s="610" t="s">
        <v>683</v>
      </c>
      <c r="BS182" s="463" t="s">
        <v>677</v>
      </c>
      <c r="BT182" s="463" t="s">
        <v>677</v>
      </c>
      <c r="BU182" s="463" t="s">
        <v>677</v>
      </c>
      <c r="BV182" s="463" t="s">
        <v>677</v>
      </c>
      <c r="BW182" s="601" t="s">
        <v>683</v>
      </c>
      <c r="BX182" s="601" t="s">
        <v>683</v>
      </c>
      <c r="BY182" s="463" t="s">
        <v>677</v>
      </c>
    </row>
    <row r="183" spans="1:77" ht="15" x14ac:dyDescent="0.25">
      <c r="A183" s="598">
        <v>42437</v>
      </c>
      <c r="B183" s="463" t="s">
        <v>677</v>
      </c>
      <c r="C183" s="463" t="s">
        <v>677</v>
      </c>
      <c r="D183" s="463" t="s">
        <v>677</v>
      </c>
      <c r="E183" s="463" t="s">
        <v>677</v>
      </c>
      <c r="F183" s="463" t="s">
        <v>677</v>
      </c>
      <c r="G183" s="463" t="s">
        <v>677</v>
      </c>
      <c r="H183" s="463" t="s">
        <v>677</v>
      </c>
      <c r="I183" s="463" t="s">
        <v>677</v>
      </c>
      <c r="J183" s="463" t="s">
        <v>677</v>
      </c>
      <c r="K183" s="463" t="s">
        <v>677</v>
      </c>
      <c r="L183" s="463" t="s">
        <v>677</v>
      </c>
      <c r="M183" s="463" t="s">
        <v>677</v>
      </c>
      <c r="N183" s="463" t="s">
        <v>677</v>
      </c>
      <c r="O183" s="463" t="s">
        <v>677</v>
      </c>
      <c r="P183" s="463" t="s">
        <v>677</v>
      </c>
      <c r="Q183" s="463" t="s">
        <v>677</v>
      </c>
      <c r="R183" s="463" t="s">
        <v>677</v>
      </c>
      <c r="S183" s="463" t="s">
        <v>677</v>
      </c>
      <c r="T183" s="463" t="s">
        <v>677</v>
      </c>
      <c r="U183" s="463" t="s">
        <v>677</v>
      </c>
      <c r="V183" s="601" t="s">
        <v>683</v>
      </c>
      <c r="W183" s="463" t="s">
        <v>677</v>
      </c>
      <c r="X183" s="463" t="s">
        <v>677</v>
      </c>
      <c r="Y183" s="463" t="s">
        <v>677</v>
      </c>
      <c r="Z183" s="463" t="s">
        <v>677</v>
      </c>
      <c r="AA183" s="463" t="s">
        <v>677</v>
      </c>
      <c r="AB183" s="463" t="s">
        <v>677</v>
      </c>
      <c r="AC183" s="578"/>
      <c r="AD183" s="578"/>
      <c r="AE183" s="463" t="s">
        <v>677</v>
      </c>
      <c r="AF183" s="578"/>
      <c r="AG183" s="578"/>
      <c r="AH183" s="463" t="s">
        <v>677</v>
      </c>
      <c r="AI183" s="463" t="s">
        <v>677</v>
      </c>
      <c r="AJ183" s="463" t="s">
        <v>677</v>
      </c>
      <c r="AK183" s="463" t="s">
        <v>677</v>
      </c>
      <c r="AL183" s="578"/>
      <c r="AM183" s="578"/>
      <c r="AN183" s="463" t="s">
        <v>677</v>
      </c>
      <c r="AO183" s="578"/>
      <c r="AP183" s="578"/>
      <c r="AQ183" s="463" t="s">
        <v>677</v>
      </c>
      <c r="AR183" s="578"/>
      <c r="AS183" s="578"/>
      <c r="AT183" s="463" t="s">
        <v>677</v>
      </c>
      <c r="AU183" s="598">
        <v>42437</v>
      </c>
      <c r="AV183" s="463" t="s">
        <v>677</v>
      </c>
      <c r="AW183" s="463" t="s">
        <v>677</v>
      </c>
      <c r="AX183" s="463" t="s">
        <v>677</v>
      </c>
      <c r="AY183" s="463" t="s">
        <v>677</v>
      </c>
      <c r="AZ183" s="463" t="s">
        <v>677</v>
      </c>
      <c r="BA183" s="463" t="s">
        <v>677</v>
      </c>
      <c r="BB183" s="463" t="s">
        <v>677</v>
      </c>
      <c r="BC183" s="463" t="s">
        <v>677</v>
      </c>
      <c r="BD183" s="463" t="s">
        <v>677</v>
      </c>
      <c r="BE183" s="578"/>
      <c r="BF183" s="578"/>
      <c r="BG183" s="463" t="s">
        <v>677</v>
      </c>
      <c r="BH183" s="600"/>
      <c r="BI183" s="600"/>
      <c r="BJ183" s="463" t="s">
        <v>677</v>
      </c>
      <c r="BK183" s="600"/>
      <c r="BL183" s="600"/>
      <c r="BM183" s="463" t="s">
        <v>677</v>
      </c>
      <c r="BN183" s="463" t="s">
        <v>677</v>
      </c>
      <c r="BO183" s="463" t="s">
        <v>677</v>
      </c>
      <c r="BP183" s="463" t="s">
        <v>677</v>
      </c>
      <c r="BQ183" s="603" t="s">
        <v>677</v>
      </c>
      <c r="BR183" s="610" t="s">
        <v>683</v>
      </c>
      <c r="BS183" s="463" t="s">
        <v>677</v>
      </c>
      <c r="BT183" s="463" t="s">
        <v>677</v>
      </c>
      <c r="BU183" s="463" t="s">
        <v>677</v>
      </c>
      <c r="BV183" s="463" t="s">
        <v>677</v>
      </c>
      <c r="BW183" s="601" t="s">
        <v>683</v>
      </c>
      <c r="BX183" s="601" t="s">
        <v>683</v>
      </c>
      <c r="BY183" s="463" t="s">
        <v>677</v>
      </c>
    </row>
    <row r="184" spans="1:77" ht="30" x14ac:dyDescent="0.25">
      <c r="A184" s="598">
        <v>42438</v>
      </c>
      <c r="B184" s="463" t="s">
        <v>677</v>
      </c>
      <c r="C184" s="463" t="s">
        <v>677</v>
      </c>
      <c r="D184" s="463" t="s">
        <v>677</v>
      </c>
      <c r="E184" s="463" t="s">
        <v>677</v>
      </c>
      <c r="F184" s="463" t="s">
        <v>677</v>
      </c>
      <c r="G184" s="463" t="s">
        <v>677</v>
      </c>
      <c r="H184" s="463" t="s">
        <v>677</v>
      </c>
      <c r="I184" s="463" t="s">
        <v>677</v>
      </c>
      <c r="J184" s="463" t="s">
        <v>677</v>
      </c>
      <c r="K184" s="463" t="s">
        <v>677</v>
      </c>
      <c r="L184" s="463" t="s">
        <v>677</v>
      </c>
      <c r="M184" s="463" t="s">
        <v>677</v>
      </c>
      <c r="N184" s="463" t="s">
        <v>677</v>
      </c>
      <c r="O184" s="463" t="s">
        <v>677</v>
      </c>
      <c r="P184" s="463" t="s">
        <v>677</v>
      </c>
      <c r="Q184" s="463" t="s">
        <v>677</v>
      </c>
      <c r="R184" s="463" t="s">
        <v>677</v>
      </c>
      <c r="S184" s="463" t="s">
        <v>677</v>
      </c>
      <c r="T184" s="463" t="s">
        <v>677</v>
      </c>
      <c r="U184" s="463" t="s">
        <v>677</v>
      </c>
      <c r="V184" s="463" t="s">
        <v>677</v>
      </c>
      <c r="W184" s="463" t="s">
        <v>677</v>
      </c>
      <c r="X184" s="463" t="s">
        <v>677</v>
      </c>
      <c r="Y184" s="463" t="s">
        <v>677</v>
      </c>
      <c r="Z184" s="463" t="s">
        <v>677</v>
      </c>
      <c r="AA184" s="463" t="s">
        <v>677</v>
      </c>
      <c r="AB184" s="463" t="s">
        <v>677</v>
      </c>
      <c r="AC184" s="578"/>
      <c r="AD184" s="578"/>
      <c r="AE184" s="463" t="s">
        <v>677</v>
      </c>
      <c r="AF184" s="578"/>
      <c r="AG184" s="578"/>
      <c r="AH184" s="463" t="s">
        <v>677</v>
      </c>
      <c r="AI184" s="463" t="s">
        <v>677</v>
      </c>
      <c r="AJ184" s="463" t="s">
        <v>677</v>
      </c>
      <c r="AK184" s="463" t="s">
        <v>677</v>
      </c>
      <c r="AL184" s="578"/>
      <c r="AM184" s="578"/>
      <c r="AN184" s="463" t="s">
        <v>677</v>
      </c>
      <c r="AO184" s="578"/>
      <c r="AP184" s="578"/>
      <c r="AQ184" s="463" t="s">
        <v>677</v>
      </c>
      <c r="AR184" s="578"/>
      <c r="AS184" s="578"/>
      <c r="AT184" s="463" t="s">
        <v>677</v>
      </c>
      <c r="AU184" s="598">
        <v>42438</v>
      </c>
      <c r="AV184" s="463" t="s">
        <v>677</v>
      </c>
      <c r="AW184" s="463" t="s">
        <v>677</v>
      </c>
      <c r="AX184" s="463" t="s">
        <v>677</v>
      </c>
      <c r="AY184" s="463" t="s">
        <v>677</v>
      </c>
      <c r="AZ184" s="463" t="s">
        <v>677</v>
      </c>
      <c r="BA184" s="463" t="s">
        <v>677</v>
      </c>
      <c r="BB184" s="463" t="s">
        <v>677</v>
      </c>
      <c r="BC184" s="463" t="s">
        <v>677</v>
      </c>
      <c r="BD184" s="463" t="s">
        <v>677</v>
      </c>
      <c r="BE184" s="578"/>
      <c r="BF184" s="578"/>
      <c r="BG184" s="463" t="s">
        <v>677</v>
      </c>
      <c r="BH184" s="600"/>
      <c r="BI184" s="600"/>
      <c r="BJ184" s="601" t="s">
        <v>683</v>
      </c>
      <c r="BK184" s="600"/>
      <c r="BL184" s="600"/>
      <c r="BM184" s="463" t="s">
        <v>677</v>
      </c>
      <c r="BN184" s="463" t="s">
        <v>677</v>
      </c>
      <c r="BO184" s="463" t="s">
        <v>677</v>
      </c>
      <c r="BP184" s="463" t="s">
        <v>677</v>
      </c>
      <c r="BQ184" s="463" t="s">
        <v>677</v>
      </c>
      <c r="BR184" s="606" t="s">
        <v>689</v>
      </c>
      <c r="BS184" s="463" t="s">
        <v>677</v>
      </c>
      <c r="BT184" s="463" t="s">
        <v>677</v>
      </c>
      <c r="BU184" s="463" t="s">
        <v>677</v>
      </c>
      <c r="BV184" s="463" t="s">
        <v>677</v>
      </c>
      <c r="BW184" s="601" t="s">
        <v>683</v>
      </c>
      <c r="BX184" s="601" t="s">
        <v>683</v>
      </c>
      <c r="BY184" s="463" t="s">
        <v>677</v>
      </c>
    </row>
    <row r="185" spans="1:77" ht="30" x14ac:dyDescent="0.25">
      <c r="A185" s="598">
        <v>42439</v>
      </c>
      <c r="B185" s="463" t="s">
        <v>677</v>
      </c>
      <c r="C185" s="463" t="s">
        <v>677</v>
      </c>
      <c r="D185" s="463" t="s">
        <v>677</v>
      </c>
      <c r="E185" s="463" t="s">
        <v>677</v>
      </c>
      <c r="F185" s="463" t="s">
        <v>677</v>
      </c>
      <c r="G185" s="463" t="s">
        <v>677</v>
      </c>
      <c r="H185" s="463" t="s">
        <v>677</v>
      </c>
      <c r="I185" s="463" t="s">
        <v>677</v>
      </c>
      <c r="J185" s="463" t="s">
        <v>677</v>
      </c>
      <c r="K185" s="463" t="s">
        <v>677</v>
      </c>
      <c r="L185" s="463" t="s">
        <v>677</v>
      </c>
      <c r="M185" s="463" t="s">
        <v>677</v>
      </c>
      <c r="N185" s="463" t="s">
        <v>677</v>
      </c>
      <c r="O185" s="463" t="s">
        <v>677</v>
      </c>
      <c r="P185" s="463" t="s">
        <v>677</v>
      </c>
      <c r="Q185" s="463" t="s">
        <v>677</v>
      </c>
      <c r="R185" s="463" t="s">
        <v>677</v>
      </c>
      <c r="S185" s="463" t="s">
        <v>677</v>
      </c>
      <c r="T185" s="463" t="s">
        <v>677</v>
      </c>
      <c r="U185" s="463" t="s">
        <v>677</v>
      </c>
      <c r="V185" s="463" t="s">
        <v>677</v>
      </c>
      <c r="W185" s="463" t="s">
        <v>677</v>
      </c>
      <c r="X185" s="463" t="s">
        <v>677</v>
      </c>
      <c r="Y185" s="463" t="s">
        <v>677</v>
      </c>
      <c r="Z185" s="463" t="s">
        <v>677</v>
      </c>
      <c r="AA185" s="463" t="s">
        <v>677</v>
      </c>
      <c r="AB185" s="463" t="s">
        <v>677</v>
      </c>
      <c r="AC185" s="578"/>
      <c r="AD185" s="578"/>
      <c r="AE185" s="463" t="s">
        <v>677</v>
      </c>
      <c r="AF185" s="578"/>
      <c r="AG185" s="578"/>
      <c r="AH185" s="463" t="s">
        <v>677</v>
      </c>
      <c r="AI185" s="463" t="s">
        <v>677</v>
      </c>
      <c r="AJ185" s="463" t="s">
        <v>677</v>
      </c>
      <c r="AK185" s="463" t="s">
        <v>677</v>
      </c>
      <c r="AL185" s="578"/>
      <c r="AM185" s="578"/>
      <c r="AN185" s="463" t="s">
        <v>677</v>
      </c>
      <c r="AO185" s="578"/>
      <c r="AP185" s="578"/>
      <c r="AQ185" s="463" t="s">
        <v>677</v>
      </c>
      <c r="AR185" s="578"/>
      <c r="AS185" s="578"/>
      <c r="AT185" s="463" t="s">
        <v>677</v>
      </c>
      <c r="AU185" s="598">
        <v>42439</v>
      </c>
      <c r="AV185" s="463" t="s">
        <v>677</v>
      </c>
      <c r="AW185" s="463" t="s">
        <v>677</v>
      </c>
      <c r="AX185" s="463" t="s">
        <v>677</v>
      </c>
      <c r="AY185" s="463" t="s">
        <v>677</v>
      </c>
      <c r="AZ185" s="463" t="s">
        <v>677</v>
      </c>
      <c r="BA185" s="463" t="s">
        <v>677</v>
      </c>
      <c r="BB185" s="463" t="s">
        <v>677</v>
      </c>
      <c r="BC185" s="463" t="s">
        <v>677</v>
      </c>
      <c r="BD185" s="463" t="s">
        <v>677</v>
      </c>
      <c r="BE185" s="578"/>
      <c r="BF185" s="578"/>
      <c r="BG185" s="463" t="s">
        <v>677</v>
      </c>
      <c r="BH185" s="600"/>
      <c r="BI185" s="600"/>
      <c r="BJ185" s="463" t="s">
        <v>677</v>
      </c>
      <c r="BK185" s="600"/>
      <c r="BL185" s="600"/>
      <c r="BM185" s="463" t="s">
        <v>677</v>
      </c>
      <c r="BN185" s="463" t="s">
        <v>677</v>
      </c>
      <c r="BO185" s="463" t="s">
        <v>677</v>
      </c>
      <c r="BP185" s="463" t="s">
        <v>677</v>
      </c>
      <c r="BQ185" s="463" t="s">
        <v>677</v>
      </c>
      <c r="BR185" s="606" t="s">
        <v>689</v>
      </c>
      <c r="BS185" s="463" t="s">
        <v>677</v>
      </c>
      <c r="BT185" s="463" t="s">
        <v>677</v>
      </c>
      <c r="BU185" s="463" t="s">
        <v>677</v>
      </c>
      <c r="BV185" s="463" t="s">
        <v>677</v>
      </c>
      <c r="BW185" s="601" t="s">
        <v>683</v>
      </c>
      <c r="BX185" s="601" t="s">
        <v>683</v>
      </c>
      <c r="BY185" s="463" t="s">
        <v>677</v>
      </c>
    </row>
    <row r="186" spans="1:77" ht="26.25" x14ac:dyDescent="0.25">
      <c r="A186" s="598">
        <v>42440</v>
      </c>
      <c r="B186" s="463" t="s">
        <v>677</v>
      </c>
      <c r="C186" s="463" t="s">
        <v>677</v>
      </c>
      <c r="D186" s="463" t="s">
        <v>677</v>
      </c>
      <c r="E186" s="463" t="s">
        <v>677</v>
      </c>
      <c r="F186" s="463" t="s">
        <v>677</v>
      </c>
      <c r="G186" s="463" t="s">
        <v>677</v>
      </c>
      <c r="H186" s="463" t="s">
        <v>677</v>
      </c>
      <c r="I186" s="463" t="s">
        <v>677</v>
      </c>
      <c r="J186" s="463" t="s">
        <v>677</v>
      </c>
      <c r="K186" s="463" t="s">
        <v>677</v>
      </c>
      <c r="L186" s="463" t="s">
        <v>677</v>
      </c>
      <c r="M186" s="463" t="s">
        <v>677</v>
      </c>
      <c r="N186" s="463" t="s">
        <v>677</v>
      </c>
      <c r="O186" s="463" t="s">
        <v>677</v>
      </c>
      <c r="P186" s="463" t="s">
        <v>677</v>
      </c>
      <c r="Q186" s="463" t="s">
        <v>677</v>
      </c>
      <c r="R186" s="463" t="s">
        <v>677</v>
      </c>
      <c r="S186" s="463" t="s">
        <v>677</v>
      </c>
      <c r="T186" s="463" t="s">
        <v>677</v>
      </c>
      <c r="U186" s="463" t="s">
        <v>677</v>
      </c>
      <c r="V186" s="463" t="s">
        <v>677</v>
      </c>
      <c r="W186" s="463" t="s">
        <v>677</v>
      </c>
      <c r="X186" s="463" t="s">
        <v>677</v>
      </c>
      <c r="Y186" s="463" t="s">
        <v>677</v>
      </c>
      <c r="Z186" s="463" t="s">
        <v>677</v>
      </c>
      <c r="AA186" s="463" t="s">
        <v>677</v>
      </c>
      <c r="AB186" s="463" t="s">
        <v>677</v>
      </c>
      <c r="AC186" s="578"/>
      <c r="AD186" s="578"/>
      <c r="AE186" s="463" t="s">
        <v>677</v>
      </c>
      <c r="AF186" s="578"/>
      <c r="AG186" s="578"/>
      <c r="AH186" s="463" t="s">
        <v>677</v>
      </c>
      <c r="AI186" s="463" t="s">
        <v>677</v>
      </c>
      <c r="AJ186" s="463" t="s">
        <v>677</v>
      </c>
      <c r="AK186" s="463" t="s">
        <v>677</v>
      </c>
      <c r="AL186" s="578"/>
      <c r="AM186" s="578"/>
      <c r="AN186" s="463" t="s">
        <v>677</v>
      </c>
      <c r="AO186" s="578"/>
      <c r="AP186" s="578"/>
      <c r="AQ186" s="463" t="s">
        <v>677</v>
      </c>
      <c r="AR186" s="578"/>
      <c r="AS186" s="578"/>
      <c r="AT186" s="463" t="s">
        <v>677</v>
      </c>
      <c r="AU186" s="598">
        <v>42440</v>
      </c>
      <c r="AV186" s="463" t="s">
        <v>677</v>
      </c>
      <c r="AW186" s="463" t="s">
        <v>677</v>
      </c>
      <c r="AX186" s="463" t="s">
        <v>677</v>
      </c>
      <c r="AY186" s="463" t="s">
        <v>677</v>
      </c>
      <c r="AZ186" s="463" t="s">
        <v>677</v>
      </c>
      <c r="BA186" s="463" t="s">
        <v>677</v>
      </c>
      <c r="BB186" s="463" t="s">
        <v>677</v>
      </c>
      <c r="BC186" s="463" t="s">
        <v>677</v>
      </c>
      <c r="BD186" s="463" t="s">
        <v>677</v>
      </c>
      <c r="BE186" s="578"/>
      <c r="BF186" s="578"/>
      <c r="BG186" s="463" t="s">
        <v>677</v>
      </c>
      <c r="BH186" s="600"/>
      <c r="BI186" s="600"/>
      <c r="BJ186" s="463" t="s">
        <v>677</v>
      </c>
      <c r="BK186" s="600"/>
      <c r="BL186" s="600"/>
      <c r="BM186" s="463" t="s">
        <v>677</v>
      </c>
      <c r="BN186" s="463" t="s">
        <v>677</v>
      </c>
      <c r="BO186" s="463" t="s">
        <v>677</v>
      </c>
      <c r="BP186" s="463" t="s">
        <v>677</v>
      </c>
      <c r="BQ186" s="602" t="s">
        <v>886</v>
      </c>
      <c r="BR186" s="610" t="s">
        <v>683</v>
      </c>
      <c r="BS186" s="463" t="s">
        <v>677</v>
      </c>
      <c r="BT186" s="463" t="s">
        <v>677</v>
      </c>
      <c r="BU186" s="463" t="s">
        <v>677</v>
      </c>
      <c r="BV186" s="463" t="s">
        <v>677</v>
      </c>
      <c r="BW186" s="601" t="s">
        <v>683</v>
      </c>
      <c r="BX186" s="601" t="s">
        <v>683</v>
      </c>
      <c r="BY186" s="463" t="s">
        <v>677</v>
      </c>
    </row>
    <row r="187" spans="1:77" ht="30" x14ac:dyDescent="0.25">
      <c r="A187" s="598">
        <v>42441</v>
      </c>
      <c r="B187" s="463" t="s">
        <v>677</v>
      </c>
      <c r="C187" s="614" t="s">
        <v>886</v>
      </c>
      <c r="D187" s="463" t="s">
        <v>677</v>
      </c>
      <c r="E187" s="463" t="s">
        <v>677</v>
      </c>
      <c r="F187" s="463" t="s">
        <v>677</v>
      </c>
      <c r="G187" s="463" t="s">
        <v>677</v>
      </c>
      <c r="H187" s="463" t="s">
        <v>677</v>
      </c>
      <c r="I187" s="463" t="s">
        <v>677</v>
      </c>
      <c r="J187" s="463" t="s">
        <v>677</v>
      </c>
      <c r="K187" s="463" t="s">
        <v>677</v>
      </c>
      <c r="L187" s="463" t="s">
        <v>677</v>
      </c>
      <c r="M187" s="463" t="s">
        <v>677</v>
      </c>
      <c r="N187" s="463" t="s">
        <v>677</v>
      </c>
      <c r="O187" s="463" t="s">
        <v>677</v>
      </c>
      <c r="P187" s="463" t="s">
        <v>677</v>
      </c>
      <c r="Q187" s="463" t="s">
        <v>677</v>
      </c>
      <c r="R187" s="463" t="s">
        <v>677</v>
      </c>
      <c r="S187" s="463" t="s">
        <v>677</v>
      </c>
      <c r="T187" s="463" t="s">
        <v>677</v>
      </c>
      <c r="U187" s="463" t="s">
        <v>677</v>
      </c>
      <c r="V187" s="463" t="s">
        <v>677</v>
      </c>
      <c r="W187" s="463" t="s">
        <v>677</v>
      </c>
      <c r="X187" s="463" t="s">
        <v>677</v>
      </c>
      <c r="Y187" s="463" t="s">
        <v>677</v>
      </c>
      <c r="Z187" s="463" t="s">
        <v>677</v>
      </c>
      <c r="AA187" s="463" t="s">
        <v>677</v>
      </c>
      <c r="AB187" s="463" t="s">
        <v>677</v>
      </c>
      <c r="AC187" s="578"/>
      <c r="AD187" s="578"/>
      <c r="AE187" s="463" t="s">
        <v>677</v>
      </c>
      <c r="AF187" s="578"/>
      <c r="AG187" s="578"/>
      <c r="AH187" s="463" t="s">
        <v>677</v>
      </c>
      <c r="AI187" s="463" t="s">
        <v>677</v>
      </c>
      <c r="AJ187" s="463" t="s">
        <v>677</v>
      </c>
      <c r="AK187" s="463" t="s">
        <v>677</v>
      </c>
      <c r="AL187" s="578"/>
      <c r="AM187" s="578"/>
      <c r="AN187" s="463" t="s">
        <v>677</v>
      </c>
      <c r="AO187" s="578"/>
      <c r="AP187" s="578"/>
      <c r="AQ187" s="463" t="s">
        <v>677</v>
      </c>
      <c r="AR187" s="578"/>
      <c r="AS187" s="578"/>
      <c r="AT187" s="463" t="s">
        <v>677</v>
      </c>
      <c r="AU187" s="598">
        <v>42441</v>
      </c>
      <c r="AV187" s="463" t="s">
        <v>677</v>
      </c>
      <c r="AW187" s="463" t="s">
        <v>677</v>
      </c>
      <c r="AX187" s="463" t="s">
        <v>677</v>
      </c>
      <c r="AY187" s="463" t="s">
        <v>677</v>
      </c>
      <c r="AZ187" s="463" t="s">
        <v>677</v>
      </c>
      <c r="BA187" s="463" t="s">
        <v>677</v>
      </c>
      <c r="BB187" s="463" t="s">
        <v>677</v>
      </c>
      <c r="BC187" s="463" t="s">
        <v>677</v>
      </c>
      <c r="BD187" s="463" t="s">
        <v>677</v>
      </c>
      <c r="BE187" s="578"/>
      <c r="BF187" s="578"/>
      <c r="BG187" s="463" t="s">
        <v>677</v>
      </c>
      <c r="BH187" s="600"/>
      <c r="BI187" s="600"/>
      <c r="BJ187" s="463" t="s">
        <v>677</v>
      </c>
      <c r="BK187" s="600"/>
      <c r="BL187" s="600"/>
      <c r="BM187" s="463" t="s">
        <v>677</v>
      </c>
      <c r="BN187" s="463" t="s">
        <v>677</v>
      </c>
      <c r="BO187" s="463" t="s">
        <v>677</v>
      </c>
      <c r="BP187" s="463" t="s">
        <v>677</v>
      </c>
      <c r="BQ187" s="602" t="s">
        <v>886</v>
      </c>
      <c r="BR187" s="606" t="s">
        <v>689</v>
      </c>
      <c r="BS187" s="463" t="s">
        <v>677</v>
      </c>
      <c r="BT187" s="463" t="s">
        <v>677</v>
      </c>
      <c r="BU187" s="463" t="s">
        <v>677</v>
      </c>
      <c r="BV187" s="463" t="s">
        <v>677</v>
      </c>
      <c r="BW187" s="601" t="s">
        <v>683</v>
      </c>
      <c r="BX187" s="601" t="s">
        <v>683</v>
      </c>
      <c r="BY187" s="463" t="s">
        <v>677</v>
      </c>
    </row>
    <row r="188" spans="1:77" ht="26.25" x14ac:dyDescent="0.25">
      <c r="A188" s="598">
        <v>42442</v>
      </c>
      <c r="B188" s="463" t="s">
        <v>677</v>
      </c>
      <c r="C188" s="614" t="s">
        <v>888</v>
      </c>
      <c r="D188" s="614" t="s">
        <v>888</v>
      </c>
      <c r="E188" s="463" t="s">
        <v>677</v>
      </c>
      <c r="F188" s="463" t="s">
        <v>677</v>
      </c>
      <c r="G188" s="463" t="s">
        <v>677</v>
      </c>
      <c r="H188" s="614" t="s">
        <v>888</v>
      </c>
      <c r="I188" s="602" t="s">
        <v>888</v>
      </c>
      <c r="J188" s="463" t="s">
        <v>677</v>
      </c>
      <c r="K188" s="463" t="s">
        <v>677</v>
      </c>
      <c r="L188" s="463" t="s">
        <v>677</v>
      </c>
      <c r="M188" s="463" t="s">
        <v>677</v>
      </c>
      <c r="N188" s="463" t="s">
        <v>677</v>
      </c>
      <c r="O188" s="463" t="s">
        <v>677</v>
      </c>
      <c r="P188" s="463" t="s">
        <v>677</v>
      </c>
      <c r="Q188" s="463" t="s">
        <v>677</v>
      </c>
      <c r="R188" s="463" t="s">
        <v>677</v>
      </c>
      <c r="S188" s="463" t="s">
        <v>677</v>
      </c>
      <c r="T188" s="463" t="s">
        <v>677</v>
      </c>
      <c r="U188" s="463" t="s">
        <v>677</v>
      </c>
      <c r="V188" s="463" t="s">
        <v>677</v>
      </c>
      <c r="W188" s="463" t="s">
        <v>677</v>
      </c>
      <c r="X188" s="463" t="s">
        <v>677</v>
      </c>
      <c r="Y188" s="463" t="s">
        <v>677</v>
      </c>
      <c r="Z188" s="463" t="s">
        <v>677</v>
      </c>
      <c r="AA188" s="463" t="s">
        <v>677</v>
      </c>
      <c r="AB188" s="463" t="s">
        <v>677</v>
      </c>
      <c r="AC188" s="578"/>
      <c r="AD188" s="578"/>
      <c r="AE188" s="463" t="s">
        <v>677</v>
      </c>
      <c r="AF188" s="578"/>
      <c r="AG188" s="578"/>
      <c r="AH188" s="463" t="s">
        <v>677</v>
      </c>
      <c r="AI188" s="463" t="s">
        <v>677</v>
      </c>
      <c r="AJ188" s="463" t="s">
        <v>677</v>
      </c>
      <c r="AK188" s="463" t="s">
        <v>677</v>
      </c>
      <c r="AL188" s="578"/>
      <c r="AM188" s="578"/>
      <c r="AN188" s="463" t="s">
        <v>677</v>
      </c>
      <c r="AO188" s="578"/>
      <c r="AP188" s="578"/>
      <c r="AQ188" s="463" t="s">
        <v>677</v>
      </c>
      <c r="AR188" s="578"/>
      <c r="AS188" s="578"/>
      <c r="AT188" s="463" t="s">
        <v>677</v>
      </c>
      <c r="AU188" s="598">
        <v>42442</v>
      </c>
      <c r="AV188" s="463" t="s">
        <v>677</v>
      </c>
      <c r="AW188" s="463" t="s">
        <v>677</v>
      </c>
      <c r="AX188" s="463" t="s">
        <v>677</v>
      </c>
      <c r="AY188" s="463" t="s">
        <v>677</v>
      </c>
      <c r="AZ188" s="463" t="s">
        <v>677</v>
      </c>
      <c r="BA188" s="463" t="s">
        <v>677</v>
      </c>
      <c r="BB188" s="463" t="s">
        <v>677</v>
      </c>
      <c r="BC188" s="463" t="s">
        <v>677</v>
      </c>
      <c r="BD188" s="463" t="s">
        <v>677</v>
      </c>
      <c r="BE188" s="578"/>
      <c r="BF188" s="578"/>
      <c r="BG188" s="463" t="s">
        <v>677</v>
      </c>
      <c r="BH188" s="600"/>
      <c r="BI188" s="600"/>
      <c r="BJ188" s="463" t="s">
        <v>677</v>
      </c>
      <c r="BK188" s="600"/>
      <c r="BL188" s="600"/>
      <c r="BM188" s="463" t="s">
        <v>677</v>
      </c>
      <c r="BN188" s="463" t="s">
        <v>677</v>
      </c>
      <c r="BO188" s="463" t="s">
        <v>677</v>
      </c>
      <c r="BP188" s="463" t="s">
        <v>677</v>
      </c>
      <c r="BQ188" s="603" t="s">
        <v>677</v>
      </c>
      <c r="BR188" s="610" t="s">
        <v>683</v>
      </c>
      <c r="BS188" s="463" t="s">
        <v>677</v>
      </c>
      <c r="BT188" s="463" t="s">
        <v>677</v>
      </c>
      <c r="BU188" s="463" t="s">
        <v>677</v>
      </c>
      <c r="BV188" s="463" t="s">
        <v>677</v>
      </c>
      <c r="BW188" s="601" t="s">
        <v>683</v>
      </c>
      <c r="BX188" s="601" t="s">
        <v>683</v>
      </c>
      <c r="BY188" s="463" t="s">
        <v>677</v>
      </c>
    </row>
    <row r="189" spans="1:77" ht="15" x14ac:dyDescent="0.25">
      <c r="A189" s="598">
        <v>42443</v>
      </c>
      <c r="B189" s="463" t="s">
        <v>677</v>
      </c>
      <c r="C189" s="463" t="s">
        <v>677</v>
      </c>
      <c r="D189" s="463" t="s">
        <v>677</v>
      </c>
      <c r="E189" s="463" t="s">
        <v>677</v>
      </c>
      <c r="F189" s="463" t="s">
        <v>677</v>
      </c>
      <c r="G189" s="463" t="s">
        <v>677</v>
      </c>
      <c r="H189" s="463" t="s">
        <v>677</v>
      </c>
      <c r="I189" s="463" t="s">
        <v>677</v>
      </c>
      <c r="J189" s="463" t="s">
        <v>677</v>
      </c>
      <c r="K189" s="463" t="s">
        <v>677</v>
      </c>
      <c r="L189" s="463" t="s">
        <v>677</v>
      </c>
      <c r="M189" s="463" t="s">
        <v>677</v>
      </c>
      <c r="N189" s="463" t="s">
        <v>677</v>
      </c>
      <c r="O189" s="463" t="s">
        <v>677</v>
      </c>
      <c r="P189" s="463" t="s">
        <v>677</v>
      </c>
      <c r="Q189" s="463" t="s">
        <v>677</v>
      </c>
      <c r="R189" s="463" t="s">
        <v>677</v>
      </c>
      <c r="S189" s="463" t="s">
        <v>677</v>
      </c>
      <c r="T189" s="463" t="s">
        <v>677</v>
      </c>
      <c r="U189" s="463" t="s">
        <v>677</v>
      </c>
      <c r="V189" s="463" t="s">
        <v>677</v>
      </c>
      <c r="W189" s="463" t="s">
        <v>677</v>
      </c>
      <c r="X189" s="463" t="s">
        <v>677</v>
      </c>
      <c r="Y189" s="463" t="s">
        <v>677</v>
      </c>
      <c r="Z189" s="463" t="s">
        <v>677</v>
      </c>
      <c r="AA189" s="463" t="s">
        <v>677</v>
      </c>
      <c r="AB189" s="463" t="s">
        <v>677</v>
      </c>
      <c r="AC189" s="578"/>
      <c r="AD189" s="578"/>
      <c r="AE189" s="463" t="s">
        <v>677</v>
      </c>
      <c r="AF189" s="578"/>
      <c r="AG189" s="578"/>
      <c r="AH189" s="463" t="s">
        <v>677</v>
      </c>
      <c r="AI189" s="463" t="s">
        <v>677</v>
      </c>
      <c r="AJ189" s="463" t="s">
        <v>677</v>
      </c>
      <c r="AK189" s="463" t="s">
        <v>677</v>
      </c>
      <c r="AL189" s="578"/>
      <c r="AM189" s="578"/>
      <c r="AN189" s="463" t="s">
        <v>677</v>
      </c>
      <c r="AO189" s="578"/>
      <c r="AP189" s="578"/>
      <c r="AQ189" s="463" t="s">
        <v>677</v>
      </c>
      <c r="AR189" s="578"/>
      <c r="AS189" s="578"/>
      <c r="AT189" s="463" t="s">
        <v>677</v>
      </c>
      <c r="AU189" s="598">
        <v>42443</v>
      </c>
      <c r="AV189" s="463" t="s">
        <v>677</v>
      </c>
      <c r="AW189" s="463" t="s">
        <v>677</v>
      </c>
      <c r="AX189" s="463" t="s">
        <v>677</v>
      </c>
      <c r="AY189" s="463" t="s">
        <v>677</v>
      </c>
      <c r="AZ189" s="463" t="s">
        <v>677</v>
      </c>
      <c r="BA189" s="463" t="s">
        <v>677</v>
      </c>
      <c r="BB189" s="463" t="s">
        <v>677</v>
      </c>
      <c r="BC189" s="463" t="s">
        <v>677</v>
      </c>
      <c r="BD189" s="463" t="s">
        <v>677</v>
      </c>
      <c r="BE189" s="578"/>
      <c r="BF189" s="578"/>
      <c r="BG189" s="463" t="s">
        <v>677</v>
      </c>
      <c r="BH189" s="600"/>
      <c r="BI189" s="600"/>
      <c r="BJ189" s="463" t="s">
        <v>677</v>
      </c>
      <c r="BK189" s="600"/>
      <c r="BL189" s="600"/>
      <c r="BM189" s="463" t="s">
        <v>677</v>
      </c>
      <c r="BN189" s="463" t="s">
        <v>677</v>
      </c>
      <c r="BO189" s="463" t="s">
        <v>677</v>
      </c>
      <c r="BP189" s="463" t="s">
        <v>677</v>
      </c>
      <c r="BQ189" s="603" t="s">
        <v>677</v>
      </c>
      <c r="BR189" s="610" t="s">
        <v>683</v>
      </c>
      <c r="BS189" s="463" t="s">
        <v>677</v>
      </c>
      <c r="BT189" s="463" t="s">
        <v>677</v>
      </c>
      <c r="BU189" s="463" t="s">
        <v>677</v>
      </c>
      <c r="BV189" s="463" t="s">
        <v>677</v>
      </c>
      <c r="BW189" s="601" t="s">
        <v>683</v>
      </c>
      <c r="BX189" s="601" t="s">
        <v>683</v>
      </c>
      <c r="BY189" s="463" t="s">
        <v>677</v>
      </c>
    </row>
    <row r="190" spans="1:77" ht="15" x14ac:dyDescent="0.25">
      <c r="A190" s="598">
        <v>42444</v>
      </c>
      <c r="B190" s="463" t="s">
        <v>677</v>
      </c>
      <c r="C190" s="463" t="s">
        <v>677</v>
      </c>
      <c r="D190" s="463" t="s">
        <v>677</v>
      </c>
      <c r="E190" s="463" t="s">
        <v>677</v>
      </c>
      <c r="F190" s="463" t="s">
        <v>677</v>
      </c>
      <c r="G190" s="463" t="s">
        <v>677</v>
      </c>
      <c r="H190" s="463" t="s">
        <v>677</v>
      </c>
      <c r="I190" s="463" t="s">
        <v>677</v>
      </c>
      <c r="J190" s="463" t="s">
        <v>677</v>
      </c>
      <c r="K190" s="463" t="s">
        <v>677</v>
      </c>
      <c r="L190" s="463" t="s">
        <v>677</v>
      </c>
      <c r="M190" s="463" t="s">
        <v>677</v>
      </c>
      <c r="N190" s="463" t="s">
        <v>677</v>
      </c>
      <c r="O190" s="463" t="s">
        <v>677</v>
      </c>
      <c r="P190" s="463" t="s">
        <v>677</v>
      </c>
      <c r="Q190" s="463" t="s">
        <v>677</v>
      </c>
      <c r="R190" s="463" t="s">
        <v>677</v>
      </c>
      <c r="S190" s="463" t="s">
        <v>677</v>
      </c>
      <c r="T190" s="463" t="s">
        <v>677</v>
      </c>
      <c r="U190" s="463" t="s">
        <v>677</v>
      </c>
      <c r="V190" s="463" t="s">
        <v>677</v>
      </c>
      <c r="W190" s="463" t="s">
        <v>677</v>
      </c>
      <c r="X190" s="463" t="s">
        <v>677</v>
      </c>
      <c r="Y190" s="463" t="s">
        <v>677</v>
      </c>
      <c r="Z190" s="463" t="s">
        <v>677</v>
      </c>
      <c r="AA190" s="463" t="s">
        <v>677</v>
      </c>
      <c r="AB190" s="463" t="s">
        <v>677</v>
      </c>
      <c r="AC190" s="578"/>
      <c r="AD190" s="578"/>
      <c r="AE190" s="463" t="s">
        <v>677</v>
      </c>
      <c r="AF190" s="578"/>
      <c r="AG190" s="578"/>
      <c r="AH190" s="463" t="s">
        <v>677</v>
      </c>
      <c r="AI190" s="463" t="s">
        <v>677</v>
      </c>
      <c r="AJ190" s="463" t="s">
        <v>677</v>
      </c>
      <c r="AK190" s="463" t="s">
        <v>677</v>
      </c>
      <c r="AL190" s="578"/>
      <c r="AM190" s="578"/>
      <c r="AN190" s="463" t="s">
        <v>677</v>
      </c>
      <c r="AO190" s="578"/>
      <c r="AP190" s="578"/>
      <c r="AQ190" s="463" t="s">
        <v>677</v>
      </c>
      <c r="AR190" s="578"/>
      <c r="AS190" s="578"/>
      <c r="AT190" s="463" t="s">
        <v>677</v>
      </c>
      <c r="AU190" s="598">
        <v>42444</v>
      </c>
      <c r="AV190" s="463" t="s">
        <v>677</v>
      </c>
      <c r="AW190" s="463" t="s">
        <v>677</v>
      </c>
      <c r="AX190" s="463" t="s">
        <v>677</v>
      </c>
      <c r="AY190" s="463" t="s">
        <v>677</v>
      </c>
      <c r="AZ190" s="463" t="s">
        <v>677</v>
      </c>
      <c r="BA190" s="463" t="s">
        <v>677</v>
      </c>
      <c r="BB190" s="463" t="s">
        <v>677</v>
      </c>
      <c r="BC190" s="463" t="s">
        <v>677</v>
      </c>
      <c r="BD190" s="463" t="s">
        <v>677</v>
      </c>
      <c r="BE190" s="578"/>
      <c r="BF190" s="578"/>
      <c r="BG190" s="463" t="s">
        <v>677</v>
      </c>
      <c r="BH190" s="600"/>
      <c r="BI190" s="600"/>
      <c r="BJ190" s="463" t="s">
        <v>677</v>
      </c>
      <c r="BK190" s="600"/>
      <c r="BL190" s="600"/>
      <c r="BM190" s="463" t="s">
        <v>677</v>
      </c>
      <c r="BN190" s="463" t="s">
        <v>677</v>
      </c>
      <c r="BO190" s="463" t="s">
        <v>677</v>
      </c>
      <c r="BP190" s="463" t="s">
        <v>677</v>
      </c>
      <c r="BQ190" s="603" t="s">
        <v>677</v>
      </c>
      <c r="BR190" s="610" t="s">
        <v>683</v>
      </c>
      <c r="BS190" s="463" t="s">
        <v>677</v>
      </c>
      <c r="BT190" s="463" t="s">
        <v>677</v>
      </c>
      <c r="BU190" s="463" t="s">
        <v>677</v>
      </c>
      <c r="BV190" s="463" t="s">
        <v>677</v>
      </c>
      <c r="BW190" s="601" t="s">
        <v>683</v>
      </c>
      <c r="BX190" s="601" t="s">
        <v>683</v>
      </c>
      <c r="BY190" s="463" t="s">
        <v>677</v>
      </c>
    </row>
    <row r="191" spans="1:77" x14ac:dyDescent="0.2">
      <c r="A191" s="598">
        <v>42445</v>
      </c>
      <c r="B191" s="463" t="s">
        <v>677</v>
      </c>
      <c r="C191" s="463" t="s">
        <v>677</v>
      </c>
      <c r="D191" s="463" t="s">
        <v>677</v>
      </c>
      <c r="E191" s="463" t="s">
        <v>677</v>
      </c>
      <c r="F191" s="463" t="s">
        <v>677</v>
      </c>
      <c r="G191" s="463" t="s">
        <v>677</v>
      </c>
      <c r="H191" s="463" t="s">
        <v>677</v>
      </c>
      <c r="I191" s="463" t="s">
        <v>677</v>
      </c>
      <c r="J191" s="463" t="s">
        <v>677</v>
      </c>
      <c r="K191" s="463" t="s">
        <v>677</v>
      </c>
      <c r="L191" s="463" t="s">
        <v>677</v>
      </c>
      <c r="M191" s="463" t="s">
        <v>677</v>
      </c>
      <c r="N191" s="463" t="s">
        <v>677</v>
      </c>
      <c r="O191" s="463" t="s">
        <v>677</v>
      </c>
      <c r="P191" s="463" t="s">
        <v>677</v>
      </c>
      <c r="Q191" s="463" t="s">
        <v>677</v>
      </c>
      <c r="R191" s="463" t="s">
        <v>677</v>
      </c>
      <c r="S191" s="463" t="s">
        <v>677</v>
      </c>
      <c r="T191" s="463" t="s">
        <v>677</v>
      </c>
      <c r="U191" s="463" t="s">
        <v>677</v>
      </c>
      <c r="V191" s="463" t="s">
        <v>677</v>
      </c>
      <c r="W191" s="463" t="s">
        <v>677</v>
      </c>
      <c r="X191" s="463" t="s">
        <v>677</v>
      </c>
      <c r="Y191" s="463" t="s">
        <v>677</v>
      </c>
      <c r="Z191" s="463" t="s">
        <v>677</v>
      </c>
      <c r="AA191" s="463" t="s">
        <v>677</v>
      </c>
      <c r="AB191" s="463" t="s">
        <v>677</v>
      </c>
      <c r="AC191" s="578"/>
      <c r="AD191" s="578"/>
      <c r="AE191" s="463" t="s">
        <v>677</v>
      </c>
      <c r="AF191" s="578"/>
      <c r="AG191" s="578"/>
      <c r="AH191" s="463" t="s">
        <v>677</v>
      </c>
      <c r="AI191" s="463" t="s">
        <v>677</v>
      </c>
      <c r="AJ191" s="463" t="s">
        <v>677</v>
      </c>
      <c r="AK191" s="463" t="s">
        <v>677</v>
      </c>
      <c r="AL191" s="578"/>
      <c r="AM191" s="578"/>
      <c r="AN191" s="463" t="s">
        <v>677</v>
      </c>
      <c r="AO191" s="578"/>
      <c r="AP191" s="578"/>
      <c r="AQ191" s="463" t="s">
        <v>677</v>
      </c>
      <c r="AR191" s="578"/>
      <c r="AS191" s="578"/>
      <c r="AT191" s="463" t="s">
        <v>677</v>
      </c>
      <c r="AU191" s="598">
        <v>42445</v>
      </c>
      <c r="AV191" s="463" t="s">
        <v>677</v>
      </c>
      <c r="AW191" s="463" t="s">
        <v>677</v>
      </c>
      <c r="AX191" s="463" t="s">
        <v>677</v>
      </c>
      <c r="AY191" s="463" t="s">
        <v>677</v>
      </c>
      <c r="AZ191" s="463" t="s">
        <v>677</v>
      </c>
      <c r="BA191" s="463" t="s">
        <v>677</v>
      </c>
      <c r="BB191" s="463" t="s">
        <v>677</v>
      </c>
      <c r="BC191" s="463" t="s">
        <v>677</v>
      </c>
      <c r="BD191" s="463" t="s">
        <v>677</v>
      </c>
      <c r="BE191" s="578"/>
      <c r="BF191" s="578"/>
      <c r="BG191" s="463" t="s">
        <v>677</v>
      </c>
      <c r="BH191" s="600"/>
      <c r="BI191" s="600"/>
      <c r="BJ191" s="463" t="s">
        <v>677</v>
      </c>
      <c r="BK191" s="600"/>
      <c r="BL191" s="600"/>
      <c r="BM191" s="463" t="s">
        <v>677</v>
      </c>
      <c r="BN191" s="463" t="s">
        <v>677</v>
      </c>
      <c r="BO191" s="463" t="s">
        <v>677</v>
      </c>
      <c r="BP191" s="463" t="s">
        <v>677</v>
      </c>
      <c r="BQ191" s="603" t="s">
        <v>677</v>
      </c>
      <c r="BR191" s="463" t="s">
        <v>677</v>
      </c>
      <c r="BS191" s="463" t="s">
        <v>677</v>
      </c>
      <c r="BT191" s="463" t="s">
        <v>677</v>
      </c>
      <c r="BU191" s="463" t="s">
        <v>677</v>
      </c>
      <c r="BV191" s="463" t="s">
        <v>677</v>
      </c>
      <c r="BW191" s="601" t="s">
        <v>683</v>
      </c>
      <c r="BX191" s="601" t="s">
        <v>683</v>
      </c>
      <c r="BY191" s="463" t="s">
        <v>677</v>
      </c>
    </row>
    <row r="192" spans="1:77" x14ac:dyDescent="0.2">
      <c r="A192" s="598">
        <v>42446</v>
      </c>
      <c r="B192" s="463" t="s">
        <v>677</v>
      </c>
      <c r="C192" s="463" t="s">
        <v>677</v>
      </c>
      <c r="D192" s="463" t="s">
        <v>677</v>
      </c>
      <c r="E192" s="463" t="s">
        <v>677</v>
      </c>
      <c r="F192" s="463" t="s">
        <v>677</v>
      </c>
      <c r="G192" s="463" t="s">
        <v>677</v>
      </c>
      <c r="H192" s="463" t="s">
        <v>677</v>
      </c>
      <c r="I192" s="463" t="s">
        <v>677</v>
      </c>
      <c r="J192" s="463" t="s">
        <v>677</v>
      </c>
      <c r="K192" s="463" t="s">
        <v>677</v>
      </c>
      <c r="L192" s="463" t="s">
        <v>677</v>
      </c>
      <c r="M192" s="463" t="s">
        <v>677</v>
      </c>
      <c r="N192" s="463" t="s">
        <v>677</v>
      </c>
      <c r="O192" s="463" t="s">
        <v>677</v>
      </c>
      <c r="P192" s="463" t="s">
        <v>677</v>
      </c>
      <c r="Q192" s="463" t="s">
        <v>677</v>
      </c>
      <c r="R192" s="463" t="s">
        <v>677</v>
      </c>
      <c r="S192" s="463" t="s">
        <v>677</v>
      </c>
      <c r="T192" s="463" t="s">
        <v>677</v>
      </c>
      <c r="U192" s="463" t="s">
        <v>677</v>
      </c>
      <c r="V192" s="463" t="s">
        <v>677</v>
      </c>
      <c r="W192" s="463" t="s">
        <v>677</v>
      </c>
      <c r="X192" s="463" t="s">
        <v>677</v>
      </c>
      <c r="Y192" s="463" t="s">
        <v>677</v>
      </c>
      <c r="Z192" s="463" t="s">
        <v>677</v>
      </c>
      <c r="AA192" s="463" t="s">
        <v>677</v>
      </c>
      <c r="AB192" s="463" t="s">
        <v>677</v>
      </c>
      <c r="AC192" s="578"/>
      <c r="AD192" s="578"/>
      <c r="AE192" s="463" t="s">
        <v>677</v>
      </c>
      <c r="AF192" s="578"/>
      <c r="AG192" s="578"/>
      <c r="AH192" s="463" t="s">
        <v>677</v>
      </c>
      <c r="AI192" s="463" t="s">
        <v>677</v>
      </c>
      <c r="AJ192" s="463" t="s">
        <v>677</v>
      </c>
      <c r="AK192" s="463" t="s">
        <v>677</v>
      </c>
      <c r="AL192" s="578"/>
      <c r="AM192" s="578"/>
      <c r="AN192" s="463" t="s">
        <v>677</v>
      </c>
      <c r="AO192" s="578"/>
      <c r="AP192" s="578"/>
      <c r="AQ192" s="463" t="s">
        <v>677</v>
      </c>
      <c r="AR192" s="578"/>
      <c r="AS192" s="578"/>
      <c r="AT192" s="463" t="s">
        <v>677</v>
      </c>
      <c r="AU192" s="598">
        <v>42446</v>
      </c>
      <c r="AV192" s="463" t="s">
        <v>677</v>
      </c>
      <c r="AW192" s="463" t="s">
        <v>677</v>
      </c>
      <c r="AX192" s="463" t="s">
        <v>677</v>
      </c>
      <c r="AY192" s="463" t="s">
        <v>677</v>
      </c>
      <c r="AZ192" s="463" t="s">
        <v>677</v>
      </c>
      <c r="BA192" s="463" t="s">
        <v>677</v>
      </c>
      <c r="BB192" s="463" t="s">
        <v>677</v>
      </c>
      <c r="BC192" s="463" t="s">
        <v>677</v>
      </c>
      <c r="BD192" s="463" t="s">
        <v>677</v>
      </c>
      <c r="BE192" s="578"/>
      <c r="BF192" s="578"/>
      <c r="BG192" s="463" t="s">
        <v>677</v>
      </c>
      <c r="BH192" s="600"/>
      <c r="BI192" s="600"/>
      <c r="BJ192" s="463" t="s">
        <v>677</v>
      </c>
      <c r="BK192" s="600"/>
      <c r="BL192" s="600"/>
      <c r="BM192" s="463" t="s">
        <v>677</v>
      </c>
      <c r="BN192" s="463" t="s">
        <v>677</v>
      </c>
      <c r="BO192" s="463" t="s">
        <v>677</v>
      </c>
      <c r="BP192" s="463" t="s">
        <v>677</v>
      </c>
      <c r="BQ192" s="463" t="s">
        <v>677</v>
      </c>
      <c r="BR192" s="463" t="s">
        <v>677</v>
      </c>
      <c r="BS192" s="463" t="s">
        <v>677</v>
      </c>
      <c r="BT192" s="463" t="s">
        <v>677</v>
      </c>
      <c r="BU192" s="463" t="s">
        <v>677</v>
      </c>
      <c r="BV192" s="463" t="s">
        <v>677</v>
      </c>
      <c r="BW192" s="601" t="s">
        <v>683</v>
      </c>
      <c r="BX192" s="601" t="s">
        <v>683</v>
      </c>
      <c r="BY192" s="463" t="s">
        <v>677</v>
      </c>
    </row>
    <row r="193" spans="1:77" ht="26.25" x14ac:dyDescent="0.25">
      <c r="A193" s="598">
        <v>42447</v>
      </c>
      <c r="B193" s="463" t="s">
        <v>677</v>
      </c>
      <c r="C193" s="463" t="s">
        <v>677</v>
      </c>
      <c r="D193" s="463" t="s">
        <v>677</v>
      </c>
      <c r="E193" s="463" t="s">
        <v>677</v>
      </c>
      <c r="F193" s="463" t="s">
        <v>677</v>
      </c>
      <c r="G193" s="463" t="s">
        <v>677</v>
      </c>
      <c r="H193" s="463" t="s">
        <v>677</v>
      </c>
      <c r="I193" s="463" t="s">
        <v>677</v>
      </c>
      <c r="J193" s="463" t="s">
        <v>677</v>
      </c>
      <c r="K193" s="463" t="s">
        <v>677</v>
      </c>
      <c r="L193" s="463" t="s">
        <v>677</v>
      </c>
      <c r="M193" s="463" t="s">
        <v>677</v>
      </c>
      <c r="N193" s="463" t="s">
        <v>677</v>
      </c>
      <c r="O193" s="463" t="s">
        <v>677</v>
      </c>
      <c r="P193" s="463" t="s">
        <v>677</v>
      </c>
      <c r="Q193" s="463" t="s">
        <v>677</v>
      </c>
      <c r="R193" s="463" t="s">
        <v>677</v>
      </c>
      <c r="S193" s="463" t="s">
        <v>677</v>
      </c>
      <c r="T193" s="463" t="s">
        <v>677</v>
      </c>
      <c r="U193" s="463" t="s">
        <v>677</v>
      </c>
      <c r="V193" s="463" t="s">
        <v>677</v>
      </c>
      <c r="W193" s="463" t="s">
        <v>677</v>
      </c>
      <c r="X193" s="463" t="s">
        <v>677</v>
      </c>
      <c r="Y193" s="463" t="s">
        <v>677</v>
      </c>
      <c r="Z193" s="463" t="s">
        <v>677</v>
      </c>
      <c r="AA193" s="463" t="s">
        <v>677</v>
      </c>
      <c r="AB193" s="463" t="s">
        <v>677</v>
      </c>
      <c r="AC193" s="578"/>
      <c r="AD193" s="578"/>
      <c r="AE193" s="463" t="s">
        <v>677</v>
      </c>
      <c r="AF193" s="578"/>
      <c r="AG193" s="578"/>
      <c r="AH193" s="463" t="s">
        <v>677</v>
      </c>
      <c r="AI193" s="463" t="s">
        <v>677</v>
      </c>
      <c r="AJ193" s="463" t="s">
        <v>677</v>
      </c>
      <c r="AK193" s="463" t="s">
        <v>677</v>
      </c>
      <c r="AL193" s="578"/>
      <c r="AM193" s="578"/>
      <c r="AN193" s="463" t="s">
        <v>677</v>
      </c>
      <c r="AO193" s="578"/>
      <c r="AP193" s="578"/>
      <c r="AQ193" s="463" t="s">
        <v>677</v>
      </c>
      <c r="AR193" s="578"/>
      <c r="AS193" s="578"/>
      <c r="AT193" s="463" t="s">
        <v>677</v>
      </c>
      <c r="AU193" s="598">
        <v>42447</v>
      </c>
      <c r="AV193" s="463" t="s">
        <v>677</v>
      </c>
      <c r="AW193" s="463" t="s">
        <v>677</v>
      </c>
      <c r="AX193" s="463" t="s">
        <v>677</v>
      </c>
      <c r="AY193" s="463" t="s">
        <v>677</v>
      </c>
      <c r="AZ193" s="463" t="s">
        <v>677</v>
      </c>
      <c r="BA193" s="463" t="s">
        <v>677</v>
      </c>
      <c r="BB193" s="463" t="s">
        <v>677</v>
      </c>
      <c r="BC193" s="463" t="s">
        <v>677</v>
      </c>
      <c r="BD193" s="463" t="s">
        <v>677</v>
      </c>
      <c r="BE193" s="578"/>
      <c r="BF193" s="578"/>
      <c r="BG193" s="463" t="s">
        <v>677</v>
      </c>
      <c r="BH193" s="600"/>
      <c r="BI193" s="600"/>
      <c r="BJ193" s="463" t="s">
        <v>677</v>
      </c>
      <c r="BK193" s="600"/>
      <c r="BL193" s="600"/>
      <c r="BM193" s="463" t="s">
        <v>677</v>
      </c>
      <c r="BN193" s="463" t="s">
        <v>677</v>
      </c>
      <c r="BO193" s="463" t="s">
        <v>677</v>
      </c>
      <c r="BP193" s="463" t="s">
        <v>677</v>
      </c>
      <c r="BQ193" s="602" t="s">
        <v>886</v>
      </c>
      <c r="BR193" s="610" t="s">
        <v>683</v>
      </c>
      <c r="BS193" s="463" t="s">
        <v>677</v>
      </c>
      <c r="BT193" s="463" t="s">
        <v>677</v>
      </c>
      <c r="BU193" s="463" t="s">
        <v>677</v>
      </c>
      <c r="BV193" s="463" t="s">
        <v>677</v>
      </c>
      <c r="BW193" s="601" t="s">
        <v>683</v>
      </c>
      <c r="BX193" s="601" t="s">
        <v>683</v>
      </c>
      <c r="BY193" s="463" t="s">
        <v>677</v>
      </c>
    </row>
    <row r="194" spans="1:77" ht="26.25" x14ac:dyDescent="0.25">
      <c r="A194" s="598">
        <v>42448</v>
      </c>
      <c r="B194" s="463" t="s">
        <v>677</v>
      </c>
      <c r="C194" s="463" t="s">
        <v>677</v>
      </c>
      <c r="D194" s="463" t="s">
        <v>677</v>
      </c>
      <c r="E194" s="463" t="s">
        <v>677</v>
      </c>
      <c r="F194" s="463" t="s">
        <v>677</v>
      </c>
      <c r="G194" s="463" t="s">
        <v>677</v>
      </c>
      <c r="H194" s="463" t="s">
        <v>677</v>
      </c>
      <c r="I194" s="463" t="s">
        <v>677</v>
      </c>
      <c r="J194" s="463" t="s">
        <v>677</v>
      </c>
      <c r="K194" s="463" t="s">
        <v>677</v>
      </c>
      <c r="L194" s="463" t="s">
        <v>677</v>
      </c>
      <c r="M194" s="463" t="s">
        <v>677</v>
      </c>
      <c r="N194" s="463" t="s">
        <v>677</v>
      </c>
      <c r="O194" s="463" t="s">
        <v>677</v>
      </c>
      <c r="P194" s="463" t="s">
        <v>677</v>
      </c>
      <c r="Q194" s="463" t="s">
        <v>677</v>
      </c>
      <c r="R194" s="463" t="s">
        <v>677</v>
      </c>
      <c r="S194" s="463" t="s">
        <v>677</v>
      </c>
      <c r="T194" s="463" t="s">
        <v>677</v>
      </c>
      <c r="U194" s="463" t="s">
        <v>677</v>
      </c>
      <c r="V194" s="463" t="s">
        <v>677</v>
      </c>
      <c r="W194" s="463" t="s">
        <v>677</v>
      </c>
      <c r="X194" s="463" t="s">
        <v>677</v>
      </c>
      <c r="Y194" s="463" t="s">
        <v>677</v>
      </c>
      <c r="Z194" s="463" t="s">
        <v>677</v>
      </c>
      <c r="AA194" s="463" t="s">
        <v>677</v>
      </c>
      <c r="AB194" s="463" t="s">
        <v>677</v>
      </c>
      <c r="AC194" s="578"/>
      <c r="AD194" s="578"/>
      <c r="AE194" s="463" t="s">
        <v>677</v>
      </c>
      <c r="AF194" s="578"/>
      <c r="AG194" s="578"/>
      <c r="AH194" s="463" t="s">
        <v>677</v>
      </c>
      <c r="AI194" s="463" t="s">
        <v>677</v>
      </c>
      <c r="AJ194" s="463" t="s">
        <v>677</v>
      </c>
      <c r="AK194" s="463" t="s">
        <v>677</v>
      </c>
      <c r="AL194" s="578"/>
      <c r="AM194" s="578"/>
      <c r="AN194" s="463" t="s">
        <v>677</v>
      </c>
      <c r="AO194" s="578"/>
      <c r="AP194" s="578"/>
      <c r="AQ194" s="463" t="s">
        <v>677</v>
      </c>
      <c r="AR194" s="578"/>
      <c r="AS194" s="578"/>
      <c r="AT194" s="463" t="s">
        <v>677</v>
      </c>
      <c r="AU194" s="598">
        <v>42448</v>
      </c>
      <c r="AV194" s="463" t="s">
        <v>677</v>
      </c>
      <c r="AW194" s="463" t="s">
        <v>677</v>
      </c>
      <c r="AX194" s="463" t="s">
        <v>677</v>
      </c>
      <c r="AY194" s="463" t="s">
        <v>677</v>
      </c>
      <c r="AZ194" s="463" t="s">
        <v>677</v>
      </c>
      <c r="BA194" s="463" t="s">
        <v>677</v>
      </c>
      <c r="BB194" s="463" t="s">
        <v>677</v>
      </c>
      <c r="BC194" s="463" t="s">
        <v>677</v>
      </c>
      <c r="BD194" s="463" t="s">
        <v>677</v>
      </c>
      <c r="BE194" s="578"/>
      <c r="BF194" s="578"/>
      <c r="BG194" s="463" t="s">
        <v>677</v>
      </c>
      <c r="BH194" s="600"/>
      <c r="BI194" s="600"/>
      <c r="BJ194" s="463" t="s">
        <v>677</v>
      </c>
      <c r="BK194" s="600"/>
      <c r="BL194" s="600"/>
      <c r="BM194" s="463" t="s">
        <v>677</v>
      </c>
      <c r="BN194" s="463" t="s">
        <v>677</v>
      </c>
      <c r="BO194" s="463" t="s">
        <v>677</v>
      </c>
      <c r="BP194" s="463" t="s">
        <v>677</v>
      </c>
      <c r="BQ194" s="602" t="s">
        <v>886</v>
      </c>
      <c r="BR194" s="610" t="s">
        <v>683</v>
      </c>
      <c r="BS194" s="463" t="s">
        <v>677</v>
      </c>
      <c r="BT194" s="463" t="s">
        <v>677</v>
      </c>
      <c r="BU194" s="463" t="s">
        <v>677</v>
      </c>
      <c r="BV194" s="463" t="s">
        <v>677</v>
      </c>
      <c r="BW194" s="601" t="s">
        <v>683</v>
      </c>
      <c r="BX194" s="601" t="s">
        <v>683</v>
      </c>
      <c r="BY194" s="463" t="s">
        <v>677</v>
      </c>
    </row>
    <row r="195" spans="1:77" ht="15" x14ac:dyDescent="0.25">
      <c r="A195" s="598">
        <v>42449</v>
      </c>
      <c r="B195" s="463" t="s">
        <v>677</v>
      </c>
      <c r="C195" s="463" t="s">
        <v>677</v>
      </c>
      <c r="D195" s="463" t="s">
        <v>677</v>
      </c>
      <c r="E195" s="463" t="s">
        <v>677</v>
      </c>
      <c r="F195" s="463" t="s">
        <v>677</v>
      </c>
      <c r="G195" s="463" t="s">
        <v>677</v>
      </c>
      <c r="H195" s="463" t="s">
        <v>677</v>
      </c>
      <c r="I195" s="463" t="s">
        <v>677</v>
      </c>
      <c r="J195" s="463" t="s">
        <v>677</v>
      </c>
      <c r="K195" s="463" t="s">
        <v>677</v>
      </c>
      <c r="L195" s="463" t="s">
        <v>677</v>
      </c>
      <c r="M195" s="463" t="s">
        <v>677</v>
      </c>
      <c r="N195" s="463" t="s">
        <v>677</v>
      </c>
      <c r="O195" s="463" t="s">
        <v>677</v>
      </c>
      <c r="P195" s="463" t="s">
        <v>677</v>
      </c>
      <c r="Q195" s="463" t="s">
        <v>677</v>
      </c>
      <c r="R195" s="463" t="s">
        <v>677</v>
      </c>
      <c r="S195" s="463" t="s">
        <v>677</v>
      </c>
      <c r="T195" s="463" t="s">
        <v>677</v>
      </c>
      <c r="U195" s="463" t="s">
        <v>677</v>
      </c>
      <c r="V195" s="463" t="s">
        <v>677</v>
      </c>
      <c r="W195" s="463" t="s">
        <v>677</v>
      </c>
      <c r="X195" s="463" t="s">
        <v>677</v>
      </c>
      <c r="Y195" s="463" t="s">
        <v>677</v>
      </c>
      <c r="Z195" s="463" t="s">
        <v>677</v>
      </c>
      <c r="AA195" s="463" t="s">
        <v>677</v>
      </c>
      <c r="AB195" s="463" t="s">
        <v>677</v>
      </c>
      <c r="AC195" s="578"/>
      <c r="AD195" s="578"/>
      <c r="AE195" s="463" t="s">
        <v>677</v>
      </c>
      <c r="AF195" s="578"/>
      <c r="AG195" s="578"/>
      <c r="AH195" s="463" t="s">
        <v>677</v>
      </c>
      <c r="AI195" s="463" t="s">
        <v>677</v>
      </c>
      <c r="AJ195" s="463" t="s">
        <v>677</v>
      </c>
      <c r="AK195" s="463" t="s">
        <v>677</v>
      </c>
      <c r="AL195" s="578"/>
      <c r="AM195" s="578"/>
      <c r="AN195" s="463" t="s">
        <v>677</v>
      </c>
      <c r="AO195" s="578"/>
      <c r="AP195" s="578"/>
      <c r="AQ195" s="463" t="s">
        <v>677</v>
      </c>
      <c r="AR195" s="578"/>
      <c r="AS195" s="578"/>
      <c r="AT195" s="463" t="s">
        <v>677</v>
      </c>
      <c r="AU195" s="598">
        <v>42449</v>
      </c>
      <c r="AV195" s="463" t="s">
        <v>677</v>
      </c>
      <c r="AW195" s="463" t="s">
        <v>677</v>
      </c>
      <c r="AX195" s="463" t="s">
        <v>677</v>
      </c>
      <c r="AY195" s="463" t="s">
        <v>677</v>
      </c>
      <c r="AZ195" s="463" t="s">
        <v>677</v>
      </c>
      <c r="BA195" s="463" t="s">
        <v>677</v>
      </c>
      <c r="BB195" s="463" t="s">
        <v>677</v>
      </c>
      <c r="BC195" s="463" t="s">
        <v>677</v>
      </c>
      <c r="BD195" s="463" t="s">
        <v>677</v>
      </c>
      <c r="BE195" s="578"/>
      <c r="BF195" s="578"/>
      <c r="BG195" s="463" t="s">
        <v>677</v>
      </c>
      <c r="BH195" s="600"/>
      <c r="BI195" s="600"/>
      <c r="BJ195" s="463" t="s">
        <v>677</v>
      </c>
      <c r="BK195" s="600"/>
      <c r="BL195" s="600"/>
      <c r="BM195" s="463" t="s">
        <v>677</v>
      </c>
      <c r="BN195" s="463" t="s">
        <v>677</v>
      </c>
      <c r="BO195" s="463" t="s">
        <v>677</v>
      </c>
      <c r="BP195" s="463" t="s">
        <v>677</v>
      </c>
      <c r="BQ195" s="603" t="s">
        <v>677</v>
      </c>
      <c r="BR195" s="610" t="s">
        <v>683</v>
      </c>
      <c r="BS195" s="463" t="s">
        <v>677</v>
      </c>
      <c r="BT195" s="463" t="s">
        <v>677</v>
      </c>
      <c r="BU195" s="463" t="s">
        <v>677</v>
      </c>
      <c r="BV195" s="463" t="s">
        <v>677</v>
      </c>
      <c r="BW195" s="601" t="s">
        <v>683</v>
      </c>
      <c r="BX195" s="601" t="s">
        <v>683</v>
      </c>
      <c r="BY195" s="463" t="s">
        <v>677</v>
      </c>
    </row>
    <row r="196" spans="1:77" x14ac:dyDescent="0.2">
      <c r="A196" s="598">
        <v>42450</v>
      </c>
      <c r="B196" s="463" t="s">
        <v>677</v>
      </c>
      <c r="C196" s="463" t="s">
        <v>677</v>
      </c>
      <c r="D196" s="463" t="s">
        <v>677</v>
      </c>
      <c r="E196" s="463" t="s">
        <v>677</v>
      </c>
      <c r="F196" s="463" t="s">
        <v>677</v>
      </c>
      <c r="G196" s="463" t="s">
        <v>677</v>
      </c>
      <c r="H196" s="463" t="s">
        <v>677</v>
      </c>
      <c r="I196" s="463" t="s">
        <v>677</v>
      </c>
      <c r="J196" s="463" t="s">
        <v>677</v>
      </c>
      <c r="K196" s="463" t="s">
        <v>677</v>
      </c>
      <c r="L196" s="463" t="s">
        <v>677</v>
      </c>
      <c r="M196" s="463" t="s">
        <v>677</v>
      </c>
      <c r="N196" s="463" t="s">
        <v>677</v>
      </c>
      <c r="O196" s="463" t="s">
        <v>677</v>
      </c>
      <c r="P196" s="463" t="s">
        <v>677</v>
      </c>
      <c r="Q196" s="463" t="s">
        <v>677</v>
      </c>
      <c r="R196" s="463" t="s">
        <v>677</v>
      </c>
      <c r="S196" s="463" t="s">
        <v>677</v>
      </c>
      <c r="T196" s="463" t="s">
        <v>677</v>
      </c>
      <c r="U196" s="463" t="s">
        <v>677</v>
      </c>
      <c r="V196" s="463" t="s">
        <v>677</v>
      </c>
      <c r="W196" s="463" t="s">
        <v>677</v>
      </c>
      <c r="X196" s="463" t="s">
        <v>677</v>
      </c>
      <c r="Y196" s="463" t="s">
        <v>677</v>
      </c>
      <c r="Z196" s="463" t="s">
        <v>677</v>
      </c>
      <c r="AA196" s="463" t="s">
        <v>677</v>
      </c>
      <c r="AB196" s="463" t="s">
        <v>677</v>
      </c>
      <c r="AC196" s="578"/>
      <c r="AD196" s="578"/>
      <c r="AE196" s="463" t="s">
        <v>677</v>
      </c>
      <c r="AF196" s="578"/>
      <c r="AG196" s="578"/>
      <c r="AH196" s="463" t="s">
        <v>677</v>
      </c>
      <c r="AI196" s="463" t="s">
        <v>677</v>
      </c>
      <c r="AJ196" s="463" t="s">
        <v>677</v>
      </c>
      <c r="AK196" s="463" t="s">
        <v>677</v>
      </c>
      <c r="AL196" s="578"/>
      <c r="AM196" s="578"/>
      <c r="AN196" s="463" t="s">
        <v>677</v>
      </c>
      <c r="AO196" s="578"/>
      <c r="AP196" s="578"/>
      <c r="AQ196" s="463" t="s">
        <v>677</v>
      </c>
      <c r="AR196" s="578"/>
      <c r="AS196" s="578"/>
      <c r="AT196" s="463" t="s">
        <v>677</v>
      </c>
      <c r="AU196" s="598">
        <v>42450</v>
      </c>
      <c r="AV196" s="463" t="s">
        <v>677</v>
      </c>
      <c r="AW196" s="463" t="s">
        <v>677</v>
      </c>
      <c r="AX196" s="463" t="s">
        <v>677</v>
      </c>
      <c r="AY196" s="463" t="s">
        <v>677</v>
      </c>
      <c r="AZ196" s="463" t="s">
        <v>677</v>
      </c>
      <c r="BA196" s="463" t="s">
        <v>677</v>
      </c>
      <c r="BB196" s="463" t="s">
        <v>677</v>
      </c>
      <c r="BC196" s="463" t="s">
        <v>677</v>
      </c>
      <c r="BD196" s="463" t="s">
        <v>677</v>
      </c>
      <c r="BE196" s="578"/>
      <c r="BF196" s="578"/>
      <c r="BG196" s="463" t="s">
        <v>677</v>
      </c>
      <c r="BH196" s="600"/>
      <c r="BI196" s="600"/>
      <c r="BJ196" s="463" t="s">
        <v>677</v>
      </c>
      <c r="BK196" s="600"/>
      <c r="BL196" s="600"/>
      <c r="BM196" s="463" t="s">
        <v>677</v>
      </c>
      <c r="BN196" s="463" t="s">
        <v>677</v>
      </c>
      <c r="BO196" s="463" t="s">
        <v>677</v>
      </c>
      <c r="BP196" s="463" t="s">
        <v>677</v>
      </c>
      <c r="BQ196" s="603" t="s">
        <v>677</v>
      </c>
      <c r="BR196" s="463" t="s">
        <v>677</v>
      </c>
      <c r="BS196" s="463" t="s">
        <v>677</v>
      </c>
      <c r="BT196" s="463" t="s">
        <v>677</v>
      </c>
      <c r="BU196" s="463" t="s">
        <v>677</v>
      </c>
      <c r="BV196" s="463" t="s">
        <v>677</v>
      </c>
      <c r="BW196" s="601" t="s">
        <v>683</v>
      </c>
      <c r="BX196" s="601" t="s">
        <v>683</v>
      </c>
      <c r="BY196" s="463" t="s">
        <v>677</v>
      </c>
    </row>
    <row r="197" spans="1:77" ht="15" x14ac:dyDescent="0.25">
      <c r="A197" s="598">
        <v>42451</v>
      </c>
      <c r="B197" s="463" t="s">
        <v>677</v>
      </c>
      <c r="C197" s="463" t="s">
        <v>677</v>
      </c>
      <c r="D197" s="463" t="s">
        <v>677</v>
      </c>
      <c r="E197" s="463" t="s">
        <v>677</v>
      </c>
      <c r="F197" s="463" t="s">
        <v>677</v>
      </c>
      <c r="G197" s="463" t="s">
        <v>677</v>
      </c>
      <c r="H197" s="463" t="s">
        <v>677</v>
      </c>
      <c r="I197" s="463" t="s">
        <v>677</v>
      </c>
      <c r="J197" s="463" t="s">
        <v>677</v>
      </c>
      <c r="K197" s="463" t="s">
        <v>677</v>
      </c>
      <c r="L197" s="463" t="s">
        <v>677</v>
      </c>
      <c r="M197" s="463" t="s">
        <v>677</v>
      </c>
      <c r="N197" s="463" t="s">
        <v>677</v>
      </c>
      <c r="O197" s="463" t="s">
        <v>677</v>
      </c>
      <c r="P197" s="463" t="s">
        <v>677</v>
      </c>
      <c r="Q197" s="463" t="s">
        <v>677</v>
      </c>
      <c r="R197" s="463" t="s">
        <v>677</v>
      </c>
      <c r="S197" s="463" t="s">
        <v>677</v>
      </c>
      <c r="T197" s="463" t="s">
        <v>677</v>
      </c>
      <c r="U197" s="463" t="s">
        <v>677</v>
      </c>
      <c r="V197" s="601" t="s">
        <v>683</v>
      </c>
      <c r="W197" s="463" t="s">
        <v>677</v>
      </c>
      <c r="X197" s="463" t="s">
        <v>677</v>
      </c>
      <c r="Y197" s="463" t="s">
        <v>677</v>
      </c>
      <c r="Z197" s="463" t="s">
        <v>677</v>
      </c>
      <c r="AA197" s="463" t="s">
        <v>677</v>
      </c>
      <c r="AB197" s="463" t="s">
        <v>677</v>
      </c>
      <c r="AC197" s="578"/>
      <c r="AD197" s="578"/>
      <c r="AE197" s="463" t="s">
        <v>677</v>
      </c>
      <c r="AF197" s="578"/>
      <c r="AG197" s="578"/>
      <c r="AH197" s="463" t="s">
        <v>677</v>
      </c>
      <c r="AI197" s="463" t="s">
        <v>677</v>
      </c>
      <c r="AJ197" s="463" t="s">
        <v>677</v>
      </c>
      <c r="AK197" s="463" t="s">
        <v>677</v>
      </c>
      <c r="AL197" s="578"/>
      <c r="AM197" s="578"/>
      <c r="AN197" s="463" t="s">
        <v>677</v>
      </c>
      <c r="AO197" s="578"/>
      <c r="AP197" s="578"/>
      <c r="AQ197" s="463" t="s">
        <v>677</v>
      </c>
      <c r="AR197" s="578"/>
      <c r="AS197" s="578"/>
      <c r="AT197" s="463" t="s">
        <v>677</v>
      </c>
      <c r="AU197" s="598">
        <v>42451</v>
      </c>
      <c r="AV197" s="463" t="s">
        <v>677</v>
      </c>
      <c r="AW197" s="463" t="s">
        <v>677</v>
      </c>
      <c r="AX197" s="463" t="s">
        <v>677</v>
      </c>
      <c r="AY197" s="463" t="s">
        <v>677</v>
      </c>
      <c r="AZ197" s="463" t="s">
        <v>677</v>
      </c>
      <c r="BA197" s="463" t="s">
        <v>677</v>
      </c>
      <c r="BB197" s="463" t="s">
        <v>677</v>
      </c>
      <c r="BC197" s="463" t="s">
        <v>677</v>
      </c>
      <c r="BD197" s="463" t="s">
        <v>677</v>
      </c>
      <c r="BE197" s="578"/>
      <c r="BF197" s="578"/>
      <c r="BG197" s="463" t="s">
        <v>677</v>
      </c>
      <c r="BH197" s="600"/>
      <c r="BI197" s="600"/>
      <c r="BJ197" s="463" t="s">
        <v>677</v>
      </c>
      <c r="BK197" s="600"/>
      <c r="BL197" s="600"/>
      <c r="BM197" s="463" t="s">
        <v>677</v>
      </c>
      <c r="BN197" s="463" t="s">
        <v>677</v>
      </c>
      <c r="BO197" s="463" t="s">
        <v>677</v>
      </c>
      <c r="BP197" s="463" t="s">
        <v>677</v>
      </c>
      <c r="BQ197" s="463" t="s">
        <v>677</v>
      </c>
      <c r="BR197" s="610" t="s">
        <v>683</v>
      </c>
      <c r="BS197" s="463" t="s">
        <v>677</v>
      </c>
      <c r="BT197" s="463" t="s">
        <v>677</v>
      </c>
      <c r="BU197" s="463" t="s">
        <v>677</v>
      </c>
      <c r="BV197" s="463" t="s">
        <v>677</v>
      </c>
      <c r="BW197" s="463" t="s">
        <v>677</v>
      </c>
      <c r="BX197" s="463" t="s">
        <v>677</v>
      </c>
      <c r="BY197" s="463" t="s">
        <v>677</v>
      </c>
    </row>
    <row r="198" spans="1:77" ht="15" x14ac:dyDescent="0.25">
      <c r="A198" s="598">
        <v>42452</v>
      </c>
      <c r="B198" s="463" t="s">
        <v>677</v>
      </c>
      <c r="C198" s="463" t="s">
        <v>677</v>
      </c>
      <c r="D198" s="463" t="s">
        <v>677</v>
      </c>
      <c r="E198" s="463" t="s">
        <v>677</v>
      </c>
      <c r="F198" s="463" t="s">
        <v>677</v>
      </c>
      <c r="G198" s="463" t="s">
        <v>677</v>
      </c>
      <c r="H198" s="463" t="s">
        <v>677</v>
      </c>
      <c r="I198" s="463" t="s">
        <v>677</v>
      </c>
      <c r="J198" s="463" t="s">
        <v>677</v>
      </c>
      <c r="K198" s="463" t="s">
        <v>677</v>
      </c>
      <c r="L198" s="463" t="s">
        <v>677</v>
      </c>
      <c r="M198" s="463" t="s">
        <v>677</v>
      </c>
      <c r="N198" s="463" t="s">
        <v>677</v>
      </c>
      <c r="O198" s="463" t="s">
        <v>677</v>
      </c>
      <c r="P198" s="463" t="s">
        <v>677</v>
      </c>
      <c r="Q198" s="463" t="s">
        <v>677</v>
      </c>
      <c r="R198" s="463" t="s">
        <v>677</v>
      </c>
      <c r="S198" s="463" t="s">
        <v>677</v>
      </c>
      <c r="T198" s="463" t="s">
        <v>677</v>
      </c>
      <c r="U198" s="463" t="s">
        <v>677</v>
      </c>
      <c r="V198" s="463" t="s">
        <v>677</v>
      </c>
      <c r="W198" s="463" t="s">
        <v>677</v>
      </c>
      <c r="X198" s="463" t="s">
        <v>677</v>
      </c>
      <c r="Y198" s="463" t="s">
        <v>677</v>
      </c>
      <c r="Z198" s="463" t="s">
        <v>677</v>
      </c>
      <c r="AA198" s="463" t="s">
        <v>677</v>
      </c>
      <c r="AB198" s="463" t="s">
        <v>677</v>
      </c>
      <c r="AC198" s="578"/>
      <c r="AD198" s="578"/>
      <c r="AE198" s="463" t="s">
        <v>677</v>
      </c>
      <c r="AF198" s="578"/>
      <c r="AG198" s="578"/>
      <c r="AH198" s="463" t="s">
        <v>677</v>
      </c>
      <c r="AI198" s="463" t="s">
        <v>677</v>
      </c>
      <c r="AJ198" s="463" t="s">
        <v>677</v>
      </c>
      <c r="AK198" s="463" t="s">
        <v>677</v>
      </c>
      <c r="AL198" s="578"/>
      <c r="AM198" s="578"/>
      <c r="AN198" s="463" t="s">
        <v>677</v>
      </c>
      <c r="AO198" s="578"/>
      <c r="AP198" s="578"/>
      <c r="AQ198" s="463" t="s">
        <v>677</v>
      </c>
      <c r="AR198" s="578"/>
      <c r="AS198" s="578"/>
      <c r="AT198" s="463" t="s">
        <v>677</v>
      </c>
      <c r="AU198" s="598">
        <v>42452</v>
      </c>
      <c r="AV198" s="463" t="s">
        <v>677</v>
      </c>
      <c r="AW198" s="463" t="s">
        <v>677</v>
      </c>
      <c r="AX198" s="463" t="s">
        <v>677</v>
      </c>
      <c r="AY198" s="463" t="s">
        <v>677</v>
      </c>
      <c r="AZ198" s="463" t="s">
        <v>677</v>
      </c>
      <c r="BA198" s="463" t="s">
        <v>677</v>
      </c>
      <c r="BB198" s="463" t="s">
        <v>677</v>
      </c>
      <c r="BC198" s="463" t="s">
        <v>677</v>
      </c>
      <c r="BD198" s="463" t="s">
        <v>677</v>
      </c>
      <c r="BE198" s="578"/>
      <c r="BF198" s="578"/>
      <c r="BG198" s="463" t="s">
        <v>677</v>
      </c>
      <c r="BH198" s="600"/>
      <c r="BI198" s="600"/>
      <c r="BJ198" s="463" t="s">
        <v>677</v>
      </c>
      <c r="BK198" s="600"/>
      <c r="BL198" s="600"/>
      <c r="BM198" s="463" t="s">
        <v>677</v>
      </c>
      <c r="BN198" s="463" t="s">
        <v>677</v>
      </c>
      <c r="BO198" s="463" t="s">
        <v>677</v>
      </c>
      <c r="BP198" s="463" t="s">
        <v>677</v>
      </c>
      <c r="BQ198" s="463" t="s">
        <v>677</v>
      </c>
      <c r="BR198" s="610" t="s">
        <v>683</v>
      </c>
      <c r="BS198" s="463" t="s">
        <v>677</v>
      </c>
      <c r="BT198" s="463" t="s">
        <v>677</v>
      </c>
      <c r="BU198" s="463" t="s">
        <v>677</v>
      </c>
      <c r="BV198" s="463" t="s">
        <v>677</v>
      </c>
      <c r="BW198" s="601" t="s">
        <v>683</v>
      </c>
      <c r="BX198" s="601" t="s">
        <v>683</v>
      </c>
      <c r="BY198" s="463" t="s">
        <v>677</v>
      </c>
    </row>
    <row r="199" spans="1:77" ht="15" x14ac:dyDescent="0.25">
      <c r="A199" s="598">
        <v>42453</v>
      </c>
      <c r="B199" s="463" t="s">
        <v>677</v>
      </c>
      <c r="C199" s="463" t="s">
        <v>677</v>
      </c>
      <c r="D199" s="463" t="s">
        <v>677</v>
      </c>
      <c r="E199" s="463" t="s">
        <v>677</v>
      </c>
      <c r="F199" s="463" t="s">
        <v>677</v>
      </c>
      <c r="G199" s="463" t="s">
        <v>677</v>
      </c>
      <c r="H199" s="463" t="s">
        <v>677</v>
      </c>
      <c r="I199" s="463" t="s">
        <v>677</v>
      </c>
      <c r="J199" s="463" t="s">
        <v>677</v>
      </c>
      <c r="K199" s="463" t="s">
        <v>677</v>
      </c>
      <c r="L199" s="463" t="s">
        <v>677</v>
      </c>
      <c r="M199" s="463" t="s">
        <v>677</v>
      </c>
      <c r="N199" s="463" t="s">
        <v>677</v>
      </c>
      <c r="O199" s="463" t="s">
        <v>677</v>
      </c>
      <c r="P199" s="463" t="s">
        <v>677</v>
      </c>
      <c r="Q199" s="463" t="s">
        <v>677</v>
      </c>
      <c r="R199" s="463" t="s">
        <v>677</v>
      </c>
      <c r="S199" s="463" t="s">
        <v>677</v>
      </c>
      <c r="T199" s="463" t="s">
        <v>677</v>
      </c>
      <c r="U199" s="463" t="s">
        <v>677</v>
      </c>
      <c r="V199" s="601" t="s">
        <v>683</v>
      </c>
      <c r="W199" s="463" t="s">
        <v>677</v>
      </c>
      <c r="X199" s="463" t="s">
        <v>677</v>
      </c>
      <c r="Y199" s="463" t="s">
        <v>677</v>
      </c>
      <c r="Z199" s="463" t="s">
        <v>677</v>
      </c>
      <c r="AA199" s="463" t="s">
        <v>677</v>
      </c>
      <c r="AB199" s="463" t="s">
        <v>677</v>
      </c>
      <c r="AC199" s="578"/>
      <c r="AD199" s="578"/>
      <c r="AE199" s="463" t="s">
        <v>677</v>
      </c>
      <c r="AF199" s="578"/>
      <c r="AG199" s="578"/>
      <c r="AH199" s="463" t="s">
        <v>677</v>
      </c>
      <c r="AI199" s="463" t="s">
        <v>677</v>
      </c>
      <c r="AJ199" s="463" t="s">
        <v>677</v>
      </c>
      <c r="AK199" s="463" t="s">
        <v>677</v>
      </c>
      <c r="AL199" s="578"/>
      <c r="AM199" s="578"/>
      <c r="AN199" s="463" t="s">
        <v>677</v>
      </c>
      <c r="AO199" s="578"/>
      <c r="AP199" s="578"/>
      <c r="AQ199" s="463" t="s">
        <v>677</v>
      </c>
      <c r="AR199" s="578"/>
      <c r="AS199" s="578"/>
      <c r="AT199" s="463" t="s">
        <v>677</v>
      </c>
      <c r="AU199" s="598">
        <v>42453</v>
      </c>
      <c r="AV199" s="463" t="s">
        <v>677</v>
      </c>
      <c r="AW199" s="463" t="s">
        <v>677</v>
      </c>
      <c r="AX199" s="463" t="s">
        <v>677</v>
      </c>
      <c r="AY199" s="463" t="s">
        <v>677</v>
      </c>
      <c r="AZ199" s="463" t="s">
        <v>677</v>
      </c>
      <c r="BA199" s="463" t="s">
        <v>677</v>
      </c>
      <c r="BB199" s="463" t="s">
        <v>677</v>
      </c>
      <c r="BC199" s="463" t="s">
        <v>677</v>
      </c>
      <c r="BD199" s="463" t="s">
        <v>677</v>
      </c>
      <c r="BE199" s="578"/>
      <c r="BF199" s="578"/>
      <c r="BG199" s="463" t="s">
        <v>677</v>
      </c>
      <c r="BH199" s="600"/>
      <c r="BI199" s="600"/>
      <c r="BJ199" s="463" t="s">
        <v>677</v>
      </c>
      <c r="BK199" s="600"/>
      <c r="BL199" s="600"/>
      <c r="BM199" s="463" t="s">
        <v>677</v>
      </c>
      <c r="BN199" s="463" t="s">
        <v>677</v>
      </c>
      <c r="BO199" s="463" t="s">
        <v>677</v>
      </c>
      <c r="BP199" s="463" t="s">
        <v>677</v>
      </c>
      <c r="BQ199" s="463" t="s">
        <v>677</v>
      </c>
      <c r="BR199" s="610" t="s">
        <v>683</v>
      </c>
      <c r="BS199" s="463" t="s">
        <v>677</v>
      </c>
      <c r="BT199" s="463" t="s">
        <v>677</v>
      </c>
      <c r="BU199" s="463" t="s">
        <v>677</v>
      </c>
      <c r="BV199" s="463" t="s">
        <v>677</v>
      </c>
      <c r="BW199" s="601" t="s">
        <v>683</v>
      </c>
      <c r="BX199" s="601" t="s">
        <v>683</v>
      </c>
      <c r="BY199" s="463" t="s">
        <v>677</v>
      </c>
    </row>
    <row r="200" spans="1:77" ht="26.25" x14ac:dyDescent="0.25">
      <c r="A200" s="598">
        <v>42454</v>
      </c>
      <c r="B200" s="463" t="s">
        <v>677</v>
      </c>
      <c r="C200" s="463" t="s">
        <v>677</v>
      </c>
      <c r="D200" s="463" t="s">
        <v>677</v>
      </c>
      <c r="E200" s="463" t="s">
        <v>677</v>
      </c>
      <c r="F200" s="463" t="s">
        <v>677</v>
      </c>
      <c r="G200" s="463" t="s">
        <v>677</v>
      </c>
      <c r="H200" s="463" t="s">
        <v>677</v>
      </c>
      <c r="I200" s="463" t="s">
        <v>677</v>
      </c>
      <c r="J200" s="463" t="s">
        <v>677</v>
      </c>
      <c r="K200" s="463" t="s">
        <v>677</v>
      </c>
      <c r="L200" s="463" t="s">
        <v>677</v>
      </c>
      <c r="M200" s="463" t="s">
        <v>677</v>
      </c>
      <c r="N200" s="463" t="s">
        <v>677</v>
      </c>
      <c r="O200" s="463" t="s">
        <v>677</v>
      </c>
      <c r="P200" s="463" t="s">
        <v>677</v>
      </c>
      <c r="Q200" s="463" t="s">
        <v>677</v>
      </c>
      <c r="R200" s="463" t="s">
        <v>677</v>
      </c>
      <c r="S200" s="463" t="s">
        <v>677</v>
      </c>
      <c r="T200" s="463" t="s">
        <v>677</v>
      </c>
      <c r="U200" s="463" t="s">
        <v>677</v>
      </c>
      <c r="V200" s="601" t="s">
        <v>683</v>
      </c>
      <c r="W200" s="463" t="s">
        <v>677</v>
      </c>
      <c r="X200" s="463" t="s">
        <v>677</v>
      </c>
      <c r="Y200" s="463" t="s">
        <v>677</v>
      </c>
      <c r="Z200" s="463" t="s">
        <v>677</v>
      </c>
      <c r="AA200" s="463" t="s">
        <v>677</v>
      </c>
      <c r="AB200" s="463" t="s">
        <v>677</v>
      </c>
      <c r="AC200" s="578"/>
      <c r="AD200" s="578"/>
      <c r="AE200" s="463" t="s">
        <v>677</v>
      </c>
      <c r="AF200" s="578"/>
      <c r="AG200" s="578"/>
      <c r="AH200" s="463" t="s">
        <v>677</v>
      </c>
      <c r="AI200" s="463" t="s">
        <v>677</v>
      </c>
      <c r="AJ200" s="463" t="s">
        <v>677</v>
      </c>
      <c r="AK200" s="463" t="s">
        <v>677</v>
      </c>
      <c r="AL200" s="578"/>
      <c r="AM200" s="578"/>
      <c r="AN200" s="463" t="s">
        <v>677</v>
      </c>
      <c r="AO200" s="578"/>
      <c r="AP200" s="578"/>
      <c r="AQ200" s="463" t="s">
        <v>677</v>
      </c>
      <c r="AR200" s="578"/>
      <c r="AS200" s="578"/>
      <c r="AT200" s="463" t="s">
        <v>677</v>
      </c>
      <c r="AU200" s="598">
        <v>42454</v>
      </c>
      <c r="AV200" s="463" t="s">
        <v>677</v>
      </c>
      <c r="AW200" s="463" t="s">
        <v>677</v>
      </c>
      <c r="AX200" s="463" t="s">
        <v>677</v>
      </c>
      <c r="AY200" s="463" t="s">
        <v>677</v>
      </c>
      <c r="AZ200" s="463" t="s">
        <v>677</v>
      </c>
      <c r="BA200" s="463" t="s">
        <v>677</v>
      </c>
      <c r="BB200" s="463" t="s">
        <v>677</v>
      </c>
      <c r="BC200" s="463" t="s">
        <v>677</v>
      </c>
      <c r="BD200" s="463" t="s">
        <v>677</v>
      </c>
      <c r="BE200" s="578"/>
      <c r="BF200" s="578"/>
      <c r="BG200" s="463" t="s">
        <v>677</v>
      </c>
      <c r="BH200" s="600"/>
      <c r="BI200" s="600"/>
      <c r="BJ200" s="463" t="s">
        <v>677</v>
      </c>
      <c r="BK200" s="600"/>
      <c r="BL200" s="600"/>
      <c r="BM200" s="463" t="s">
        <v>677</v>
      </c>
      <c r="BN200" s="463" t="s">
        <v>677</v>
      </c>
      <c r="BO200" s="463" t="s">
        <v>677</v>
      </c>
      <c r="BP200" s="463" t="s">
        <v>677</v>
      </c>
      <c r="BQ200" s="602" t="s">
        <v>886</v>
      </c>
      <c r="BR200" s="610" t="s">
        <v>683</v>
      </c>
      <c r="BS200" s="463" t="s">
        <v>677</v>
      </c>
      <c r="BT200" s="463" t="s">
        <v>677</v>
      </c>
      <c r="BU200" s="463" t="s">
        <v>677</v>
      </c>
      <c r="BV200" s="463" t="s">
        <v>677</v>
      </c>
      <c r="BW200" s="601" t="s">
        <v>683</v>
      </c>
      <c r="BX200" s="601" t="s">
        <v>683</v>
      </c>
      <c r="BY200" s="463" t="s">
        <v>677</v>
      </c>
    </row>
    <row r="201" spans="1:77" ht="26.25" x14ac:dyDescent="0.25">
      <c r="A201" s="598">
        <v>42455</v>
      </c>
      <c r="B201" s="463" t="s">
        <v>677</v>
      </c>
      <c r="C201" s="463" t="s">
        <v>677</v>
      </c>
      <c r="D201" s="463" t="s">
        <v>677</v>
      </c>
      <c r="E201" s="463" t="s">
        <v>677</v>
      </c>
      <c r="F201" s="463" t="s">
        <v>677</v>
      </c>
      <c r="G201" s="463" t="s">
        <v>677</v>
      </c>
      <c r="H201" s="463" t="s">
        <v>677</v>
      </c>
      <c r="I201" s="463" t="s">
        <v>677</v>
      </c>
      <c r="J201" s="463" t="s">
        <v>677</v>
      </c>
      <c r="K201" s="463" t="s">
        <v>677</v>
      </c>
      <c r="L201" s="463" t="s">
        <v>677</v>
      </c>
      <c r="M201" s="463" t="s">
        <v>677</v>
      </c>
      <c r="N201" s="463" t="s">
        <v>677</v>
      </c>
      <c r="O201" s="463" t="s">
        <v>677</v>
      </c>
      <c r="P201" s="463" t="s">
        <v>677</v>
      </c>
      <c r="Q201" s="463" t="s">
        <v>677</v>
      </c>
      <c r="R201" s="463" t="s">
        <v>677</v>
      </c>
      <c r="S201" s="463" t="s">
        <v>677</v>
      </c>
      <c r="T201" s="463" t="s">
        <v>677</v>
      </c>
      <c r="U201" s="463" t="s">
        <v>677</v>
      </c>
      <c r="V201" s="601" t="s">
        <v>683</v>
      </c>
      <c r="W201" s="463" t="s">
        <v>677</v>
      </c>
      <c r="X201" s="463" t="s">
        <v>677</v>
      </c>
      <c r="Y201" s="463" t="s">
        <v>677</v>
      </c>
      <c r="Z201" s="463" t="s">
        <v>677</v>
      </c>
      <c r="AA201" s="463" t="s">
        <v>677</v>
      </c>
      <c r="AB201" s="463" t="s">
        <v>677</v>
      </c>
      <c r="AC201" s="578"/>
      <c r="AD201" s="578"/>
      <c r="AE201" s="463" t="s">
        <v>677</v>
      </c>
      <c r="AF201" s="578"/>
      <c r="AG201" s="578"/>
      <c r="AH201" s="463" t="s">
        <v>677</v>
      </c>
      <c r="AI201" s="463" t="s">
        <v>677</v>
      </c>
      <c r="AJ201" s="463" t="s">
        <v>677</v>
      </c>
      <c r="AK201" s="463" t="s">
        <v>677</v>
      </c>
      <c r="AL201" s="578"/>
      <c r="AM201" s="578"/>
      <c r="AN201" s="463" t="s">
        <v>677</v>
      </c>
      <c r="AO201" s="578"/>
      <c r="AP201" s="578"/>
      <c r="AQ201" s="463" t="s">
        <v>677</v>
      </c>
      <c r="AR201" s="578"/>
      <c r="AS201" s="578"/>
      <c r="AT201" s="463" t="s">
        <v>677</v>
      </c>
      <c r="AU201" s="598">
        <v>42455</v>
      </c>
      <c r="AV201" s="463" t="s">
        <v>677</v>
      </c>
      <c r="AW201" s="463" t="s">
        <v>677</v>
      </c>
      <c r="AX201" s="463" t="s">
        <v>677</v>
      </c>
      <c r="AY201" s="463" t="s">
        <v>677</v>
      </c>
      <c r="AZ201" s="463" t="s">
        <v>677</v>
      </c>
      <c r="BA201" s="463" t="s">
        <v>677</v>
      </c>
      <c r="BB201" s="463" t="s">
        <v>677</v>
      </c>
      <c r="BC201" s="463" t="s">
        <v>677</v>
      </c>
      <c r="BD201" s="463" t="s">
        <v>677</v>
      </c>
      <c r="BE201" s="578"/>
      <c r="BF201" s="578"/>
      <c r="BG201" s="601" t="s">
        <v>683</v>
      </c>
      <c r="BH201" s="600"/>
      <c r="BI201" s="600"/>
      <c r="BJ201" s="463" t="s">
        <v>677</v>
      </c>
      <c r="BK201" s="600"/>
      <c r="BL201" s="600"/>
      <c r="BM201" s="463" t="s">
        <v>677</v>
      </c>
      <c r="BN201" s="463" t="s">
        <v>677</v>
      </c>
      <c r="BO201" s="463" t="s">
        <v>677</v>
      </c>
      <c r="BP201" s="463" t="s">
        <v>677</v>
      </c>
      <c r="BQ201" s="602" t="s">
        <v>886</v>
      </c>
      <c r="BR201" s="610" t="s">
        <v>683</v>
      </c>
      <c r="BS201" s="463" t="s">
        <v>677</v>
      </c>
      <c r="BT201" s="463" t="s">
        <v>677</v>
      </c>
      <c r="BU201" s="463" t="s">
        <v>677</v>
      </c>
      <c r="BV201" s="463" t="s">
        <v>677</v>
      </c>
      <c r="BW201" s="601" t="s">
        <v>683</v>
      </c>
      <c r="BX201" s="601" t="s">
        <v>683</v>
      </c>
      <c r="BY201" s="463" t="s">
        <v>677</v>
      </c>
    </row>
    <row r="202" spans="1:77" ht="15" x14ac:dyDescent="0.25">
      <c r="A202" s="598">
        <v>42456</v>
      </c>
      <c r="B202" s="463" t="s">
        <v>677</v>
      </c>
      <c r="C202" s="463" t="s">
        <v>677</v>
      </c>
      <c r="D202" s="463" t="s">
        <v>677</v>
      </c>
      <c r="E202" s="463" t="s">
        <v>677</v>
      </c>
      <c r="F202" s="463" t="s">
        <v>677</v>
      </c>
      <c r="G202" s="463" t="s">
        <v>677</v>
      </c>
      <c r="H202" s="463" t="s">
        <v>677</v>
      </c>
      <c r="I202" s="463" t="s">
        <v>677</v>
      </c>
      <c r="J202" s="463" t="s">
        <v>677</v>
      </c>
      <c r="K202" s="463" t="s">
        <v>677</v>
      </c>
      <c r="L202" s="463" t="s">
        <v>677</v>
      </c>
      <c r="M202" s="463" t="s">
        <v>677</v>
      </c>
      <c r="N202" s="463" t="s">
        <v>677</v>
      </c>
      <c r="O202" s="463" t="s">
        <v>677</v>
      </c>
      <c r="P202" s="463" t="s">
        <v>677</v>
      </c>
      <c r="Q202" s="463" t="s">
        <v>677</v>
      </c>
      <c r="R202" s="463" t="s">
        <v>677</v>
      </c>
      <c r="S202" s="463" t="s">
        <v>677</v>
      </c>
      <c r="T202" s="463" t="s">
        <v>677</v>
      </c>
      <c r="U202" s="463" t="s">
        <v>677</v>
      </c>
      <c r="V202" s="601" t="s">
        <v>683</v>
      </c>
      <c r="W202" s="463" t="s">
        <v>677</v>
      </c>
      <c r="X202" s="463" t="s">
        <v>677</v>
      </c>
      <c r="Y202" s="463" t="s">
        <v>677</v>
      </c>
      <c r="Z202" s="463" t="s">
        <v>677</v>
      </c>
      <c r="AA202" s="463" t="s">
        <v>677</v>
      </c>
      <c r="AB202" s="463" t="s">
        <v>677</v>
      </c>
      <c r="AC202" s="578"/>
      <c r="AD202" s="578"/>
      <c r="AE202" s="463" t="s">
        <v>677</v>
      </c>
      <c r="AF202" s="578"/>
      <c r="AG202" s="578"/>
      <c r="AH202" s="463" t="s">
        <v>677</v>
      </c>
      <c r="AI202" s="463" t="s">
        <v>677</v>
      </c>
      <c r="AJ202" s="463" t="s">
        <v>677</v>
      </c>
      <c r="AK202" s="463" t="s">
        <v>677</v>
      </c>
      <c r="AL202" s="578"/>
      <c r="AM202" s="578"/>
      <c r="AN202" s="463" t="s">
        <v>677</v>
      </c>
      <c r="AO202" s="578"/>
      <c r="AP202" s="578"/>
      <c r="AQ202" s="463" t="s">
        <v>677</v>
      </c>
      <c r="AR202" s="578"/>
      <c r="AS202" s="578"/>
      <c r="AT202" s="463" t="s">
        <v>677</v>
      </c>
      <c r="AU202" s="598">
        <v>42456</v>
      </c>
      <c r="AV202" s="463" t="s">
        <v>677</v>
      </c>
      <c r="AW202" s="463" t="s">
        <v>677</v>
      </c>
      <c r="AX202" s="463" t="s">
        <v>677</v>
      </c>
      <c r="AY202" s="463" t="s">
        <v>677</v>
      </c>
      <c r="AZ202" s="463" t="s">
        <v>677</v>
      </c>
      <c r="BA202" s="463" t="s">
        <v>677</v>
      </c>
      <c r="BB202" s="463" t="s">
        <v>677</v>
      </c>
      <c r="BC202" s="463" t="s">
        <v>677</v>
      </c>
      <c r="BD202" s="463" t="s">
        <v>677</v>
      </c>
      <c r="BE202" s="578"/>
      <c r="BF202" s="578"/>
      <c r="BG202" s="463" t="s">
        <v>677</v>
      </c>
      <c r="BH202" s="600"/>
      <c r="BI202" s="600"/>
      <c r="BJ202" s="463" t="s">
        <v>677</v>
      </c>
      <c r="BK202" s="600"/>
      <c r="BL202" s="600"/>
      <c r="BM202" s="463" t="s">
        <v>677</v>
      </c>
      <c r="BN202" s="463" t="s">
        <v>677</v>
      </c>
      <c r="BO202" s="463" t="s">
        <v>677</v>
      </c>
      <c r="BP202" s="463" t="s">
        <v>677</v>
      </c>
      <c r="BQ202" s="601" t="s">
        <v>683</v>
      </c>
      <c r="BR202" s="610" t="s">
        <v>683</v>
      </c>
      <c r="BS202" s="463" t="s">
        <v>677</v>
      </c>
      <c r="BT202" s="463" t="s">
        <v>677</v>
      </c>
      <c r="BU202" s="463" t="s">
        <v>677</v>
      </c>
      <c r="BV202" s="463" t="s">
        <v>677</v>
      </c>
      <c r="BW202" s="601" t="s">
        <v>683</v>
      </c>
      <c r="BX202" s="601" t="s">
        <v>683</v>
      </c>
      <c r="BY202" s="463" t="s">
        <v>677</v>
      </c>
    </row>
    <row r="203" spans="1:77" ht="15" x14ac:dyDescent="0.25">
      <c r="A203" s="598">
        <v>42457</v>
      </c>
      <c r="B203" s="463" t="s">
        <v>677</v>
      </c>
      <c r="C203" s="463" t="s">
        <v>677</v>
      </c>
      <c r="D203" s="463" t="s">
        <v>677</v>
      </c>
      <c r="E203" s="463" t="s">
        <v>677</v>
      </c>
      <c r="F203" s="463" t="s">
        <v>677</v>
      </c>
      <c r="G203" s="463" t="s">
        <v>677</v>
      </c>
      <c r="H203" s="463" t="s">
        <v>677</v>
      </c>
      <c r="I203" s="463" t="s">
        <v>677</v>
      </c>
      <c r="J203" s="463" t="s">
        <v>677</v>
      </c>
      <c r="K203" s="463" t="s">
        <v>677</v>
      </c>
      <c r="L203" s="463" t="s">
        <v>677</v>
      </c>
      <c r="M203" s="463" t="s">
        <v>677</v>
      </c>
      <c r="N203" s="463" t="s">
        <v>677</v>
      </c>
      <c r="O203" s="463" t="s">
        <v>677</v>
      </c>
      <c r="P203" s="463" t="s">
        <v>677</v>
      </c>
      <c r="Q203" s="463" t="s">
        <v>677</v>
      </c>
      <c r="R203" s="463" t="s">
        <v>677</v>
      </c>
      <c r="S203" s="463" t="s">
        <v>677</v>
      </c>
      <c r="T203" s="463" t="s">
        <v>677</v>
      </c>
      <c r="U203" s="463" t="s">
        <v>677</v>
      </c>
      <c r="V203" s="601" t="s">
        <v>683</v>
      </c>
      <c r="W203" s="463" t="s">
        <v>677</v>
      </c>
      <c r="X203" s="463" t="s">
        <v>677</v>
      </c>
      <c r="Y203" s="463" t="s">
        <v>677</v>
      </c>
      <c r="Z203" s="463" t="s">
        <v>677</v>
      </c>
      <c r="AA203" s="463" t="s">
        <v>677</v>
      </c>
      <c r="AB203" s="463" t="s">
        <v>677</v>
      </c>
      <c r="AC203" s="578"/>
      <c r="AD203" s="578"/>
      <c r="AE203" s="463" t="s">
        <v>677</v>
      </c>
      <c r="AF203" s="578"/>
      <c r="AG203" s="578"/>
      <c r="AH203" s="463" t="s">
        <v>677</v>
      </c>
      <c r="AI203" s="463" t="s">
        <v>677</v>
      </c>
      <c r="AJ203" s="463" t="s">
        <v>677</v>
      </c>
      <c r="AK203" s="463" t="s">
        <v>677</v>
      </c>
      <c r="AL203" s="578"/>
      <c r="AM203" s="578"/>
      <c r="AN203" s="463" t="s">
        <v>677</v>
      </c>
      <c r="AO203" s="578"/>
      <c r="AP203" s="578"/>
      <c r="AQ203" s="463" t="s">
        <v>677</v>
      </c>
      <c r="AR203" s="578"/>
      <c r="AS203" s="578"/>
      <c r="AT203" s="463" t="s">
        <v>677</v>
      </c>
      <c r="AU203" s="598">
        <v>42457</v>
      </c>
      <c r="AV203" s="463" t="s">
        <v>677</v>
      </c>
      <c r="AW203" s="463" t="s">
        <v>677</v>
      </c>
      <c r="AX203" s="463" t="s">
        <v>677</v>
      </c>
      <c r="AY203" s="463" t="s">
        <v>677</v>
      </c>
      <c r="AZ203" s="463" t="s">
        <v>677</v>
      </c>
      <c r="BA203" s="463" t="s">
        <v>677</v>
      </c>
      <c r="BB203" s="463" t="s">
        <v>677</v>
      </c>
      <c r="BC203" s="463" t="s">
        <v>677</v>
      </c>
      <c r="BD203" s="463" t="s">
        <v>677</v>
      </c>
      <c r="BE203" s="578"/>
      <c r="BF203" s="578"/>
      <c r="BG203" s="463" t="s">
        <v>677</v>
      </c>
      <c r="BH203" s="600"/>
      <c r="BI203" s="600"/>
      <c r="BJ203" s="463" t="s">
        <v>677</v>
      </c>
      <c r="BK203" s="600"/>
      <c r="BL203" s="600"/>
      <c r="BM203" s="463" t="s">
        <v>677</v>
      </c>
      <c r="BN203" s="463" t="s">
        <v>677</v>
      </c>
      <c r="BO203" s="463" t="s">
        <v>677</v>
      </c>
      <c r="BP203" s="463" t="s">
        <v>677</v>
      </c>
      <c r="BQ203" s="601" t="s">
        <v>683</v>
      </c>
      <c r="BR203" s="610" t="s">
        <v>683</v>
      </c>
      <c r="BS203" s="463" t="s">
        <v>677</v>
      </c>
      <c r="BT203" s="463" t="s">
        <v>677</v>
      </c>
      <c r="BU203" s="463" t="s">
        <v>677</v>
      </c>
      <c r="BV203" s="463" t="s">
        <v>677</v>
      </c>
      <c r="BW203" s="601" t="s">
        <v>683</v>
      </c>
      <c r="BX203" s="601" t="s">
        <v>683</v>
      </c>
      <c r="BY203" s="463" t="s">
        <v>677</v>
      </c>
    </row>
    <row r="204" spans="1:77" x14ac:dyDescent="0.2">
      <c r="A204" s="598">
        <v>42458</v>
      </c>
      <c r="B204" s="463" t="s">
        <v>677</v>
      </c>
      <c r="C204" s="463" t="s">
        <v>677</v>
      </c>
      <c r="D204" s="463" t="s">
        <v>677</v>
      </c>
      <c r="E204" s="463" t="s">
        <v>677</v>
      </c>
      <c r="F204" s="463" t="s">
        <v>677</v>
      </c>
      <c r="G204" s="463" t="s">
        <v>677</v>
      </c>
      <c r="H204" s="463" t="s">
        <v>677</v>
      </c>
      <c r="I204" s="463" t="s">
        <v>677</v>
      </c>
      <c r="J204" s="463" t="s">
        <v>677</v>
      </c>
      <c r="K204" s="463" t="s">
        <v>677</v>
      </c>
      <c r="L204" s="463" t="s">
        <v>677</v>
      </c>
      <c r="M204" s="463" t="s">
        <v>677</v>
      </c>
      <c r="N204" s="463" t="s">
        <v>677</v>
      </c>
      <c r="O204" s="463" t="s">
        <v>677</v>
      </c>
      <c r="P204" s="463" t="s">
        <v>677</v>
      </c>
      <c r="Q204" s="463" t="s">
        <v>677</v>
      </c>
      <c r="R204" s="463" t="s">
        <v>677</v>
      </c>
      <c r="S204" s="463" t="s">
        <v>677</v>
      </c>
      <c r="T204" s="463" t="s">
        <v>677</v>
      </c>
      <c r="U204" s="463" t="s">
        <v>677</v>
      </c>
      <c r="V204" s="601" t="s">
        <v>683</v>
      </c>
      <c r="W204" s="463" t="s">
        <v>677</v>
      </c>
      <c r="X204" s="463" t="s">
        <v>677</v>
      </c>
      <c r="Y204" s="463" t="s">
        <v>677</v>
      </c>
      <c r="Z204" s="463" t="s">
        <v>677</v>
      </c>
      <c r="AA204" s="463" t="s">
        <v>677</v>
      </c>
      <c r="AB204" s="463" t="s">
        <v>677</v>
      </c>
      <c r="AC204" s="578"/>
      <c r="AD204" s="578"/>
      <c r="AE204" s="463" t="s">
        <v>677</v>
      </c>
      <c r="AF204" s="578"/>
      <c r="AG204" s="578"/>
      <c r="AH204" s="463" t="s">
        <v>677</v>
      </c>
      <c r="AI204" s="463" t="s">
        <v>677</v>
      </c>
      <c r="AJ204" s="463" t="s">
        <v>677</v>
      </c>
      <c r="AK204" s="463" t="s">
        <v>677</v>
      </c>
      <c r="AL204" s="578"/>
      <c r="AM204" s="578"/>
      <c r="AN204" s="463" t="s">
        <v>677</v>
      </c>
      <c r="AO204" s="578"/>
      <c r="AP204" s="578"/>
      <c r="AQ204" s="463" t="s">
        <v>677</v>
      </c>
      <c r="AR204" s="578"/>
      <c r="AS204" s="578"/>
      <c r="AT204" s="463" t="s">
        <v>677</v>
      </c>
      <c r="AU204" s="598">
        <v>42458</v>
      </c>
      <c r="AV204" s="463" t="s">
        <v>677</v>
      </c>
      <c r="AW204" s="463" t="s">
        <v>677</v>
      </c>
      <c r="AX204" s="463" t="s">
        <v>677</v>
      </c>
      <c r="AY204" s="463" t="s">
        <v>677</v>
      </c>
      <c r="AZ204" s="463" t="s">
        <v>677</v>
      </c>
      <c r="BA204" s="463" t="s">
        <v>677</v>
      </c>
      <c r="BB204" s="463" t="s">
        <v>677</v>
      </c>
      <c r="BC204" s="463" t="s">
        <v>677</v>
      </c>
      <c r="BD204" s="463" t="s">
        <v>677</v>
      </c>
      <c r="BE204" s="578"/>
      <c r="BF204" s="578"/>
      <c r="BG204" s="463" t="s">
        <v>677</v>
      </c>
      <c r="BH204" s="600"/>
      <c r="BI204" s="600"/>
      <c r="BJ204" s="463" t="s">
        <v>677</v>
      </c>
      <c r="BK204" s="600"/>
      <c r="BL204" s="600"/>
      <c r="BM204" s="463" t="s">
        <v>677</v>
      </c>
      <c r="BN204" s="463" t="s">
        <v>677</v>
      </c>
      <c r="BO204" s="463" t="s">
        <v>677</v>
      </c>
      <c r="BP204" s="463" t="s">
        <v>677</v>
      </c>
      <c r="BQ204" s="603" t="s">
        <v>677</v>
      </c>
      <c r="BR204" s="463" t="s">
        <v>677</v>
      </c>
      <c r="BS204" s="463" t="s">
        <v>677</v>
      </c>
      <c r="BT204" s="463" t="s">
        <v>677</v>
      </c>
      <c r="BU204" s="463" t="s">
        <v>677</v>
      </c>
      <c r="BV204" s="463" t="s">
        <v>677</v>
      </c>
      <c r="BW204" s="601" t="s">
        <v>683</v>
      </c>
      <c r="BX204" s="601" t="s">
        <v>683</v>
      </c>
      <c r="BY204" s="463" t="s">
        <v>677</v>
      </c>
    </row>
    <row r="205" spans="1:77" x14ac:dyDescent="0.2">
      <c r="A205" s="598">
        <v>42459</v>
      </c>
      <c r="B205" s="463" t="s">
        <v>677</v>
      </c>
      <c r="C205" s="463" t="s">
        <v>677</v>
      </c>
      <c r="D205" s="463" t="s">
        <v>677</v>
      </c>
      <c r="E205" s="463" t="s">
        <v>677</v>
      </c>
      <c r="F205" s="463" t="s">
        <v>677</v>
      </c>
      <c r="G205" s="463" t="s">
        <v>677</v>
      </c>
      <c r="H205" s="463" t="s">
        <v>677</v>
      </c>
      <c r="I205" s="463" t="s">
        <v>677</v>
      </c>
      <c r="J205" s="463" t="s">
        <v>677</v>
      </c>
      <c r="K205" s="463" t="s">
        <v>677</v>
      </c>
      <c r="L205" s="463" t="s">
        <v>677</v>
      </c>
      <c r="M205" s="463" t="s">
        <v>677</v>
      </c>
      <c r="N205" s="463" t="s">
        <v>677</v>
      </c>
      <c r="O205" s="463" t="s">
        <v>677</v>
      </c>
      <c r="P205" s="463" t="s">
        <v>677</v>
      </c>
      <c r="Q205" s="463" t="s">
        <v>677</v>
      </c>
      <c r="R205" s="463" t="s">
        <v>677</v>
      </c>
      <c r="S205" s="463" t="s">
        <v>677</v>
      </c>
      <c r="T205" s="463" t="s">
        <v>677</v>
      </c>
      <c r="U205" s="463" t="s">
        <v>677</v>
      </c>
      <c r="V205" s="463" t="s">
        <v>677</v>
      </c>
      <c r="W205" s="463" t="s">
        <v>677</v>
      </c>
      <c r="X205" s="463" t="s">
        <v>677</v>
      </c>
      <c r="Y205" s="463" t="s">
        <v>677</v>
      </c>
      <c r="Z205" s="463" t="s">
        <v>677</v>
      </c>
      <c r="AA205" s="463" t="s">
        <v>677</v>
      </c>
      <c r="AB205" s="463" t="s">
        <v>677</v>
      </c>
      <c r="AC205" s="578"/>
      <c r="AD205" s="578"/>
      <c r="AE205" s="463" t="s">
        <v>677</v>
      </c>
      <c r="AF205" s="578"/>
      <c r="AG205" s="578"/>
      <c r="AH205" s="463" t="s">
        <v>677</v>
      </c>
      <c r="AI205" s="463" t="s">
        <v>677</v>
      </c>
      <c r="AJ205" s="463" t="s">
        <v>677</v>
      </c>
      <c r="AK205" s="463" t="s">
        <v>677</v>
      </c>
      <c r="AL205" s="578"/>
      <c r="AM205" s="578"/>
      <c r="AN205" s="463" t="s">
        <v>677</v>
      </c>
      <c r="AO205" s="578"/>
      <c r="AP205" s="578"/>
      <c r="AQ205" s="463" t="s">
        <v>677</v>
      </c>
      <c r="AR205" s="578"/>
      <c r="AS205" s="578"/>
      <c r="AT205" s="463" t="s">
        <v>677</v>
      </c>
      <c r="AU205" s="598">
        <v>42459</v>
      </c>
      <c r="AV205" s="463" t="s">
        <v>677</v>
      </c>
      <c r="AW205" s="463" t="s">
        <v>677</v>
      </c>
      <c r="AX205" s="463" t="s">
        <v>677</v>
      </c>
      <c r="AY205" s="463" t="s">
        <v>677</v>
      </c>
      <c r="AZ205" s="463" t="s">
        <v>677</v>
      </c>
      <c r="BA205" s="463" t="s">
        <v>677</v>
      </c>
      <c r="BB205" s="463" t="s">
        <v>677</v>
      </c>
      <c r="BC205" s="463" t="s">
        <v>677</v>
      </c>
      <c r="BD205" s="463" t="s">
        <v>677</v>
      </c>
      <c r="BE205" s="578"/>
      <c r="BF205" s="578"/>
      <c r="BG205" s="463" t="s">
        <v>677</v>
      </c>
      <c r="BH205" s="600"/>
      <c r="BI205" s="600"/>
      <c r="BJ205" s="463" t="s">
        <v>677</v>
      </c>
      <c r="BK205" s="600"/>
      <c r="BL205" s="600"/>
      <c r="BM205" s="463" t="s">
        <v>677</v>
      </c>
      <c r="BN205" s="463" t="s">
        <v>677</v>
      </c>
      <c r="BO205" s="463" t="s">
        <v>677</v>
      </c>
      <c r="BP205" s="463" t="s">
        <v>677</v>
      </c>
      <c r="BQ205" s="463" t="s">
        <v>677</v>
      </c>
      <c r="BR205" s="463" t="s">
        <v>677</v>
      </c>
      <c r="BS205" s="463" t="s">
        <v>677</v>
      </c>
      <c r="BT205" s="463" t="s">
        <v>677</v>
      </c>
      <c r="BU205" s="463" t="s">
        <v>677</v>
      </c>
      <c r="BV205" s="463" t="s">
        <v>677</v>
      </c>
      <c r="BW205" s="601" t="s">
        <v>683</v>
      </c>
      <c r="BX205" s="601" t="s">
        <v>683</v>
      </c>
      <c r="BY205" s="463" t="s">
        <v>677</v>
      </c>
    </row>
    <row r="206" spans="1:77" ht="15" x14ac:dyDescent="0.25">
      <c r="A206" s="598">
        <v>42460</v>
      </c>
      <c r="B206" s="463" t="s">
        <v>677</v>
      </c>
      <c r="C206" s="463" t="s">
        <v>677</v>
      </c>
      <c r="D206" s="463" t="s">
        <v>677</v>
      </c>
      <c r="E206" s="463" t="s">
        <v>677</v>
      </c>
      <c r="F206" s="463" t="s">
        <v>677</v>
      </c>
      <c r="G206" s="463" t="s">
        <v>677</v>
      </c>
      <c r="H206" s="463" t="s">
        <v>677</v>
      </c>
      <c r="I206" s="463" t="s">
        <v>677</v>
      </c>
      <c r="J206" s="463" t="s">
        <v>677</v>
      </c>
      <c r="K206" s="463" t="s">
        <v>677</v>
      </c>
      <c r="L206" s="463" t="s">
        <v>677</v>
      </c>
      <c r="M206" s="463" t="s">
        <v>677</v>
      </c>
      <c r="N206" s="463" t="s">
        <v>677</v>
      </c>
      <c r="O206" s="463" t="s">
        <v>677</v>
      </c>
      <c r="P206" s="463" t="s">
        <v>677</v>
      </c>
      <c r="Q206" s="463" t="s">
        <v>677</v>
      </c>
      <c r="R206" s="463" t="s">
        <v>677</v>
      </c>
      <c r="S206" s="463" t="s">
        <v>677</v>
      </c>
      <c r="T206" s="463" t="s">
        <v>677</v>
      </c>
      <c r="U206" s="463" t="s">
        <v>677</v>
      </c>
      <c r="V206" s="463" t="s">
        <v>677</v>
      </c>
      <c r="W206" s="463" t="s">
        <v>677</v>
      </c>
      <c r="X206" s="463" t="s">
        <v>677</v>
      </c>
      <c r="Y206" s="463" t="s">
        <v>677</v>
      </c>
      <c r="Z206" s="463" t="s">
        <v>677</v>
      </c>
      <c r="AA206" s="463" t="s">
        <v>677</v>
      </c>
      <c r="AB206" s="463" t="s">
        <v>677</v>
      </c>
      <c r="AC206" s="578"/>
      <c r="AD206" s="578"/>
      <c r="AE206" s="463" t="s">
        <v>677</v>
      </c>
      <c r="AF206" s="578"/>
      <c r="AG206" s="578"/>
      <c r="AH206" s="463" t="s">
        <v>677</v>
      </c>
      <c r="AI206" s="463" t="s">
        <v>677</v>
      </c>
      <c r="AJ206" s="463" t="s">
        <v>677</v>
      </c>
      <c r="AK206" s="463" t="s">
        <v>677</v>
      </c>
      <c r="AL206" s="578"/>
      <c r="AM206" s="578"/>
      <c r="AN206" s="463" t="s">
        <v>677</v>
      </c>
      <c r="AO206" s="578"/>
      <c r="AP206" s="578"/>
      <c r="AQ206" s="463" t="s">
        <v>677</v>
      </c>
      <c r="AR206" s="578"/>
      <c r="AS206" s="578"/>
      <c r="AT206" s="463" t="s">
        <v>677</v>
      </c>
      <c r="AU206" s="598">
        <v>42460</v>
      </c>
      <c r="AV206" s="463" t="s">
        <v>677</v>
      </c>
      <c r="AW206" s="463" t="s">
        <v>677</v>
      </c>
      <c r="AX206" s="463" t="s">
        <v>677</v>
      </c>
      <c r="AY206" s="463" t="s">
        <v>677</v>
      </c>
      <c r="AZ206" s="463" t="s">
        <v>677</v>
      </c>
      <c r="BA206" s="463" t="s">
        <v>677</v>
      </c>
      <c r="BB206" s="463" t="s">
        <v>677</v>
      </c>
      <c r="BC206" s="463" t="s">
        <v>677</v>
      </c>
      <c r="BD206" s="463" t="s">
        <v>677</v>
      </c>
      <c r="BE206" s="578"/>
      <c r="BF206" s="578"/>
      <c r="BG206" s="463" t="s">
        <v>677</v>
      </c>
      <c r="BH206" s="600"/>
      <c r="BI206" s="600"/>
      <c r="BJ206" s="463" t="s">
        <v>677</v>
      </c>
      <c r="BK206" s="600"/>
      <c r="BL206" s="600"/>
      <c r="BM206" s="463" t="s">
        <v>677</v>
      </c>
      <c r="BN206" s="463" t="s">
        <v>677</v>
      </c>
      <c r="BO206" s="463" t="s">
        <v>677</v>
      </c>
      <c r="BP206" s="463" t="s">
        <v>677</v>
      </c>
      <c r="BQ206" s="463" t="s">
        <v>677</v>
      </c>
      <c r="BR206" s="610" t="s">
        <v>683</v>
      </c>
      <c r="BS206" s="463" t="s">
        <v>677</v>
      </c>
      <c r="BT206" s="463" t="s">
        <v>677</v>
      </c>
      <c r="BU206" s="463" t="s">
        <v>677</v>
      </c>
      <c r="BV206" s="463" t="s">
        <v>677</v>
      </c>
      <c r="BW206" s="601" t="s">
        <v>683</v>
      </c>
      <c r="BX206" s="601" t="s">
        <v>683</v>
      </c>
      <c r="BY206" s="463" t="s">
        <v>677</v>
      </c>
    </row>
    <row r="207" spans="1:77" ht="26.25" x14ac:dyDescent="0.25">
      <c r="A207" s="598">
        <v>42461</v>
      </c>
      <c r="B207" s="463" t="s">
        <v>677</v>
      </c>
      <c r="C207" s="463" t="s">
        <v>677</v>
      </c>
      <c r="D207" s="463" t="s">
        <v>677</v>
      </c>
      <c r="E207" s="463" t="s">
        <v>677</v>
      </c>
      <c r="F207" s="463" t="s">
        <v>677</v>
      </c>
      <c r="G207" s="463" t="s">
        <v>677</v>
      </c>
      <c r="H207" s="463" t="s">
        <v>677</v>
      </c>
      <c r="I207" s="463" t="s">
        <v>677</v>
      </c>
      <c r="J207" s="463" t="s">
        <v>677</v>
      </c>
      <c r="K207" s="463" t="s">
        <v>677</v>
      </c>
      <c r="L207" s="463" t="s">
        <v>677</v>
      </c>
      <c r="M207" s="463" t="s">
        <v>677</v>
      </c>
      <c r="N207" s="463" t="s">
        <v>677</v>
      </c>
      <c r="O207" s="463" t="s">
        <v>677</v>
      </c>
      <c r="P207" s="463" t="s">
        <v>677</v>
      </c>
      <c r="Q207" s="463" t="s">
        <v>677</v>
      </c>
      <c r="R207" s="463" t="s">
        <v>677</v>
      </c>
      <c r="S207" s="463" t="s">
        <v>677</v>
      </c>
      <c r="T207" s="463" t="s">
        <v>677</v>
      </c>
      <c r="U207" s="463" t="s">
        <v>677</v>
      </c>
      <c r="V207" s="463" t="s">
        <v>677</v>
      </c>
      <c r="W207" s="463" t="s">
        <v>677</v>
      </c>
      <c r="X207" s="463" t="s">
        <v>677</v>
      </c>
      <c r="Y207" s="463" t="s">
        <v>677</v>
      </c>
      <c r="Z207" s="463" t="s">
        <v>677</v>
      </c>
      <c r="AA207" s="463" t="s">
        <v>677</v>
      </c>
      <c r="AB207" s="463" t="s">
        <v>677</v>
      </c>
      <c r="AC207" s="578"/>
      <c r="AD207" s="578"/>
      <c r="AE207" s="463" t="s">
        <v>677</v>
      </c>
      <c r="AF207" s="578"/>
      <c r="AG207" s="578"/>
      <c r="AH207" s="463" t="s">
        <v>677</v>
      </c>
      <c r="AI207" s="463" t="s">
        <v>677</v>
      </c>
      <c r="AJ207" s="463" t="s">
        <v>677</v>
      </c>
      <c r="AK207" s="463" t="s">
        <v>677</v>
      </c>
      <c r="AL207" s="578"/>
      <c r="AM207" s="578"/>
      <c r="AN207" s="463" t="s">
        <v>677</v>
      </c>
      <c r="AO207" s="578"/>
      <c r="AP207" s="578"/>
      <c r="AQ207" s="463" t="s">
        <v>677</v>
      </c>
      <c r="AR207" s="578"/>
      <c r="AS207" s="578"/>
      <c r="AT207" s="463" t="s">
        <v>677</v>
      </c>
      <c r="AU207" s="598">
        <v>42461</v>
      </c>
      <c r="AV207" s="463" t="s">
        <v>677</v>
      </c>
      <c r="AW207" s="463" t="s">
        <v>677</v>
      </c>
      <c r="AX207" s="463" t="s">
        <v>677</v>
      </c>
      <c r="AY207" s="463" t="s">
        <v>677</v>
      </c>
      <c r="AZ207" s="463" t="s">
        <v>677</v>
      </c>
      <c r="BA207" s="463" t="s">
        <v>677</v>
      </c>
      <c r="BB207" s="463" t="s">
        <v>677</v>
      </c>
      <c r="BC207" s="463" t="s">
        <v>677</v>
      </c>
      <c r="BD207" s="463" t="s">
        <v>677</v>
      </c>
      <c r="BE207" s="578"/>
      <c r="BF207" s="578"/>
      <c r="BG207" s="463" t="s">
        <v>677</v>
      </c>
      <c r="BH207" s="600"/>
      <c r="BI207" s="600"/>
      <c r="BJ207" s="463" t="s">
        <v>677</v>
      </c>
      <c r="BK207" s="600"/>
      <c r="BL207" s="600"/>
      <c r="BM207" s="463" t="s">
        <v>677</v>
      </c>
      <c r="BN207" s="463" t="s">
        <v>677</v>
      </c>
      <c r="BO207" s="463" t="s">
        <v>677</v>
      </c>
      <c r="BP207" s="463" t="s">
        <v>677</v>
      </c>
      <c r="BQ207" s="602" t="s">
        <v>886</v>
      </c>
      <c r="BR207" s="610" t="s">
        <v>683</v>
      </c>
      <c r="BS207" s="463" t="s">
        <v>677</v>
      </c>
      <c r="BT207" s="463" t="s">
        <v>677</v>
      </c>
      <c r="BU207" s="463" t="s">
        <v>677</v>
      </c>
      <c r="BV207" s="463" t="s">
        <v>677</v>
      </c>
      <c r="BW207" s="601" t="s">
        <v>683</v>
      </c>
      <c r="BX207" s="601" t="s">
        <v>683</v>
      </c>
      <c r="BY207" s="463" t="s">
        <v>677</v>
      </c>
    </row>
    <row r="208" spans="1:77" ht="26.25" x14ac:dyDescent="0.25">
      <c r="A208" s="598">
        <v>42462</v>
      </c>
      <c r="B208" s="463" t="s">
        <v>677</v>
      </c>
      <c r="C208" s="463" t="s">
        <v>677</v>
      </c>
      <c r="D208" s="463" t="s">
        <v>677</v>
      </c>
      <c r="E208" s="463" t="s">
        <v>677</v>
      </c>
      <c r="F208" s="463" t="s">
        <v>677</v>
      </c>
      <c r="G208" s="463" t="s">
        <v>677</v>
      </c>
      <c r="H208" s="463" t="s">
        <v>677</v>
      </c>
      <c r="I208" s="463" t="s">
        <v>677</v>
      </c>
      <c r="J208" s="463" t="s">
        <v>677</v>
      </c>
      <c r="K208" s="463" t="s">
        <v>677</v>
      </c>
      <c r="L208" s="463" t="s">
        <v>677</v>
      </c>
      <c r="M208" s="463" t="s">
        <v>677</v>
      </c>
      <c r="N208" s="463" t="s">
        <v>677</v>
      </c>
      <c r="O208" s="463" t="s">
        <v>677</v>
      </c>
      <c r="P208" s="463" t="s">
        <v>677</v>
      </c>
      <c r="Q208" s="463" t="s">
        <v>677</v>
      </c>
      <c r="R208" s="463" t="s">
        <v>677</v>
      </c>
      <c r="S208" s="463" t="s">
        <v>677</v>
      </c>
      <c r="T208" s="463" t="s">
        <v>677</v>
      </c>
      <c r="U208" s="463" t="s">
        <v>677</v>
      </c>
      <c r="V208" s="463" t="s">
        <v>677</v>
      </c>
      <c r="W208" s="463" t="s">
        <v>677</v>
      </c>
      <c r="X208" s="463" t="s">
        <v>677</v>
      </c>
      <c r="Y208" s="463" t="s">
        <v>677</v>
      </c>
      <c r="Z208" s="463" t="s">
        <v>677</v>
      </c>
      <c r="AA208" s="463" t="s">
        <v>677</v>
      </c>
      <c r="AB208" s="463" t="s">
        <v>677</v>
      </c>
      <c r="AC208" s="578"/>
      <c r="AD208" s="578"/>
      <c r="AE208" s="463" t="s">
        <v>677</v>
      </c>
      <c r="AF208" s="578"/>
      <c r="AG208" s="578"/>
      <c r="AH208" s="463" t="s">
        <v>677</v>
      </c>
      <c r="AI208" s="463" t="s">
        <v>677</v>
      </c>
      <c r="AJ208" s="463" t="s">
        <v>677</v>
      </c>
      <c r="AK208" s="463" t="s">
        <v>677</v>
      </c>
      <c r="AL208" s="578"/>
      <c r="AM208" s="578"/>
      <c r="AN208" s="463" t="s">
        <v>677</v>
      </c>
      <c r="AO208" s="578"/>
      <c r="AP208" s="578"/>
      <c r="AQ208" s="463" t="s">
        <v>677</v>
      </c>
      <c r="AR208" s="578"/>
      <c r="AS208" s="578"/>
      <c r="AT208" s="463" t="s">
        <v>677</v>
      </c>
      <c r="AU208" s="598">
        <v>42462</v>
      </c>
      <c r="AV208" s="463" t="s">
        <v>677</v>
      </c>
      <c r="AW208" s="463" t="s">
        <v>677</v>
      </c>
      <c r="AX208" s="463" t="s">
        <v>677</v>
      </c>
      <c r="AY208" s="463" t="s">
        <v>677</v>
      </c>
      <c r="AZ208" s="463" t="s">
        <v>677</v>
      </c>
      <c r="BA208" s="463" t="s">
        <v>677</v>
      </c>
      <c r="BB208" s="463" t="s">
        <v>677</v>
      </c>
      <c r="BC208" s="463" t="s">
        <v>677</v>
      </c>
      <c r="BD208" s="463" t="s">
        <v>677</v>
      </c>
      <c r="BE208" s="578"/>
      <c r="BF208" s="578"/>
      <c r="BG208" s="463" t="s">
        <v>677</v>
      </c>
      <c r="BH208" s="600"/>
      <c r="BI208" s="600"/>
      <c r="BJ208" s="601" t="s">
        <v>683</v>
      </c>
      <c r="BK208" s="600"/>
      <c r="BL208" s="600"/>
      <c r="BM208" s="463" t="s">
        <v>677</v>
      </c>
      <c r="BN208" s="463" t="s">
        <v>677</v>
      </c>
      <c r="BO208" s="463" t="s">
        <v>677</v>
      </c>
      <c r="BP208" s="463" t="s">
        <v>677</v>
      </c>
      <c r="BQ208" s="602" t="s">
        <v>886</v>
      </c>
      <c r="BR208" s="610" t="s">
        <v>683</v>
      </c>
      <c r="BS208" s="463" t="s">
        <v>677</v>
      </c>
      <c r="BT208" s="463" t="s">
        <v>677</v>
      </c>
      <c r="BU208" s="463" t="s">
        <v>677</v>
      </c>
      <c r="BV208" s="463" t="s">
        <v>677</v>
      </c>
      <c r="BW208" s="601" t="s">
        <v>683</v>
      </c>
      <c r="BX208" s="601" t="s">
        <v>683</v>
      </c>
      <c r="BY208" s="463" t="s">
        <v>677</v>
      </c>
    </row>
    <row r="209" spans="1:77" ht="15" x14ac:dyDescent="0.25">
      <c r="A209" s="598">
        <v>42463</v>
      </c>
      <c r="B209" s="463" t="s">
        <v>677</v>
      </c>
      <c r="C209" s="463" t="s">
        <v>677</v>
      </c>
      <c r="D209" s="463" t="s">
        <v>677</v>
      </c>
      <c r="E209" s="463" t="s">
        <v>677</v>
      </c>
      <c r="F209" s="463" t="s">
        <v>677</v>
      </c>
      <c r="G209" s="463" t="s">
        <v>677</v>
      </c>
      <c r="H209" s="463" t="s">
        <v>677</v>
      </c>
      <c r="I209" s="463" t="s">
        <v>677</v>
      </c>
      <c r="J209" s="463" t="s">
        <v>677</v>
      </c>
      <c r="K209" s="463" t="s">
        <v>677</v>
      </c>
      <c r="L209" s="463" t="s">
        <v>677</v>
      </c>
      <c r="M209" s="463" t="s">
        <v>677</v>
      </c>
      <c r="N209" s="463" t="s">
        <v>677</v>
      </c>
      <c r="O209" s="463" t="s">
        <v>677</v>
      </c>
      <c r="P209" s="463" t="s">
        <v>677</v>
      </c>
      <c r="Q209" s="463" t="s">
        <v>677</v>
      </c>
      <c r="R209" s="463" t="s">
        <v>677</v>
      </c>
      <c r="S209" s="463" t="s">
        <v>677</v>
      </c>
      <c r="T209" s="463" t="s">
        <v>677</v>
      </c>
      <c r="U209" s="463" t="s">
        <v>677</v>
      </c>
      <c r="V209" s="463" t="s">
        <v>677</v>
      </c>
      <c r="W209" s="463" t="s">
        <v>677</v>
      </c>
      <c r="X209" s="463" t="s">
        <v>677</v>
      </c>
      <c r="Y209" s="463" t="s">
        <v>677</v>
      </c>
      <c r="Z209" s="463" t="s">
        <v>677</v>
      </c>
      <c r="AA209" s="463" t="s">
        <v>677</v>
      </c>
      <c r="AB209" s="463" t="s">
        <v>677</v>
      </c>
      <c r="AC209" s="578"/>
      <c r="AD209" s="578"/>
      <c r="AE209" s="463" t="s">
        <v>677</v>
      </c>
      <c r="AF209" s="578"/>
      <c r="AG209" s="578"/>
      <c r="AH209" s="463" t="s">
        <v>677</v>
      </c>
      <c r="AI209" s="463" t="s">
        <v>677</v>
      </c>
      <c r="AJ209" s="463" t="s">
        <v>677</v>
      </c>
      <c r="AK209" s="463" t="s">
        <v>677</v>
      </c>
      <c r="AL209" s="578"/>
      <c r="AM209" s="578"/>
      <c r="AN209" s="463" t="s">
        <v>677</v>
      </c>
      <c r="AO209" s="578"/>
      <c r="AP209" s="578"/>
      <c r="AQ209" s="463" t="s">
        <v>677</v>
      </c>
      <c r="AR209" s="578"/>
      <c r="AS209" s="578"/>
      <c r="AT209" s="463" t="s">
        <v>677</v>
      </c>
      <c r="AU209" s="598">
        <v>42463</v>
      </c>
      <c r="AV209" s="463" t="s">
        <v>677</v>
      </c>
      <c r="AW209" s="463" t="s">
        <v>677</v>
      </c>
      <c r="AX209" s="463" t="s">
        <v>677</v>
      </c>
      <c r="AY209" s="463" t="s">
        <v>677</v>
      </c>
      <c r="AZ209" s="463" t="s">
        <v>677</v>
      </c>
      <c r="BA209" s="463" t="s">
        <v>677</v>
      </c>
      <c r="BB209" s="463" t="s">
        <v>677</v>
      </c>
      <c r="BC209" s="463" t="s">
        <v>677</v>
      </c>
      <c r="BD209" s="463" t="s">
        <v>677</v>
      </c>
      <c r="BE209" s="578"/>
      <c r="BF209" s="578"/>
      <c r="BG209" s="463" t="s">
        <v>677</v>
      </c>
      <c r="BH209" s="600"/>
      <c r="BI209" s="600"/>
      <c r="BJ209" s="601" t="s">
        <v>683</v>
      </c>
      <c r="BK209" s="600"/>
      <c r="BL209" s="600"/>
      <c r="BM209" s="463" t="s">
        <v>677</v>
      </c>
      <c r="BN209" s="463" t="s">
        <v>677</v>
      </c>
      <c r="BO209" s="463" t="s">
        <v>677</v>
      </c>
      <c r="BP209" s="463" t="s">
        <v>677</v>
      </c>
      <c r="BQ209" s="603" t="s">
        <v>677</v>
      </c>
      <c r="BR209" s="610" t="s">
        <v>683</v>
      </c>
      <c r="BS209" s="463" t="s">
        <v>677</v>
      </c>
      <c r="BT209" s="463" t="s">
        <v>677</v>
      </c>
      <c r="BU209" s="463" t="s">
        <v>677</v>
      </c>
      <c r="BV209" s="463" t="s">
        <v>677</v>
      </c>
      <c r="BW209" s="601" t="s">
        <v>683</v>
      </c>
      <c r="BX209" s="601" t="s">
        <v>683</v>
      </c>
      <c r="BY209" s="463" t="s">
        <v>677</v>
      </c>
    </row>
    <row r="210" spans="1:77" ht="15" x14ac:dyDescent="0.25">
      <c r="A210" s="598">
        <v>42464</v>
      </c>
      <c r="B210" s="463" t="s">
        <v>677</v>
      </c>
      <c r="C210" s="463" t="s">
        <v>677</v>
      </c>
      <c r="D210" s="463" t="s">
        <v>677</v>
      </c>
      <c r="E210" s="463" t="s">
        <v>677</v>
      </c>
      <c r="F210" s="463" t="s">
        <v>677</v>
      </c>
      <c r="G210" s="463" t="s">
        <v>677</v>
      </c>
      <c r="H210" s="463" t="s">
        <v>677</v>
      </c>
      <c r="I210" s="463" t="s">
        <v>677</v>
      </c>
      <c r="J210" s="463" t="s">
        <v>677</v>
      </c>
      <c r="K210" s="463" t="s">
        <v>677</v>
      </c>
      <c r="L210" s="463" t="s">
        <v>677</v>
      </c>
      <c r="M210" s="463" t="s">
        <v>677</v>
      </c>
      <c r="N210" s="463" t="s">
        <v>677</v>
      </c>
      <c r="O210" s="463" t="s">
        <v>677</v>
      </c>
      <c r="P210" s="463" t="s">
        <v>677</v>
      </c>
      <c r="Q210" s="463" t="s">
        <v>677</v>
      </c>
      <c r="R210" s="463" t="s">
        <v>677</v>
      </c>
      <c r="S210" s="463" t="s">
        <v>677</v>
      </c>
      <c r="T210" s="463" t="s">
        <v>677</v>
      </c>
      <c r="U210" s="463" t="s">
        <v>677</v>
      </c>
      <c r="V210" s="463" t="s">
        <v>677</v>
      </c>
      <c r="W210" s="463" t="s">
        <v>677</v>
      </c>
      <c r="X210" s="463" t="s">
        <v>677</v>
      </c>
      <c r="Y210" s="463" t="s">
        <v>677</v>
      </c>
      <c r="Z210" s="463" t="s">
        <v>677</v>
      </c>
      <c r="AA210" s="463" t="s">
        <v>677</v>
      </c>
      <c r="AB210" s="463" t="s">
        <v>677</v>
      </c>
      <c r="AC210" s="578"/>
      <c r="AD210" s="578"/>
      <c r="AE210" s="463" t="s">
        <v>677</v>
      </c>
      <c r="AF210" s="578"/>
      <c r="AG210" s="578"/>
      <c r="AH210" s="463" t="s">
        <v>677</v>
      </c>
      <c r="AI210" s="463" t="s">
        <v>677</v>
      </c>
      <c r="AJ210" s="463" t="s">
        <v>677</v>
      </c>
      <c r="AK210" s="463" t="s">
        <v>677</v>
      </c>
      <c r="AL210" s="578"/>
      <c r="AM210" s="578"/>
      <c r="AN210" s="463" t="s">
        <v>677</v>
      </c>
      <c r="AO210" s="578"/>
      <c r="AP210" s="578"/>
      <c r="AQ210" s="463" t="s">
        <v>677</v>
      </c>
      <c r="AR210" s="578"/>
      <c r="AS210" s="578"/>
      <c r="AT210" s="463" t="s">
        <v>677</v>
      </c>
      <c r="AU210" s="598">
        <v>42464</v>
      </c>
      <c r="AV210" s="463" t="s">
        <v>677</v>
      </c>
      <c r="AW210" s="463" t="s">
        <v>677</v>
      </c>
      <c r="AX210" s="463" t="s">
        <v>677</v>
      </c>
      <c r="AY210" s="463" t="s">
        <v>677</v>
      </c>
      <c r="AZ210" s="463" t="s">
        <v>677</v>
      </c>
      <c r="BA210" s="463" t="s">
        <v>677</v>
      </c>
      <c r="BB210" s="463" t="s">
        <v>677</v>
      </c>
      <c r="BC210" s="463" t="s">
        <v>677</v>
      </c>
      <c r="BD210" s="463" t="s">
        <v>677</v>
      </c>
      <c r="BE210" s="578"/>
      <c r="BF210" s="578"/>
      <c r="BG210" s="463" t="s">
        <v>677</v>
      </c>
      <c r="BH210" s="600"/>
      <c r="BI210" s="600"/>
      <c r="BJ210" s="463" t="s">
        <v>677</v>
      </c>
      <c r="BK210" s="600"/>
      <c r="BL210" s="600"/>
      <c r="BM210" s="463" t="s">
        <v>677</v>
      </c>
      <c r="BN210" s="463" t="s">
        <v>677</v>
      </c>
      <c r="BO210" s="463" t="s">
        <v>677</v>
      </c>
      <c r="BP210" s="463" t="s">
        <v>677</v>
      </c>
      <c r="BQ210" s="463" t="s">
        <v>677</v>
      </c>
      <c r="BR210" s="610" t="s">
        <v>683</v>
      </c>
      <c r="BS210" s="463" t="s">
        <v>677</v>
      </c>
      <c r="BT210" s="463" t="s">
        <v>677</v>
      </c>
      <c r="BU210" s="463" t="s">
        <v>677</v>
      </c>
      <c r="BV210" s="463" t="s">
        <v>677</v>
      </c>
      <c r="BW210" s="601" t="s">
        <v>683</v>
      </c>
      <c r="BX210" s="601" t="s">
        <v>683</v>
      </c>
      <c r="BY210" s="463" t="s">
        <v>677</v>
      </c>
    </row>
    <row r="211" spans="1:77" ht="15" x14ac:dyDescent="0.25">
      <c r="A211" s="598">
        <v>42465</v>
      </c>
      <c r="B211" s="463" t="s">
        <v>677</v>
      </c>
      <c r="C211" s="463" t="s">
        <v>677</v>
      </c>
      <c r="D211" s="463" t="s">
        <v>677</v>
      </c>
      <c r="E211" s="463" t="s">
        <v>677</v>
      </c>
      <c r="F211" s="463" t="s">
        <v>677</v>
      </c>
      <c r="G211" s="463" t="s">
        <v>677</v>
      </c>
      <c r="H211" s="463" t="s">
        <v>677</v>
      </c>
      <c r="I211" s="463" t="s">
        <v>677</v>
      </c>
      <c r="J211" s="463" t="s">
        <v>677</v>
      </c>
      <c r="K211" s="463" t="s">
        <v>677</v>
      </c>
      <c r="L211" s="463" t="s">
        <v>677</v>
      </c>
      <c r="M211" s="463" t="s">
        <v>677</v>
      </c>
      <c r="N211" s="463" t="s">
        <v>677</v>
      </c>
      <c r="O211" s="463" t="s">
        <v>677</v>
      </c>
      <c r="P211" s="463" t="s">
        <v>677</v>
      </c>
      <c r="Q211" s="463" t="s">
        <v>677</v>
      </c>
      <c r="R211" s="463" t="s">
        <v>677</v>
      </c>
      <c r="S211" s="463" t="s">
        <v>677</v>
      </c>
      <c r="T211" s="463" t="s">
        <v>677</v>
      </c>
      <c r="U211" s="463" t="s">
        <v>677</v>
      </c>
      <c r="V211" s="463" t="s">
        <v>677</v>
      </c>
      <c r="W211" s="463" t="s">
        <v>677</v>
      </c>
      <c r="X211" s="463" t="s">
        <v>677</v>
      </c>
      <c r="Y211" s="463" t="s">
        <v>677</v>
      </c>
      <c r="Z211" s="463" t="s">
        <v>677</v>
      </c>
      <c r="AA211" s="463" t="s">
        <v>677</v>
      </c>
      <c r="AB211" s="463" t="s">
        <v>677</v>
      </c>
      <c r="AC211" s="578"/>
      <c r="AD211" s="578"/>
      <c r="AE211" s="463" t="s">
        <v>677</v>
      </c>
      <c r="AF211" s="578"/>
      <c r="AG211" s="578"/>
      <c r="AH211" s="463" t="s">
        <v>677</v>
      </c>
      <c r="AI211" s="463" t="s">
        <v>677</v>
      </c>
      <c r="AJ211" s="463" t="s">
        <v>677</v>
      </c>
      <c r="AK211" s="463" t="s">
        <v>677</v>
      </c>
      <c r="AL211" s="578"/>
      <c r="AM211" s="578"/>
      <c r="AN211" s="463" t="s">
        <v>677</v>
      </c>
      <c r="AO211" s="578"/>
      <c r="AP211" s="578"/>
      <c r="AQ211" s="463" t="s">
        <v>677</v>
      </c>
      <c r="AR211" s="578"/>
      <c r="AS211" s="578"/>
      <c r="AT211" s="463" t="s">
        <v>677</v>
      </c>
      <c r="AU211" s="598">
        <v>42465</v>
      </c>
      <c r="AV211" s="463" t="s">
        <v>677</v>
      </c>
      <c r="AW211" s="463" t="s">
        <v>677</v>
      </c>
      <c r="AX211" s="463" t="s">
        <v>677</v>
      </c>
      <c r="AY211" s="463" t="s">
        <v>677</v>
      </c>
      <c r="AZ211" s="463" t="s">
        <v>677</v>
      </c>
      <c r="BA211" s="463" t="s">
        <v>677</v>
      </c>
      <c r="BB211" s="463" t="s">
        <v>677</v>
      </c>
      <c r="BC211" s="463" t="s">
        <v>677</v>
      </c>
      <c r="BD211" s="463" t="s">
        <v>677</v>
      </c>
      <c r="BE211" s="578"/>
      <c r="BF211" s="578"/>
      <c r="BG211" s="463" t="s">
        <v>677</v>
      </c>
      <c r="BH211" s="600"/>
      <c r="BI211" s="600"/>
      <c r="BJ211" s="601" t="s">
        <v>683</v>
      </c>
      <c r="BK211" s="600"/>
      <c r="BL211" s="600"/>
      <c r="BM211" s="463" t="s">
        <v>677</v>
      </c>
      <c r="BN211" s="463" t="s">
        <v>677</v>
      </c>
      <c r="BO211" s="463" t="s">
        <v>677</v>
      </c>
      <c r="BP211" s="463" t="s">
        <v>677</v>
      </c>
      <c r="BQ211" s="603" t="s">
        <v>677</v>
      </c>
      <c r="BR211" s="610" t="s">
        <v>683</v>
      </c>
      <c r="BS211" s="463" t="s">
        <v>677</v>
      </c>
      <c r="BT211" s="463" t="s">
        <v>677</v>
      </c>
      <c r="BU211" s="463" t="s">
        <v>677</v>
      </c>
      <c r="BV211" s="463" t="s">
        <v>677</v>
      </c>
      <c r="BW211" s="601" t="s">
        <v>683</v>
      </c>
      <c r="BX211" s="601" t="s">
        <v>683</v>
      </c>
      <c r="BY211" s="463" t="s">
        <v>677</v>
      </c>
    </row>
    <row r="212" spans="1:77" ht="26.25" x14ac:dyDescent="0.25">
      <c r="A212" s="598">
        <v>42466</v>
      </c>
      <c r="B212" s="463" t="s">
        <v>677</v>
      </c>
      <c r="C212" s="463" t="s">
        <v>677</v>
      </c>
      <c r="D212" s="463" t="s">
        <v>677</v>
      </c>
      <c r="E212" s="463" t="s">
        <v>677</v>
      </c>
      <c r="F212" s="463" t="s">
        <v>677</v>
      </c>
      <c r="G212" s="463" t="s">
        <v>677</v>
      </c>
      <c r="H212" s="463" t="s">
        <v>677</v>
      </c>
      <c r="I212" s="463" t="s">
        <v>677</v>
      </c>
      <c r="J212" s="463" t="s">
        <v>677</v>
      </c>
      <c r="K212" s="463" t="s">
        <v>677</v>
      </c>
      <c r="L212" s="463" t="s">
        <v>677</v>
      </c>
      <c r="M212" s="463" t="s">
        <v>677</v>
      </c>
      <c r="N212" s="463" t="s">
        <v>677</v>
      </c>
      <c r="O212" s="463" t="s">
        <v>677</v>
      </c>
      <c r="P212" s="463" t="s">
        <v>677</v>
      </c>
      <c r="Q212" s="463" t="s">
        <v>677</v>
      </c>
      <c r="R212" s="463" t="s">
        <v>677</v>
      </c>
      <c r="S212" s="463" t="s">
        <v>677</v>
      </c>
      <c r="T212" s="463" t="s">
        <v>677</v>
      </c>
      <c r="U212" s="463" t="s">
        <v>677</v>
      </c>
      <c r="V212" s="463" t="s">
        <v>677</v>
      </c>
      <c r="W212" s="463" t="s">
        <v>677</v>
      </c>
      <c r="X212" s="463" t="s">
        <v>677</v>
      </c>
      <c r="Y212" s="463" t="s">
        <v>677</v>
      </c>
      <c r="Z212" s="463" t="s">
        <v>677</v>
      </c>
      <c r="AA212" s="463" t="s">
        <v>677</v>
      </c>
      <c r="AB212" s="463" t="s">
        <v>677</v>
      </c>
      <c r="AC212" s="578"/>
      <c r="AD212" s="578"/>
      <c r="AE212" s="463" t="s">
        <v>677</v>
      </c>
      <c r="AF212" s="578"/>
      <c r="AG212" s="578"/>
      <c r="AH212" s="463" t="s">
        <v>677</v>
      </c>
      <c r="AI212" s="463" t="s">
        <v>677</v>
      </c>
      <c r="AJ212" s="463" t="s">
        <v>677</v>
      </c>
      <c r="AK212" s="463" t="s">
        <v>677</v>
      </c>
      <c r="AL212" s="578"/>
      <c r="AM212" s="578"/>
      <c r="AN212" s="463" t="s">
        <v>677</v>
      </c>
      <c r="AO212" s="578"/>
      <c r="AP212" s="578"/>
      <c r="AQ212" s="463" t="s">
        <v>677</v>
      </c>
      <c r="AR212" s="578"/>
      <c r="AS212" s="578"/>
      <c r="AT212" s="463" t="s">
        <v>677</v>
      </c>
      <c r="AU212" s="598">
        <v>42466</v>
      </c>
      <c r="AV212" s="463" t="s">
        <v>677</v>
      </c>
      <c r="AW212" s="463" t="s">
        <v>677</v>
      </c>
      <c r="AX212" s="463" t="s">
        <v>677</v>
      </c>
      <c r="AY212" s="463" t="s">
        <v>677</v>
      </c>
      <c r="AZ212" s="463" t="s">
        <v>677</v>
      </c>
      <c r="BA212" s="463" t="s">
        <v>677</v>
      </c>
      <c r="BB212" s="463" t="s">
        <v>677</v>
      </c>
      <c r="BC212" s="463" t="s">
        <v>677</v>
      </c>
      <c r="BD212" s="463" t="s">
        <v>677</v>
      </c>
      <c r="BE212" s="578"/>
      <c r="BF212" s="578"/>
      <c r="BG212" s="463" t="s">
        <v>677</v>
      </c>
      <c r="BH212" s="600"/>
      <c r="BI212" s="600"/>
      <c r="BJ212" s="601" t="s">
        <v>683</v>
      </c>
      <c r="BK212" s="600"/>
      <c r="BL212" s="600"/>
      <c r="BM212" s="463" t="s">
        <v>677</v>
      </c>
      <c r="BN212" s="463" t="s">
        <v>677</v>
      </c>
      <c r="BO212" s="463" t="s">
        <v>677</v>
      </c>
      <c r="BP212" s="463" t="s">
        <v>677</v>
      </c>
      <c r="BQ212" s="463" t="s">
        <v>677</v>
      </c>
      <c r="BR212" s="610" t="s">
        <v>683</v>
      </c>
      <c r="BS212" s="463" t="s">
        <v>677</v>
      </c>
      <c r="BT212" s="463" t="s">
        <v>677</v>
      </c>
      <c r="BU212" s="608" t="s">
        <v>677</v>
      </c>
      <c r="BV212" s="602" t="s">
        <v>886</v>
      </c>
      <c r="BW212" s="601" t="s">
        <v>683</v>
      </c>
      <c r="BX212" s="601" t="s">
        <v>683</v>
      </c>
      <c r="BY212" s="463" t="s">
        <v>677</v>
      </c>
    </row>
    <row r="213" spans="1:77" ht="15" x14ac:dyDescent="0.25">
      <c r="A213" s="598">
        <v>42467</v>
      </c>
      <c r="B213" s="463" t="s">
        <v>677</v>
      </c>
      <c r="C213" s="463" t="s">
        <v>677</v>
      </c>
      <c r="D213" s="463" t="s">
        <v>677</v>
      </c>
      <c r="E213" s="463" t="s">
        <v>677</v>
      </c>
      <c r="F213" s="463" t="s">
        <v>677</v>
      </c>
      <c r="G213" s="463" t="s">
        <v>677</v>
      </c>
      <c r="H213" s="463" t="s">
        <v>677</v>
      </c>
      <c r="I213" s="463" t="s">
        <v>677</v>
      </c>
      <c r="J213" s="463" t="s">
        <v>677</v>
      </c>
      <c r="K213" s="463" t="s">
        <v>677</v>
      </c>
      <c r="L213" s="463" t="s">
        <v>677</v>
      </c>
      <c r="M213" s="463" t="s">
        <v>677</v>
      </c>
      <c r="N213" s="463" t="s">
        <v>677</v>
      </c>
      <c r="O213" s="463" t="s">
        <v>677</v>
      </c>
      <c r="P213" s="463" t="s">
        <v>677</v>
      </c>
      <c r="Q213" s="463" t="s">
        <v>677</v>
      </c>
      <c r="R213" s="463" t="s">
        <v>677</v>
      </c>
      <c r="S213" s="463" t="s">
        <v>677</v>
      </c>
      <c r="T213" s="463" t="s">
        <v>677</v>
      </c>
      <c r="U213" s="463" t="s">
        <v>677</v>
      </c>
      <c r="V213" s="463" t="s">
        <v>677</v>
      </c>
      <c r="W213" s="463" t="s">
        <v>677</v>
      </c>
      <c r="X213" s="463" t="s">
        <v>677</v>
      </c>
      <c r="Y213" s="463" t="s">
        <v>677</v>
      </c>
      <c r="Z213" s="463" t="s">
        <v>677</v>
      </c>
      <c r="AA213" s="463" t="s">
        <v>677</v>
      </c>
      <c r="AB213" s="463" t="s">
        <v>677</v>
      </c>
      <c r="AC213" s="578"/>
      <c r="AD213" s="578"/>
      <c r="AE213" s="463" t="s">
        <v>677</v>
      </c>
      <c r="AF213" s="578"/>
      <c r="AG213" s="578"/>
      <c r="AH213" s="463" t="s">
        <v>677</v>
      </c>
      <c r="AI213" s="463" t="s">
        <v>677</v>
      </c>
      <c r="AJ213" s="463" t="s">
        <v>677</v>
      </c>
      <c r="AK213" s="463" t="s">
        <v>677</v>
      </c>
      <c r="AL213" s="578"/>
      <c r="AM213" s="578"/>
      <c r="AN213" s="463" t="s">
        <v>677</v>
      </c>
      <c r="AO213" s="578"/>
      <c r="AP213" s="578"/>
      <c r="AQ213" s="463" t="s">
        <v>677</v>
      </c>
      <c r="AR213" s="578"/>
      <c r="AS213" s="578"/>
      <c r="AT213" s="463" t="s">
        <v>677</v>
      </c>
      <c r="AU213" s="598">
        <v>42467</v>
      </c>
      <c r="AV213" s="463" t="s">
        <v>677</v>
      </c>
      <c r="AW213" s="463" t="s">
        <v>677</v>
      </c>
      <c r="AX213" s="463" t="s">
        <v>677</v>
      </c>
      <c r="AY213" s="463" t="s">
        <v>677</v>
      </c>
      <c r="AZ213" s="463" t="s">
        <v>677</v>
      </c>
      <c r="BA213" s="463" t="s">
        <v>677</v>
      </c>
      <c r="BB213" s="463" t="s">
        <v>677</v>
      </c>
      <c r="BC213" s="463" t="s">
        <v>677</v>
      </c>
      <c r="BD213" s="463" t="s">
        <v>677</v>
      </c>
      <c r="BE213" s="578"/>
      <c r="BF213" s="578"/>
      <c r="BG213" s="463" t="s">
        <v>677</v>
      </c>
      <c r="BH213" s="600"/>
      <c r="BI213" s="600"/>
      <c r="BJ213" s="463" t="s">
        <v>677</v>
      </c>
      <c r="BK213" s="600"/>
      <c r="BL213" s="600"/>
      <c r="BM213" s="463" t="s">
        <v>677</v>
      </c>
      <c r="BN213" s="463" t="s">
        <v>677</v>
      </c>
      <c r="BO213" s="463" t="s">
        <v>677</v>
      </c>
      <c r="BP213" s="463" t="s">
        <v>677</v>
      </c>
      <c r="BQ213" s="601" t="s">
        <v>683</v>
      </c>
      <c r="BR213" s="610" t="s">
        <v>683</v>
      </c>
      <c r="BS213" s="463" t="s">
        <v>677</v>
      </c>
      <c r="BT213" s="463" t="s">
        <v>677</v>
      </c>
      <c r="BU213" s="463" t="s">
        <v>677</v>
      </c>
      <c r="BV213" s="463" t="s">
        <v>677</v>
      </c>
      <c r="BW213" s="601" t="s">
        <v>683</v>
      </c>
      <c r="BX213" s="601" t="s">
        <v>683</v>
      </c>
      <c r="BY213" s="463" t="s">
        <v>677</v>
      </c>
    </row>
    <row r="214" spans="1:77" ht="26.25" x14ac:dyDescent="0.25">
      <c r="A214" s="598">
        <v>42468</v>
      </c>
      <c r="B214" s="463" t="s">
        <v>677</v>
      </c>
      <c r="C214" s="463" t="s">
        <v>677</v>
      </c>
      <c r="D214" s="463" t="s">
        <v>677</v>
      </c>
      <c r="E214" s="463" t="s">
        <v>677</v>
      </c>
      <c r="F214" s="463" t="s">
        <v>677</v>
      </c>
      <c r="G214" s="463" t="s">
        <v>677</v>
      </c>
      <c r="H214" s="463" t="s">
        <v>677</v>
      </c>
      <c r="I214" s="463" t="s">
        <v>677</v>
      </c>
      <c r="J214" s="463" t="s">
        <v>677</v>
      </c>
      <c r="K214" s="463" t="s">
        <v>677</v>
      </c>
      <c r="L214" s="463" t="s">
        <v>677</v>
      </c>
      <c r="M214" s="463" t="s">
        <v>677</v>
      </c>
      <c r="N214" s="463" t="s">
        <v>677</v>
      </c>
      <c r="O214" s="463" t="s">
        <v>677</v>
      </c>
      <c r="P214" s="463" t="s">
        <v>677</v>
      </c>
      <c r="Q214" s="463" t="s">
        <v>677</v>
      </c>
      <c r="R214" s="463" t="s">
        <v>677</v>
      </c>
      <c r="S214" s="463" t="s">
        <v>677</v>
      </c>
      <c r="T214" s="463" t="s">
        <v>677</v>
      </c>
      <c r="U214" s="463" t="s">
        <v>677</v>
      </c>
      <c r="V214" s="463" t="s">
        <v>677</v>
      </c>
      <c r="W214" s="463" t="s">
        <v>677</v>
      </c>
      <c r="X214" s="463" t="s">
        <v>677</v>
      </c>
      <c r="Y214" s="463" t="s">
        <v>677</v>
      </c>
      <c r="Z214" s="463" t="s">
        <v>677</v>
      </c>
      <c r="AA214" s="463" t="s">
        <v>677</v>
      </c>
      <c r="AB214" s="463" t="s">
        <v>677</v>
      </c>
      <c r="AC214" s="578"/>
      <c r="AD214" s="578"/>
      <c r="AE214" s="463" t="s">
        <v>677</v>
      </c>
      <c r="AF214" s="578"/>
      <c r="AG214" s="578"/>
      <c r="AH214" s="463" t="s">
        <v>677</v>
      </c>
      <c r="AI214" s="463" t="s">
        <v>677</v>
      </c>
      <c r="AJ214" s="463" t="s">
        <v>677</v>
      </c>
      <c r="AK214" s="463" t="s">
        <v>677</v>
      </c>
      <c r="AL214" s="578"/>
      <c r="AM214" s="578"/>
      <c r="AN214" s="463" t="s">
        <v>677</v>
      </c>
      <c r="AO214" s="578"/>
      <c r="AP214" s="578"/>
      <c r="AQ214" s="463" t="s">
        <v>677</v>
      </c>
      <c r="AR214" s="578"/>
      <c r="AS214" s="578"/>
      <c r="AT214" s="463" t="s">
        <v>677</v>
      </c>
      <c r="AU214" s="598">
        <v>42468</v>
      </c>
      <c r="AV214" s="463" t="s">
        <v>677</v>
      </c>
      <c r="AW214" s="463" t="s">
        <v>677</v>
      </c>
      <c r="AX214" s="463" t="s">
        <v>677</v>
      </c>
      <c r="AY214" s="463" t="s">
        <v>677</v>
      </c>
      <c r="AZ214" s="463" t="s">
        <v>677</v>
      </c>
      <c r="BA214" s="463" t="s">
        <v>677</v>
      </c>
      <c r="BB214" s="463" t="s">
        <v>677</v>
      </c>
      <c r="BC214" s="463" t="s">
        <v>677</v>
      </c>
      <c r="BD214" s="463" t="s">
        <v>677</v>
      </c>
      <c r="BE214" s="578"/>
      <c r="BF214" s="578"/>
      <c r="BG214" s="463" t="s">
        <v>677</v>
      </c>
      <c r="BH214" s="600"/>
      <c r="BI214" s="600"/>
      <c r="BJ214" s="601" t="s">
        <v>683</v>
      </c>
      <c r="BK214" s="600"/>
      <c r="BL214" s="600"/>
      <c r="BM214" s="463" t="s">
        <v>677</v>
      </c>
      <c r="BN214" s="463" t="s">
        <v>677</v>
      </c>
      <c r="BO214" s="463" t="s">
        <v>677</v>
      </c>
      <c r="BP214" s="463" t="s">
        <v>677</v>
      </c>
      <c r="BQ214" s="602" t="s">
        <v>886</v>
      </c>
      <c r="BR214" s="610" t="s">
        <v>683</v>
      </c>
      <c r="BS214" s="463" t="s">
        <v>677</v>
      </c>
      <c r="BT214" s="463" t="s">
        <v>677</v>
      </c>
      <c r="BU214" s="463" t="s">
        <v>677</v>
      </c>
      <c r="BV214" s="463" t="s">
        <v>677</v>
      </c>
      <c r="BW214" s="601" t="s">
        <v>683</v>
      </c>
      <c r="BX214" s="601" t="s">
        <v>683</v>
      </c>
      <c r="BY214" s="463" t="s">
        <v>677</v>
      </c>
    </row>
    <row r="215" spans="1:77" ht="26.25" x14ac:dyDescent="0.25">
      <c r="A215" s="598">
        <v>42469</v>
      </c>
      <c r="B215" s="463" t="s">
        <v>677</v>
      </c>
      <c r="C215" s="463" t="s">
        <v>677</v>
      </c>
      <c r="D215" s="463" t="s">
        <v>677</v>
      </c>
      <c r="E215" s="463" t="s">
        <v>677</v>
      </c>
      <c r="F215" s="463" t="s">
        <v>677</v>
      </c>
      <c r="G215" s="463" t="s">
        <v>677</v>
      </c>
      <c r="H215" s="463" t="s">
        <v>677</v>
      </c>
      <c r="I215" s="463" t="s">
        <v>677</v>
      </c>
      <c r="J215" s="463" t="s">
        <v>677</v>
      </c>
      <c r="K215" s="463" t="s">
        <v>677</v>
      </c>
      <c r="L215" s="463" t="s">
        <v>677</v>
      </c>
      <c r="M215" s="463" t="s">
        <v>677</v>
      </c>
      <c r="N215" s="463" t="s">
        <v>677</v>
      </c>
      <c r="O215" s="463" t="s">
        <v>677</v>
      </c>
      <c r="P215" s="463" t="s">
        <v>677</v>
      </c>
      <c r="Q215" s="463" t="s">
        <v>677</v>
      </c>
      <c r="R215" s="463" t="s">
        <v>677</v>
      </c>
      <c r="S215" s="463" t="s">
        <v>677</v>
      </c>
      <c r="T215" s="463" t="s">
        <v>677</v>
      </c>
      <c r="U215" s="463" t="s">
        <v>677</v>
      </c>
      <c r="V215" s="463" t="s">
        <v>677</v>
      </c>
      <c r="W215" s="463" t="s">
        <v>677</v>
      </c>
      <c r="X215" s="463" t="s">
        <v>677</v>
      </c>
      <c r="Y215" s="463" t="s">
        <v>677</v>
      </c>
      <c r="Z215" s="463" t="s">
        <v>677</v>
      </c>
      <c r="AA215" s="463" t="s">
        <v>677</v>
      </c>
      <c r="AB215" s="463" t="s">
        <v>677</v>
      </c>
      <c r="AC215" s="578"/>
      <c r="AD215" s="578"/>
      <c r="AE215" s="463" t="s">
        <v>677</v>
      </c>
      <c r="AF215" s="578"/>
      <c r="AG215" s="578"/>
      <c r="AH215" s="463" t="s">
        <v>677</v>
      </c>
      <c r="AI215" s="463" t="s">
        <v>677</v>
      </c>
      <c r="AJ215" s="463" t="s">
        <v>677</v>
      </c>
      <c r="AK215" s="463" t="s">
        <v>677</v>
      </c>
      <c r="AL215" s="578"/>
      <c r="AM215" s="578"/>
      <c r="AN215" s="463" t="s">
        <v>677</v>
      </c>
      <c r="AO215" s="578"/>
      <c r="AP215" s="578"/>
      <c r="AQ215" s="463" t="s">
        <v>677</v>
      </c>
      <c r="AR215" s="578"/>
      <c r="AS215" s="578"/>
      <c r="AT215" s="463" t="s">
        <v>677</v>
      </c>
      <c r="AU215" s="598">
        <v>42469</v>
      </c>
      <c r="AV215" s="463" t="s">
        <v>677</v>
      </c>
      <c r="AW215" s="463" t="s">
        <v>677</v>
      </c>
      <c r="AX215" s="463" t="s">
        <v>677</v>
      </c>
      <c r="AY215" s="463" t="s">
        <v>677</v>
      </c>
      <c r="AZ215" s="463" t="s">
        <v>677</v>
      </c>
      <c r="BA215" s="463" t="s">
        <v>677</v>
      </c>
      <c r="BB215" s="463" t="s">
        <v>677</v>
      </c>
      <c r="BC215" s="463" t="s">
        <v>677</v>
      </c>
      <c r="BD215" s="463" t="s">
        <v>677</v>
      </c>
      <c r="BE215" s="578"/>
      <c r="BF215" s="578"/>
      <c r="BG215" s="463" t="s">
        <v>677</v>
      </c>
      <c r="BH215" s="600"/>
      <c r="BI215" s="600"/>
      <c r="BJ215" s="463" t="s">
        <v>677</v>
      </c>
      <c r="BK215" s="600"/>
      <c r="BL215" s="600"/>
      <c r="BM215" s="463" t="s">
        <v>677</v>
      </c>
      <c r="BN215" s="463" t="s">
        <v>677</v>
      </c>
      <c r="BO215" s="463" t="s">
        <v>677</v>
      </c>
      <c r="BP215" s="463" t="s">
        <v>677</v>
      </c>
      <c r="BQ215" s="602" t="s">
        <v>886</v>
      </c>
      <c r="BR215" s="610" t="s">
        <v>683</v>
      </c>
      <c r="BS215" s="463" t="s">
        <v>677</v>
      </c>
      <c r="BT215" s="463" t="s">
        <v>677</v>
      </c>
      <c r="BU215" s="463" t="s">
        <v>677</v>
      </c>
      <c r="BV215" s="463" t="s">
        <v>677</v>
      </c>
      <c r="BW215" s="601" t="s">
        <v>683</v>
      </c>
      <c r="BX215" s="601" t="s">
        <v>683</v>
      </c>
      <c r="BY215" s="463" t="s">
        <v>677</v>
      </c>
    </row>
    <row r="216" spans="1:77" ht="15" x14ac:dyDescent="0.25">
      <c r="A216" s="598">
        <v>42470</v>
      </c>
      <c r="B216" s="463" t="s">
        <v>677</v>
      </c>
      <c r="C216" s="463" t="s">
        <v>677</v>
      </c>
      <c r="D216" s="463" t="s">
        <v>677</v>
      </c>
      <c r="E216" s="463" t="s">
        <v>677</v>
      </c>
      <c r="F216" s="463" t="s">
        <v>677</v>
      </c>
      <c r="G216" s="463" t="s">
        <v>677</v>
      </c>
      <c r="H216" s="463" t="s">
        <v>677</v>
      </c>
      <c r="I216" s="463" t="s">
        <v>677</v>
      </c>
      <c r="J216" s="463" t="s">
        <v>677</v>
      </c>
      <c r="K216" s="463" t="s">
        <v>677</v>
      </c>
      <c r="L216" s="463" t="s">
        <v>677</v>
      </c>
      <c r="M216" s="463" t="s">
        <v>677</v>
      </c>
      <c r="N216" s="463" t="s">
        <v>677</v>
      </c>
      <c r="O216" s="463" t="s">
        <v>677</v>
      </c>
      <c r="P216" s="463" t="s">
        <v>677</v>
      </c>
      <c r="Q216" s="463" t="s">
        <v>677</v>
      </c>
      <c r="R216" s="463" t="s">
        <v>677</v>
      </c>
      <c r="S216" s="463" t="s">
        <v>677</v>
      </c>
      <c r="T216" s="463" t="s">
        <v>677</v>
      </c>
      <c r="U216" s="463" t="s">
        <v>677</v>
      </c>
      <c r="V216" s="463" t="s">
        <v>677</v>
      </c>
      <c r="W216" s="463" t="s">
        <v>677</v>
      </c>
      <c r="X216" s="463" t="s">
        <v>677</v>
      </c>
      <c r="Y216" s="463" t="s">
        <v>677</v>
      </c>
      <c r="Z216" s="463" t="s">
        <v>677</v>
      </c>
      <c r="AA216" s="463" t="s">
        <v>677</v>
      </c>
      <c r="AB216" s="463" t="s">
        <v>677</v>
      </c>
      <c r="AC216" s="578"/>
      <c r="AD216" s="578"/>
      <c r="AE216" s="463" t="s">
        <v>677</v>
      </c>
      <c r="AF216" s="578"/>
      <c r="AG216" s="578"/>
      <c r="AH216" s="463" t="s">
        <v>677</v>
      </c>
      <c r="AI216" s="463" t="s">
        <v>677</v>
      </c>
      <c r="AJ216" s="463" t="s">
        <v>677</v>
      </c>
      <c r="AK216" s="463" t="s">
        <v>677</v>
      </c>
      <c r="AL216" s="578"/>
      <c r="AM216" s="578"/>
      <c r="AN216" s="463" t="s">
        <v>677</v>
      </c>
      <c r="AO216" s="578"/>
      <c r="AP216" s="578"/>
      <c r="AQ216" s="463" t="s">
        <v>677</v>
      </c>
      <c r="AR216" s="578"/>
      <c r="AS216" s="578"/>
      <c r="AT216" s="463" t="s">
        <v>677</v>
      </c>
      <c r="AU216" s="598">
        <v>42470</v>
      </c>
      <c r="AV216" s="463" t="s">
        <v>677</v>
      </c>
      <c r="AW216" s="463" t="s">
        <v>677</v>
      </c>
      <c r="AX216" s="463" t="s">
        <v>677</v>
      </c>
      <c r="AY216" s="463" t="s">
        <v>677</v>
      </c>
      <c r="AZ216" s="463" t="s">
        <v>677</v>
      </c>
      <c r="BA216" s="463" t="s">
        <v>677</v>
      </c>
      <c r="BB216" s="463" t="s">
        <v>677</v>
      </c>
      <c r="BC216" s="463" t="s">
        <v>677</v>
      </c>
      <c r="BD216" s="463" t="s">
        <v>677</v>
      </c>
      <c r="BE216" s="578"/>
      <c r="BF216" s="578"/>
      <c r="BG216" s="463" t="s">
        <v>677</v>
      </c>
      <c r="BH216" s="600"/>
      <c r="BI216" s="600"/>
      <c r="BJ216" s="463" t="s">
        <v>677</v>
      </c>
      <c r="BK216" s="600"/>
      <c r="BL216" s="600"/>
      <c r="BM216" s="463" t="s">
        <v>677</v>
      </c>
      <c r="BN216" s="463" t="s">
        <v>677</v>
      </c>
      <c r="BO216" s="463" t="s">
        <v>677</v>
      </c>
      <c r="BP216" s="463" t="s">
        <v>677</v>
      </c>
      <c r="BQ216" s="603" t="s">
        <v>677</v>
      </c>
      <c r="BR216" s="610" t="s">
        <v>683</v>
      </c>
      <c r="BS216" s="463" t="s">
        <v>677</v>
      </c>
      <c r="BT216" s="463" t="s">
        <v>677</v>
      </c>
      <c r="BU216" s="463" t="s">
        <v>677</v>
      </c>
      <c r="BV216" s="463" t="s">
        <v>677</v>
      </c>
      <c r="BW216" s="601" t="s">
        <v>683</v>
      </c>
      <c r="BX216" s="601" t="s">
        <v>683</v>
      </c>
      <c r="BY216" s="463" t="s">
        <v>677</v>
      </c>
    </row>
    <row r="217" spans="1:77" ht="15" x14ac:dyDescent="0.25">
      <c r="A217" s="598">
        <v>42471</v>
      </c>
      <c r="B217" s="463" t="s">
        <v>677</v>
      </c>
      <c r="C217" s="463" t="s">
        <v>677</v>
      </c>
      <c r="D217" s="463" t="s">
        <v>677</v>
      </c>
      <c r="E217" s="463" t="s">
        <v>677</v>
      </c>
      <c r="F217" s="463" t="s">
        <v>677</v>
      </c>
      <c r="G217" s="463" t="s">
        <v>677</v>
      </c>
      <c r="H217" s="463" t="s">
        <v>677</v>
      </c>
      <c r="I217" s="463" t="s">
        <v>677</v>
      </c>
      <c r="J217" s="463" t="s">
        <v>677</v>
      </c>
      <c r="K217" s="463" t="s">
        <v>677</v>
      </c>
      <c r="L217" s="463" t="s">
        <v>677</v>
      </c>
      <c r="M217" s="463" t="s">
        <v>677</v>
      </c>
      <c r="N217" s="463" t="s">
        <v>677</v>
      </c>
      <c r="O217" s="463" t="s">
        <v>677</v>
      </c>
      <c r="P217" s="463" t="s">
        <v>677</v>
      </c>
      <c r="Q217" s="463" t="s">
        <v>677</v>
      </c>
      <c r="R217" s="463" t="s">
        <v>677</v>
      </c>
      <c r="S217" s="463" t="s">
        <v>677</v>
      </c>
      <c r="T217" s="463" t="s">
        <v>677</v>
      </c>
      <c r="U217" s="463" t="s">
        <v>677</v>
      </c>
      <c r="V217" s="463" t="s">
        <v>677</v>
      </c>
      <c r="W217" s="463" t="s">
        <v>677</v>
      </c>
      <c r="X217" s="463" t="s">
        <v>677</v>
      </c>
      <c r="Y217" s="463" t="s">
        <v>677</v>
      </c>
      <c r="Z217" s="463" t="s">
        <v>677</v>
      </c>
      <c r="AA217" s="463" t="s">
        <v>677</v>
      </c>
      <c r="AB217" s="463" t="s">
        <v>677</v>
      </c>
      <c r="AC217" s="578"/>
      <c r="AD217" s="578"/>
      <c r="AE217" s="463" t="s">
        <v>677</v>
      </c>
      <c r="AF217" s="578"/>
      <c r="AG217" s="578"/>
      <c r="AH217" s="463" t="s">
        <v>677</v>
      </c>
      <c r="AI217" s="463" t="s">
        <v>677</v>
      </c>
      <c r="AJ217" s="463" t="s">
        <v>677</v>
      </c>
      <c r="AK217" s="463" t="s">
        <v>677</v>
      </c>
      <c r="AL217" s="578"/>
      <c r="AM217" s="578"/>
      <c r="AN217" s="463" t="s">
        <v>677</v>
      </c>
      <c r="AO217" s="578"/>
      <c r="AP217" s="578"/>
      <c r="AQ217" s="463" t="s">
        <v>677</v>
      </c>
      <c r="AR217" s="578"/>
      <c r="AS217" s="578"/>
      <c r="AT217" s="463" t="s">
        <v>677</v>
      </c>
      <c r="AU217" s="598">
        <v>42471</v>
      </c>
      <c r="AV217" s="463" t="s">
        <v>677</v>
      </c>
      <c r="AW217" s="463" t="s">
        <v>677</v>
      </c>
      <c r="AX217" s="463" t="s">
        <v>677</v>
      </c>
      <c r="AY217" s="463" t="s">
        <v>677</v>
      </c>
      <c r="AZ217" s="463" t="s">
        <v>677</v>
      </c>
      <c r="BA217" s="463" t="s">
        <v>677</v>
      </c>
      <c r="BB217" s="463" t="s">
        <v>677</v>
      </c>
      <c r="BC217" s="463" t="s">
        <v>677</v>
      </c>
      <c r="BD217" s="463" t="s">
        <v>677</v>
      </c>
      <c r="BE217" s="578"/>
      <c r="BF217" s="578"/>
      <c r="BG217" s="463" t="s">
        <v>677</v>
      </c>
      <c r="BH217" s="600"/>
      <c r="BI217" s="600"/>
      <c r="BJ217" s="463" t="s">
        <v>677</v>
      </c>
      <c r="BK217" s="600"/>
      <c r="BL217" s="600"/>
      <c r="BM217" s="463" t="s">
        <v>677</v>
      </c>
      <c r="BN217" s="463" t="s">
        <v>677</v>
      </c>
      <c r="BO217" s="463" t="s">
        <v>677</v>
      </c>
      <c r="BP217" s="463" t="s">
        <v>677</v>
      </c>
      <c r="BQ217" s="463" t="s">
        <v>677</v>
      </c>
      <c r="BR217" s="610" t="s">
        <v>683</v>
      </c>
      <c r="BS217" s="463" t="s">
        <v>677</v>
      </c>
      <c r="BT217" s="463" t="s">
        <v>677</v>
      </c>
      <c r="BU217" s="463" t="s">
        <v>677</v>
      </c>
      <c r="BV217" s="463" t="s">
        <v>677</v>
      </c>
      <c r="BW217" s="601" t="s">
        <v>683</v>
      </c>
      <c r="BX217" s="601" t="s">
        <v>683</v>
      </c>
      <c r="BY217" s="463" t="s">
        <v>677</v>
      </c>
    </row>
    <row r="218" spans="1:77" ht="15" x14ac:dyDescent="0.25">
      <c r="A218" s="598">
        <v>42472</v>
      </c>
      <c r="B218" s="463" t="s">
        <v>677</v>
      </c>
      <c r="C218" s="463" t="s">
        <v>677</v>
      </c>
      <c r="D218" s="463" t="s">
        <v>677</v>
      </c>
      <c r="E218" s="463" t="s">
        <v>677</v>
      </c>
      <c r="F218" s="463" t="s">
        <v>677</v>
      </c>
      <c r="G218" s="463" t="s">
        <v>677</v>
      </c>
      <c r="H218" s="463" t="s">
        <v>677</v>
      </c>
      <c r="I218" s="463" t="s">
        <v>677</v>
      </c>
      <c r="J218" s="463" t="s">
        <v>677</v>
      </c>
      <c r="K218" s="463" t="s">
        <v>677</v>
      </c>
      <c r="L218" s="463" t="s">
        <v>677</v>
      </c>
      <c r="M218" s="463" t="s">
        <v>677</v>
      </c>
      <c r="N218" s="463" t="s">
        <v>677</v>
      </c>
      <c r="O218" s="463" t="s">
        <v>677</v>
      </c>
      <c r="P218" s="463" t="s">
        <v>677</v>
      </c>
      <c r="Q218" s="463" t="s">
        <v>677</v>
      </c>
      <c r="R218" s="463" t="s">
        <v>677</v>
      </c>
      <c r="S218" s="463" t="s">
        <v>677</v>
      </c>
      <c r="T218" s="463" t="s">
        <v>677</v>
      </c>
      <c r="U218" s="463" t="s">
        <v>677</v>
      </c>
      <c r="V218" s="463" t="s">
        <v>677</v>
      </c>
      <c r="W218" s="463" t="s">
        <v>677</v>
      </c>
      <c r="X218" s="463" t="s">
        <v>677</v>
      </c>
      <c r="Y218" s="463" t="s">
        <v>677</v>
      </c>
      <c r="Z218" s="463" t="s">
        <v>677</v>
      </c>
      <c r="AA218" s="463" t="s">
        <v>677</v>
      </c>
      <c r="AB218" s="463" t="s">
        <v>677</v>
      </c>
      <c r="AC218" s="578"/>
      <c r="AD218" s="578"/>
      <c r="AE218" s="463" t="s">
        <v>677</v>
      </c>
      <c r="AF218" s="578"/>
      <c r="AG218" s="578"/>
      <c r="AH218" s="463" t="s">
        <v>677</v>
      </c>
      <c r="AI218" s="463" t="s">
        <v>677</v>
      </c>
      <c r="AJ218" s="463" t="s">
        <v>677</v>
      </c>
      <c r="AK218" s="463" t="s">
        <v>677</v>
      </c>
      <c r="AL218" s="578"/>
      <c r="AM218" s="578"/>
      <c r="AN218" s="463" t="s">
        <v>677</v>
      </c>
      <c r="AO218" s="578"/>
      <c r="AP218" s="578"/>
      <c r="AQ218" s="463" t="s">
        <v>677</v>
      </c>
      <c r="AR218" s="578"/>
      <c r="AS218" s="578"/>
      <c r="AT218" s="463" t="s">
        <v>677</v>
      </c>
      <c r="AU218" s="598">
        <v>42472</v>
      </c>
      <c r="AV218" s="463" t="s">
        <v>677</v>
      </c>
      <c r="AW218" s="463" t="s">
        <v>677</v>
      </c>
      <c r="AX218" s="463" t="s">
        <v>677</v>
      </c>
      <c r="AY218" s="463" t="s">
        <v>677</v>
      </c>
      <c r="AZ218" s="463" t="s">
        <v>677</v>
      </c>
      <c r="BA218" s="463" t="s">
        <v>677</v>
      </c>
      <c r="BB218" s="463" t="s">
        <v>677</v>
      </c>
      <c r="BC218" s="463" t="s">
        <v>677</v>
      </c>
      <c r="BD218" s="463" t="s">
        <v>677</v>
      </c>
      <c r="BE218" s="578"/>
      <c r="BF218" s="578"/>
      <c r="BG218" s="463" t="s">
        <v>677</v>
      </c>
      <c r="BH218" s="600"/>
      <c r="BI218" s="600"/>
      <c r="BJ218" s="463" t="s">
        <v>677</v>
      </c>
      <c r="BK218" s="600"/>
      <c r="BL218" s="600"/>
      <c r="BM218" s="463" t="s">
        <v>677</v>
      </c>
      <c r="BN218" s="463" t="s">
        <v>677</v>
      </c>
      <c r="BO218" s="463" t="s">
        <v>677</v>
      </c>
      <c r="BP218" s="463" t="s">
        <v>677</v>
      </c>
      <c r="BQ218" s="601" t="s">
        <v>683</v>
      </c>
      <c r="BR218" s="610" t="s">
        <v>683</v>
      </c>
      <c r="BS218" s="463" t="s">
        <v>677</v>
      </c>
      <c r="BT218" s="463" t="s">
        <v>677</v>
      </c>
      <c r="BU218" s="463" t="s">
        <v>677</v>
      </c>
      <c r="BV218" s="463" t="s">
        <v>677</v>
      </c>
      <c r="BW218" s="601" t="s">
        <v>683</v>
      </c>
      <c r="BX218" s="601" t="s">
        <v>683</v>
      </c>
      <c r="BY218" s="463" t="s">
        <v>677</v>
      </c>
    </row>
    <row r="219" spans="1:77" x14ac:dyDescent="0.2">
      <c r="A219" s="598">
        <v>42473</v>
      </c>
      <c r="B219" s="463" t="s">
        <v>677</v>
      </c>
      <c r="C219" s="463" t="s">
        <v>677</v>
      </c>
      <c r="D219" s="463" t="s">
        <v>677</v>
      </c>
      <c r="E219" s="463" t="s">
        <v>677</v>
      </c>
      <c r="F219" s="463" t="s">
        <v>677</v>
      </c>
      <c r="G219" s="463" t="s">
        <v>677</v>
      </c>
      <c r="H219" s="463" t="s">
        <v>677</v>
      </c>
      <c r="I219" s="463" t="s">
        <v>677</v>
      </c>
      <c r="J219" s="463" t="s">
        <v>677</v>
      </c>
      <c r="K219" s="463" t="s">
        <v>677</v>
      </c>
      <c r="L219" s="463" t="s">
        <v>677</v>
      </c>
      <c r="M219" s="463" t="s">
        <v>677</v>
      </c>
      <c r="N219" s="463" t="s">
        <v>677</v>
      </c>
      <c r="O219" s="463" t="s">
        <v>677</v>
      </c>
      <c r="P219" s="463" t="s">
        <v>677</v>
      </c>
      <c r="Q219" s="463" t="s">
        <v>677</v>
      </c>
      <c r="R219" s="463" t="s">
        <v>677</v>
      </c>
      <c r="S219" s="463" t="s">
        <v>677</v>
      </c>
      <c r="T219" s="463" t="s">
        <v>677</v>
      </c>
      <c r="U219" s="463" t="s">
        <v>677</v>
      </c>
      <c r="V219" s="463" t="s">
        <v>677</v>
      </c>
      <c r="W219" s="463" t="s">
        <v>677</v>
      </c>
      <c r="X219" s="463" t="s">
        <v>677</v>
      </c>
      <c r="Y219" s="463" t="s">
        <v>677</v>
      </c>
      <c r="Z219" s="463" t="s">
        <v>677</v>
      </c>
      <c r="AA219" s="463" t="s">
        <v>677</v>
      </c>
      <c r="AB219" s="463" t="s">
        <v>677</v>
      </c>
      <c r="AC219" s="578"/>
      <c r="AD219" s="578"/>
      <c r="AE219" s="463" t="s">
        <v>677</v>
      </c>
      <c r="AF219" s="578"/>
      <c r="AG219" s="578"/>
      <c r="AH219" s="463" t="s">
        <v>677</v>
      </c>
      <c r="AI219" s="463" t="s">
        <v>677</v>
      </c>
      <c r="AJ219" s="463" t="s">
        <v>677</v>
      </c>
      <c r="AK219" s="463" t="s">
        <v>677</v>
      </c>
      <c r="AL219" s="578"/>
      <c r="AM219" s="578"/>
      <c r="AN219" s="463" t="s">
        <v>677</v>
      </c>
      <c r="AO219" s="578"/>
      <c r="AP219" s="578"/>
      <c r="AQ219" s="463" t="s">
        <v>677</v>
      </c>
      <c r="AR219" s="578"/>
      <c r="AS219" s="578"/>
      <c r="AT219" s="463" t="s">
        <v>677</v>
      </c>
      <c r="AU219" s="598">
        <v>42473</v>
      </c>
      <c r="AV219" s="463" t="s">
        <v>677</v>
      </c>
      <c r="AW219" s="463" t="s">
        <v>677</v>
      </c>
      <c r="AX219" s="463" t="s">
        <v>677</v>
      </c>
      <c r="AY219" s="463" t="s">
        <v>677</v>
      </c>
      <c r="AZ219" s="463" t="s">
        <v>677</v>
      </c>
      <c r="BA219" s="463" t="s">
        <v>677</v>
      </c>
      <c r="BB219" s="463" t="s">
        <v>677</v>
      </c>
      <c r="BC219" s="463" t="s">
        <v>677</v>
      </c>
      <c r="BD219" s="463" t="s">
        <v>677</v>
      </c>
      <c r="BE219" s="578"/>
      <c r="BF219" s="578"/>
      <c r="BG219" s="463" t="s">
        <v>677</v>
      </c>
      <c r="BH219" s="600"/>
      <c r="BI219" s="600"/>
      <c r="BJ219" s="463" t="s">
        <v>677</v>
      </c>
      <c r="BK219" s="600"/>
      <c r="BL219" s="600"/>
      <c r="BM219" s="463" t="s">
        <v>677</v>
      </c>
      <c r="BN219" s="463" t="s">
        <v>677</v>
      </c>
      <c r="BO219" s="463" t="s">
        <v>677</v>
      </c>
      <c r="BP219" s="463" t="s">
        <v>677</v>
      </c>
      <c r="BQ219" s="601" t="s">
        <v>683</v>
      </c>
      <c r="BR219" s="463" t="s">
        <v>677</v>
      </c>
      <c r="BS219" s="463" t="s">
        <v>677</v>
      </c>
      <c r="BT219" s="463" t="s">
        <v>677</v>
      </c>
      <c r="BU219" s="463" t="s">
        <v>677</v>
      </c>
      <c r="BV219" s="463" t="s">
        <v>677</v>
      </c>
      <c r="BW219" s="601" t="s">
        <v>683</v>
      </c>
      <c r="BX219" s="601" t="s">
        <v>683</v>
      </c>
      <c r="BY219" s="463" t="s">
        <v>677</v>
      </c>
    </row>
    <row r="220" spans="1:77" ht="15" x14ac:dyDescent="0.25">
      <c r="A220" s="598">
        <v>42474</v>
      </c>
      <c r="B220" s="463" t="s">
        <v>677</v>
      </c>
      <c r="C220" s="463" t="s">
        <v>677</v>
      </c>
      <c r="D220" s="463" t="s">
        <v>677</v>
      </c>
      <c r="E220" s="463" t="s">
        <v>677</v>
      </c>
      <c r="F220" s="463" t="s">
        <v>677</v>
      </c>
      <c r="G220" s="463" t="s">
        <v>677</v>
      </c>
      <c r="H220" s="463" t="s">
        <v>677</v>
      </c>
      <c r="I220" s="463" t="s">
        <v>677</v>
      </c>
      <c r="J220" s="463" t="s">
        <v>677</v>
      </c>
      <c r="K220" s="463" t="s">
        <v>677</v>
      </c>
      <c r="L220" s="463" t="s">
        <v>677</v>
      </c>
      <c r="M220" s="463" t="s">
        <v>677</v>
      </c>
      <c r="N220" s="463" t="s">
        <v>677</v>
      </c>
      <c r="O220" s="463" t="s">
        <v>677</v>
      </c>
      <c r="P220" s="463" t="s">
        <v>677</v>
      </c>
      <c r="Q220" s="463" t="s">
        <v>677</v>
      </c>
      <c r="R220" s="463" t="s">
        <v>677</v>
      </c>
      <c r="S220" s="463" t="s">
        <v>677</v>
      </c>
      <c r="T220" s="463" t="s">
        <v>677</v>
      </c>
      <c r="U220" s="463" t="s">
        <v>677</v>
      </c>
      <c r="V220" s="463" t="s">
        <v>677</v>
      </c>
      <c r="W220" s="463" t="s">
        <v>677</v>
      </c>
      <c r="X220" s="463" t="s">
        <v>677</v>
      </c>
      <c r="Y220" s="463" t="s">
        <v>677</v>
      </c>
      <c r="Z220" s="463" t="s">
        <v>677</v>
      </c>
      <c r="AA220" s="463" t="s">
        <v>677</v>
      </c>
      <c r="AB220" s="463" t="s">
        <v>677</v>
      </c>
      <c r="AC220" s="578"/>
      <c r="AD220" s="578"/>
      <c r="AE220" s="463" t="s">
        <v>677</v>
      </c>
      <c r="AF220" s="578"/>
      <c r="AG220" s="578"/>
      <c r="AH220" s="463" t="s">
        <v>677</v>
      </c>
      <c r="AI220" s="463" t="s">
        <v>677</v>
      </c>
      <c r="AJ220" s="463" t="s">
        <v>677</v>
      </c>
      <c r="AK220" s="463" t="s">
        <v>677</v>
      </c>
      <c r="AL220" s="578"/>
      <c r="AM220" s="578"/>
      <c r="AN220" s="463" t="s">
        <v>677</v>
      </c>
      <c r="AO220" s="578"/>
      <c r="AP220" s="578"/>
      <c r="AQ220" s="463" t="s">
        <v>677</v>
      </c>
      <c r="AR220" s="578"/>
      <c r="AS220" s="578"/>
      <c r="AT220" s="463" t="s">
        <v>677</v>
      </c>
      <c r="AU220" s="598">
        <v>42474</v>
      </c>
      <c r="AV220" s="463" t="s">
        <v>677</v>
      </c>
      <c r="AW220" s="463" t="s">
        <v>677</v>
      </c>
      <c r="AX220" s="463" t="s">
        <v>677</v>
      </c>
      <c r="AY220" s="463" t="s">
        <v>677</v>
      </c>
      <c r="AZ220" s="463" t="s">
        <v>677</v>
      </c>
      <c r="BA220" s="463" t="s">
        <v>677</v>
      </c>
      <c r="BB220" s="463" t="s">
        <v>677</v>
      </c>
      <c r="BC220" s="463" t="s">
        <v>677</v>
      </c>
      <c r="BD220" s="463" t="s">
        <v>677</v>
      </c>
      <c r="BE220" s="578"/>
      <c r="BF220" s="578"/>
      <c r="BG220" s="463" t="s">
        <v>677</v>
      </c>
      <c r="BH220" s="600"/>
      <c r="BI220" s="600"/>
      <c r="BJ220" s="463" t="s">
        <v>677</v>
      </c>
      <c r="BK220" s="600"/>
      <c r="BL220" s="600"/>
      <c r="BM220" s="463" t="s">
        <v>677</v>
      </c>
      <c r="BN220" s="463" t="s">
        <v>677</v>
      </c>
      <c r="BO220" s="463" t="s">
        <v>677</v>
      </c>
      <c r="BP220" s="463" t="s">
        <v>677</v>
      </c>
      <c r="BQ220" s="601" t="s">
        <v>683</v>
      </c>
      <c r="BR220" s="610" t="s">
        <v>683</v>
      </c>
      <c r="BS220" s="463" t="s">
        <v>677</v>
      </c>
      <c r="BT220" s="463" t="s">
        <v>677</v>
      </c>
      <c r="BU220" s="463" t="s">
        <v>677</v>
      </c>
      <c r="BV220" s="463" t="s">
        <v>677</v>
      </c>
      <c r="BW220" s="601" t="s">
        <v>683</v>
      </c>
      <c r="BX220" s="601" t="s">
        <v>683</v>
      </c>
      <c r="BY220" s="463" t="s">
        <v>677</v>
      </c>
    </row>
    <row r="221" spans="1:77" ht="26.25" x14ac:dyDescent="0.25">
      <c r="A221" s="598">
        <v>42475</v>
      </c>
      <c r="B221" s="463" t="s">
        <v>677</v>
      </c>
      <c r="C221" s="463" t="s">
        <v>677</v>
      </c>
      <c r="D221" s="463" t="s">
        <v>677</v>
      </c>
      <c r="E221" s="463" t="s">
        <v>677</v>
      </c>
      <c r="F221" s="463" t="s">
        <v>677</v>
      </c>
      <c r="G221" s="463" t="s">
        <v>677</v>
      </c>
      <c r="H221" s="463" t="s">
        <v>677</v>
      </c>
      <c r="I221" s="463" t="s">
        <v>677</v>
      </c>
      <c r="J221" s="463" t="s">
        <v>677</v>
      </c>
      <c r="K221" s="463" t="s">
        <v>677</v>
      </c>
      <c r="L221" s="463" t="s">
        <v>677</v>
      </c>
      <c r="M221" s="463" t="s">
        <v>677</v>
      </c>
      <c r="N221" s="463" t="s">
        <v>677</v>
      </c>
      <c r="O221" s="463" t="s">
        <v>677</v>
      </c>
      <c r="P221" s="463" t="s">
        <v>677</v>
      </c>
      <c r="Q221" s="463" t="s">
        <v>677</v>
      </c>
      <c r="R221" s="463" t="s">
        <v>677</v>
      </c>
      <c r="S221" s="463" t="s">
        <v>677</v>
      </c>
      <c r="T221" s="463" t="s">
        <v>677</v>
      </c>
      <c r="U221" s="463" t="s">
        <v>677</v>
      </c>
      <c r="V221" s="463" t="s">
        <v>677</v>
      </c>
      <c r="W221" s="463" t="s">
        <v>677</v>
      </c>
      <c r="X221" s="463" t="s">
        <v>677</v>
      </c>
      <c r="Y221" s="463" t="s">
        <v>677</v>
      </c>
      <c r="Z221" s="463" t="s">
        <v>677</v>
      </c>
      <c r="AA221" s="463" t="s">
        <v>677</v>
      </c>
      <c r="AB221" s="463" t="s">
        <v>677</v>
      </c>
      <c r="AC221" s="578"/>
      <c r="AD221" s="578"/>
      <c r="AE221" s="463" t="s">
        <v>677</v>
      </c>
      <c r="AF221" s="578"/>
      <c r="AG221" s="578"/>
      <c r="AH221" s="463" t="s">
        <v>677</v>
      </c>
      <c r="AI221" s="463" t="s">
        <v>677</v>
      </c>
      <c r="AJ221" s="463" t="s">
        <v>677</v>
      </c>
      <c r="AK221" s="463" t="s">
        <v>677</v>
      </c>
      <c r="AL221" s="578"/>
      <c r="AM221" s="578"/>
      <c r="AN221" s="463" t="s">
        <v>677</v>
      </c>
      <c r="AO221" s="578"/>
      <c r="AP221" s="578"/>
      <c r="AQ221" s="463" t="s">
        <v>677</v>
      </c>
      <c r="AR221" s="578"/>
      <c r="AS221" s="578"/>
      <c r="AT221" s="463" t="s">
        <v>677</v>
      </c>
      <c r="AU221" s="598">
        <v>42475</v>
      </c>
      <c r="AV221" s="463" t="s">
        <v>677</v>
      </c>
      <c r="AW221" s="463" t="s">
        <v>677</v>
      </c>
      <c r="AX221" s="463" t="s">
        <v>677</v>
      </c>
      <c r="AY221" s="463" t="s">
        <v>677</v>
      </c>
      <c r="AZ221" s="463" t="s">
        <v>677</v>
      </c>
      <c r="BA221" s="463" t="s">
        <v>677</v>
      </c>
      <c r="BB221" s="463" t="s">
        <v>677</v>
      </c>
      <c r="BC221" s="463" t="s">
        <v>677</v>
      </c>
      <c r="BD221" s="463" t="s">
        <v>677</v>
      </c>
      <c r="BE221" s="578"/>
      <c r="BF221" s="578"/>
      <c r="BG221" s="463" t="s">
        <v>677</v>
      </c>
      <c r="BH221" s="600"/>
      <c r="BI221" s="600"/>
      <c r="BJ221" s="463" t="s">
        <v>677</v>
      </c>
      <c r="BK221" s="600"/>
      <c r="BL221" s="600"/>
      <c r="BM221" s="463" t="s">
        <v>677</v>
      </c>
      <c r="BN221" s="463" t="s">
        <v>677</v>
      </c>
      <c r="BO221" s="463" t="s">
        <v>677</v>
      </c>
      <c r="BP221" s="463" t="s">
        <v>677</v>
      </c>
      <c r="BQ221" s="602" t="s">
        <v>886</v>
      </c>
      <c r="BR221" s="610" t="s">
        <v>683</v>
      </c>
      <c r="BS221" s="463" t="s">
        <v>677</v>
      </c>
      <c r="BT221" s="463" t="s">
        <v>677</v>
      </c>
      <c r="BU221" s="463" t="s">
        <v>677</v>
      </c>
      <c r="BV221" s="463" t="s">
        <v>677</v>
      </c>
      <c r="BW221" s="601" t="s">
        <v>683</v>
      </c>
      <c r="BX221" s="601" t="s">
        <v>683</v>
      </c>
      <c r="BY221" s="463" t="s">
        <v>677</v>
      </c>
    </row>
    <row r="222" spans="1:77" ht="26.25" x14ac:dyDescent="0.25">
      <c r="A222" s="598">
        <v>42476</v>
      </c>
      <c r="B222" s="463" t="s">
        <v>677</v>
      </c>
      <c r="C222" s="463" t="s">
        <v>677</v>
      </c>
      <c r="D222" s="463" t="s">
        <v>677</v>
      </c>
      <c r="E222" s="463" t="s">
        <v>677</v>
      </c>
      <c r="F222" s="463" t="s">
        <v>677</v>
      </c>
      <c r="G222" s="463" t="s">
        <v>677</v>
      </c>
      <c r="H222" s="463" t="s">
        <v>677</v>
      </c>
      <c r="I222" s="463" t="s">
        <v>677</v>
      </c>
      <c r="J222" s="463" t="s">
        <v>677</v>
      </c>
      <c r="K222" s="463" t="s">
        <v>677</v>
      </c>
      <c r="L222" s="463" t="s">
        <v>677</v>
      </c>
      <c r="M222" s="463" t="s">
        <v>677</v>
      </c>
      <c r="N222" s="463" t="s">
        <v>677</v>
      </c>
      <c r="O222" s="463" t="s">
        <v>677</v>
      </c>
      <c r="P222" s="463" t="s">
        <v>677</v>
      </c>
      <c r="Q222" s="463" t="s">
        <v>677</v>
      </c>
      <c r="R222" s="463" t="s">
        <v>677</v>
      </c>
      <c r="S222" s="463" t="s">
        <v>677</v>
      </c>
      <c r="T222" s="463" t="s">
        <v>677</v>
      </c>
      <c r="U222" s="463" t="s">
        <v>677</v>
      </c>
      <c r="V222" s="463" t="s">
        <v>677</v>
      </c>
      <c r="W222" s="610" t="s">
        <v>683</v>
      </c>
      <c r="X222" s="610" t="s">
        <v>683</v>
      </c>
      <c r="Y222" s="610" t="s">
        <v>683</v>
      </c>
      <c r="Z222" s="610" t="s">
        <v>683</v>
      </c>
      <c r="AA222" s="610" t="s">
        <v>683</v>
      </c>
      <c r="AB222" s="610" t="s">
        <v>683</v>
      </c>
      <c r="AC222" s="578"/>
      <c r="AD222" s="578"/>
      <c r="AE222" s="463" t="s">
        <v>677</v>
      </c>
      <c r="AF222" s="578"/>
      <c r="AG222" s="578"/>
      <c r="AH222" s="463" t="s">
        <v>677</v>
      </c>
      <c r="AI222" s="608" t="s">
        <v>677</v>
      </c>
      <c r="AJ222" s="463" t="s">
        <v>677</v>
      </c>
      <c r="AK222" s="463" t="s">
        <v>677</v>
      </c>
      <c r="AL222" s="578"/>
      <c r="AM222" s="578"/>
      <c r="AN222" s="463" t="s">
        <v>677</v>
      </c>
      <c r="AO222" s="578"/>
      <c r="AP222" s="578"/>
      <c r="AQ222" s="463" t="s">
        <v>677</v>
      </c>
      <c r="AR222" s="578"/>
      <c r="AS222" s="578"/>
      <c r="AT222" s="463" t="s">
        <v>677</v>
      </c>
      <c r="AU222" s="598">
        <v>42476</v>
      </c>
      <c r="AV222" s="463" t="s">
        <v>677</v>
      </c>
      <c r="AW222" s="463" t="s">
        <v>677</v>
      </c>
      <c r="AX222" s="463" t="s">
        <v>677</v>
      </c>
      <c r="AY222" s="463" t="s">
        <v>677</v>
      </c>
      <c r="AZ222" s="463" t="s">
        <v>677</v>
      </c>
      <c r="BA222" s="463" t="s">
        <v>677</v>
      </c>
      <c r="BB222" s="463" t="s">
        <v>677</v>
      </c>
      <c r="BC222" s="463" t="s">
        <v>677</v>
      </c>
      <c r="BD222" s="463" t="s">
        <v>677</v>
      </c>
      <c r="BE222" s="578"/>
      <c r="BF222" s="578"/>
      <c r="BG222" s="463" t="s">
        <v>677</v>
      </c>
      <c r="BH222" s="600"/>
      <c r="BI222" s="600"/>
      <c r="BJ222" s="463" t="s">
        <v>677</v>
      </c>
      <c r="BK222" s="600"/>
      <c r="BL222" s="600"/>
      <c r="BM222" s="463" t="s">
        <v>677</v>
      </c>
      <c r="BN222" s="463" t="s">
        <v>677</v>
      </c>
      <c r="BO222" s="463" t="s">
        <v>677</v>
      </c>
      <c r="BP222" s="463" t="s">
        <v>677</v>
      </c>
      <c r="BQ222" s="602" t="s">
        <v>886</v>
      </c>
      <c r="BR222" s="610" t="s">
        <v>683</v>
      </c>
      <c r="BS222" s="463" t="s">
        <v>677</v>
      </c>
      <c r="BT222" s="463" t="s">
        <v>677</v>
      </c>
      <c r="BU222" s="463" t="s">
        <v>677</v>
      </c>
      <c r="BV222" s="463" t="s">
        <v>677</v>
      </c>
      <c r="BW222" s="601" t="s">
        <v>683</v>
      </c>
      <c r="BX222" s="601" t="s">
        <v>683</v>
      </c>
      <c r="BY222" s="463" t="s">
        <v>677</v>
      </c>
    </row>
    <row r="223" spans="1:77" ht="15" x14ac:dyDescent="0.25">
      <c r="A223" s="598">
        <v>42477</v>
      </c>
      <c r="B223" s="463" t="s">
        <v>677</v>
      </c>
      <c r="C223" s="463" t="s">
        <v>677</v>
      </c>
      <c r="D223" s="463" t="s">
        <v>677</v>
      </c>
      <c r="E223" s="463" t="s">
        <v>677</v>
      </c>
      <c r="F223" s="463" t="s">
        <v>677</v>
      </c>
      <c r="G223" s="463" t="s">
        <v>677</v>
      </c>
      <c r="H223" s="463" t="s">
        <v>677</v>
      </c>
      <c r="I223" s="463" t="s">
        <v>677</v>
      </c>
      <c r="J223" s="463" t="s">
        <v>677</v>
      </c>
      <c r="K223" s="463" t="s">
        <v>677</v>
      </c>
      <c r="L223" s="463" t="s">
        <v>677</v>
      </c>
      <c r="M223" s="463" t="s">
        <v>677</v>
      </c>
      <c r="N223" s="463" t="s">
        <v>677</v>
      </c>
      <c r="O223" s="463" t="s">
        <v>677</v>
      </c>
      <c r="P223" s="463" t="s">
        <v>677</v>
      </c>
      <c r="Q223" s="463" t="s">
        <v>677</v>
      </c>
      <c r="R223" s="463" t="s">
        <v>677</v>
      </c>
      <c r="S223" s="463" t="s">
        <v>677</v>
      </c>
      <c r="T223" s="463" t="s">
        <v>677</v>
      </c>
      <c r="U223" s="463" t="s">
        <v>677</v>
      </c>
      <c r="V223" s="463" t="s">
        <v>677</v>
      </c>
      <c r="W223" s="463" t="s">
        <v>677</v>
      </c>
      <c r="X223" s="463" t="s">
        <v>677</v>
      </c>
      <c r="Y223" s="463" t="s">
        <v>677</v>
      </c>
      <c r="Z223" s="463" t="s">
        <v>677</v>
      </c>
      <c r="AA223" s="463" t="s">
        <v>677</v>
      </c>
      <c r="AB223" s="463" t="s">
        <v>677</v>
      </c>
      <c r="AC223" s="578"/>
      <c r="AD223" s="578"/>
      <c r="AE223" s="463" t="s">
        <v>677</v>
      </c>
      <c r="AF223" s="578"/>
      <c r="AG223" s="578"/>
      <c r="AH223" s="463" t="s">
        <v>677</v>
      </c>
      <c r="AI223" s="463" t="s">
        <v>677</v>
      </c>
      <c r="AJ223" s="463" t="s">
        <v>677</v>
      </c>
      <c r="AK223" s="463" t="s">
        <v>677</v>
      </c>
      <c r="AL223" s="578"/>
      <c r="AM223" s="578"/>
      <c r="AN223" s="463" t="s">
        <v>677</v>
      </c>
      <c r="AO223" s="578"/>
      <c r="AP223" s="578"/>
      <c r="AQ223" s="463" t="s">
        <v>677</v>
      </c>
      <c r="AR223" s="578"/>
      <c r="AS223" s="578"/>
      <c r="AT223" s="463" t="s">
        <v>677</v>
      </c>
      <c r="AU223" s="598">
        <v>42477</v>
      </c>
      <c r="AV223" s="463" t="s">
        <v>677</v>
      </c>
      <c r="AW223" s="463" t="s">
        <v>677</v>
      </c>
      <c r="AX223" s="463" t="s">
        <v>677</v>
      </c>
      <c r="AY223" s="463" t="s">
        <v>677</v>
      </c>
      <c r="AZ223" s="463" t="s">
        <v>677</v>
      </c>
      <c r="BA223" s="463" t="s">
        <v>677</v>
      </c>
      <c r="BB223" s="463" t="s">
        <v>677</v>
      </c>
      <c r="BC223" s="463" t="s">
        <v>677</v>
      </c>
      <c r="BD223" s="463" t="s">
        <v>677</v>
      </c>
      <c r="BE223" s="578"/>
      <c r="BF223" s="578"/>
      <c r="BG223" s="463" t="s">
        <v>677</v>
      </c>
      <c r="BH223" s="600"/>
      <c r="BI223" s="600"/>
      <c r="BJ223" s="463" t="s">
        <v>677</v>
      </c>
      <c r="BK223" s="600"/>
      <c r="BL223" s="600"/>
      <c r="BM223" s="463" t="s">
        <v>677</v>
      </c>
      <c r="BN223" s="463" t="s">
        <v>677</v>
      </c>
      <c r="BO223" s="463" t="s">
        <v>677</v>
      </c>
      <c r="BP223" s="463" t="s">
        <v>677</v>
      </c>
      <c r="BQ223" s="603" t="s">
        <v>677</v>
      </c>
      <c r="BR223" s="610" t="s">
        <v>683</v>
      </c>
      <c r="BS223" s="463" t="s">
        <v>677</v>
      </c>
      <c r="BT223" s="463" t="s">
        <v>677</v>
      </c>
      <c r="BU223" s="463" t="s">
        <v>677</v>
      </c>
      <c r="BV223" s="463" t="s">
        <v>677</v>
      </c>
      <c r="BW223" s="601" t="s">
        <v>683</v>
      </c>
      <c r="BX223" s="601" t="s">
        <v>683</v>
      </c>
      <c r="BY223" s="463" t="s">
        <v>677</v>
      </c>
    </row>
    <row r="224" spans="1:77" ht="15" x14ac:dyDescent="0.25">
      <c r="A224" s="598">
        <v>42478</v>
      </c>
      <c r="B224" s="463" t="s">
        <v>677</v>
      </c>
      <c r="C224" s="463" t="s">
        <v>677</v>
      </c>
      <c r="D224" s="463" t="s">
        <v>677</v>
      </c>
      <c r="E224" s="463" t="s">
        <v>677</v>
      </c>
      <c r="F224" s="463" t="s">
        <v>677</v>
      </c>
      <c r="G224" s="463" t="s">
        <v>677</v>
      </c>
      <c r="H224" s="463" t="s">
        <v>677</v>
      </c>
      <c r="I224" s="463" t="s">
        <v>677</v>
      </c>
      <c r="J224" s="463" t="s">
        <v>677</v>
      </c>
      <c r="K224" s="463" t="s">
        <v>677</v>
      </c>
      <c r="L224" s="463" t="s">
        <v>677</v>
      </c>
      <c r="M224" s="463" t="s">
        <v>677</v>
      </c>
      <c r="N224" s="463" t="s">
        <v>677</v>
      </c>
      <c r="O224" s="463" t="s">
        <v>677</v>
      </c>
      <c r="P224" s="463" t="s">
        <v>677</v>
      </c>
      <c r="Q224" s="463" t="s">
        <v>677</v>
      </c>
      <c r="R224" s="463" t="s">
        <v>677</v>
      </c>
      <c r="S224" s="463" t="s">
        <v>677</v>
      </c>
      <c r="T224" s="463" t="s">
        <v>677</v>
      </c>
      <c r="U224" s="463" t="s">
        <v>677</v>
      </c>
      <c r="V224" s="463" t="s">
        <v>677</v>
      </c>
      <c r="W224" s="463" t="s">
        <v>677</v>
      </c>
      <c r="X224" s="463" t="s">
        <v>677</v>
      </c>
      <c r="Y224" s="463" t="s">
        <v>677</v>
      </c>
      <c r="Z224" s="463" t="s">
        <v>677</v>
      </c>
      <c r="AA224" s="463" t="s">
        <v>677</v>
      </c>
      <c r="AB224" s="463" t="s">
        <v>677</v>
      </c>
      <c r="AC224" s="578"/>
      <c r="AD224" s="578"/>
      <c r="AE224" s="463" t="s">
        <v>677</v>
      </c>
      <c r="AF224" s="578"/>
      <c r="AG224" s="578"/>
      <c r="AH224" s="463" t="s">
        <v>677</v>
      </c>
      <c r="AI224" s="463" t="s">
        <v>677</v>
      </c>
      <c r="AJ224" s="463" t="s">
        <v>677</v>
      </c>
      <c r="AK224" s="463" t="s">
        <v>677</v>
      </c>
      <c r="AL224" s="578"/>
      <c r="AM224" s="578"/>
      <c r="AN224" s="463" t="s">
        <v>677</v>
      </c>
      <c r="AO224" s="578"/>
      <c r="AP224" s="578"/>
      <c r="AQ224" s="463" t="s">
        <v>677</v>
      </c>
      <c r="AR224" s="578"/>
      <c r="AS224" s="578"/>
      <c r="AT224" s="463" t="s">
        <v>677</v>
      </c>
      <c r="AU224" s="598">
        <v>42478</v>
      </c>
      <c r="AV224" s="463" t="s">
        <v>677</v>
      </c>
      <c r="AW224" s="463" t="s">
        <v>677</v>
      </c>
      <c r="AX224" s="463" t="s">
        <v>677</v>
      </c>
      <c r="AY224" s="463" t="s">
        <v>677</v>
      </c>
      <c r="AZ224" s="463" t="s">
        <v>677</v>
      </c>
      <c r="BA224" s="463" t="s">
        <v>677</v>
      </c>
      <c r="BB224" s="463" t="s">
        <v>677</v>
      </c>
      <c r="BC224" s="463" t="s">
        <v>677</v>
      </c>
      <c r="BD224" s="463" t="s">
        <v>677</v>
      </c>
      <c r="BE224" s="578"/>
      <c r="BF224" s="578"/>
      <c r="BG224" s="463" t="s">
        <v>677</v>
      </c>
      <c r="BH224" s="600"/>
      <c r="BI224" s="600"/>
      <c r="BJ224" s="463" t="s">
        <v>677</v>
      </c>
      <c r="BK224" s="600"/>
      <c r="BL224" s="600"/>
      <c r="BM224" s="463" t="s">
        <v>677</v>
      </c>
      <c r="BN224" s="463" t="s">
        <v>677</v>
      </c>
      <c r="BO224" s="463" t="s">
        <v>677</v>
      </c>
      <c r="BP224" s="463" t="s">
        <v>677</v>
      </c>
      <c r="BQ224" s="463" t="s">
        <v>677</v>
      </c>
      <c r="BR224" s="610" t="s">
        <v>683</v>
      </c>
      <c r="BS224" s="463" t="s">
        <v>677</v>
      </c>
      <c r="BT224" s="463" t="s">
        <v>677</v>
      </c>
      <c r="BU224" s="463" t="s">
        <v>677</v>
      </c>
      <c r="BV224" s="463" t="s">
        <v>677</v>
      </c>
      <c r="BW224" s="601" t="s">
        <v>683</v>
      </c>
      <c r="BX224" s="601" t="s">
        <v>683</v>
      </c>
      <c r="BY224" s="463" t="s">
        <v>677</v>
      </c>
    </row>
    <row r="225" spans="1:77" ht="15" x14ac:dyDescent="0.25">
      <c r="A225" s="598">
        <v>42479</v>
      </c>
      <c r="B225" s="463" t="s">
        <v>677</v>
      </c>
      <c r="C225" s="463" t="s">
        <v>677</v>
      </c>
      <c r="D225" s="463" t="s">
        <v>677</v>
      </c>
      <c r="E225" s="463" t="s">
        <v>677</v>
      </c>
      <c r="F225" s="463" t="s">
        <v>677</v>
      </c>
      <c r="G225" s="463" t="s">
        <v>677</v>
      </c>
      <c r="H225" s="463" t="s">
        <v>677</v>
      </c>
      <c r="I225" s="463" t="s">
        <v>677</v>
      </c>
      <c r="J225" s="463" t="s">
        <v>677</v>
      </c>
      <c r="K225" s="463" t="s">
        <v>677</v>
      </c>
      <c r="L225" s="463" t="s">
        <v>677</v>
      </c>
      <c r="M225" s="463" t="s">
        <v>677</v>
      </c>
      <c r="N225" s="463" t="s">
        <v>677</v>
      </c>
      <c r="O225" s="463" t="s">
        <v>677</v>
      </c>
      <c r="P225" s="463" t="s">
        <v>677</v>
      </c>
      <c r="Q225" s="463" t="s">
        <v>677</v>
      </c>
      <c r="R225" s="463" t="s">
        <v>677</v>
      </c>
      <c r="S225" s="463" t="s">
        <v>677</v>
      </c>
      <c r="T225" s="463" t="s">
        <v>677</v>
      </c>
      <c r="U225" s="463" t="s">
        <v>677</v>
      </c>
      <c r="V225" s="463" t="s">
        <v>677</v>
      </c>
      <c r="W225" s="463" t="s">
        <v>677</v>
      </c>
      <c r="X225" s="463" t="s">
        <v>677</v>
      </c>
      <c r="Y225" s="463" t="s">
        <v>677</v>
      </c>
      <c r="Z225" s="463" t="s">
        <v>677</v>
      </c>
      <c r="AA225" s="463" t="s">
        <v>677</v>
      </c>
      <c r="AB225" s="463" t="s">
        <v>677</v>
      </c>
      <c r="AC225" s="578"/>
      <c r="AD225" s="578"/>
      <c r="AE225" s="463" t="s">
        <v>677</v>
      </c>
      <c r="AF225" s="578"/>
      <c r="AG225" s="578"/>
      <c r="AH225" s="463" t="s">
        <v>677</v>
      </c>
      <c r="AI225" s="463" t="s">
        <v>677</v>
      </c>
      <c r="AJ225" s="463" t="s">
        <v>677</v>
      </c>
      <c r="AK225" s="608" t="s">
        <v>677</v>
      </c>
      <c r="AL225" s="578"/>
      <c r="AM225" s="578"/>
      <c r="AN225" s="463" t="s">
        <v>677</v>
      </c>
      <c r="AO225" s="578"/>
      <c r="AP225" s="578"/>
      <c r="AQ225" s="463" t="s">
        <v>677</v>
      </c>
      <c r="AR225" s="578"/>
      <c r="AS225" s="578"/>
      <c r="AT225" s="463" t="s">
        <v>677</v>
      </c>
      <c r="AU225" s="598">
        <v>42479</v>
      </c>
      <c r="AV225" s="463" t="s">
        <v>677</v>
      </c>
      <c r="AW225" s="463" t="s">
        <v>677</v>
      </c>
      <c r="AX225" s="463" t="s">
        <v>677</v>
      </c>
      <c r="AY225" s="463" t="s">
        <v>677</v>
      </c>
      <c r="AZ225" s="463" t="s">
        <v>677</v>
      </c>
      <c r="BA225" s="463" t="s">
        <v>677</v>
      </c>
      <c r="BB225" s="601" t="s">
        <v>683</v>
      </c>
      <c r="BC225" s="601" t="s">
        <v>683</v>
      </c>
      <c r="BD225" s="463" t="s">
        <v>677</v>
      </c>
      <c r="BE225" s="578"/>
      <c r="BF225" s="578"/>
      <c r="BG225" s="463" t="s">
        <v>677</v>
      </c>
      <c r="BH225" s="600"/>
      <c r="BI225" s="600"/>
      <c r="BJ225" s="463" t="s">
        <v>677</v>
      </c>
      <c r="BK225" s="600"/>
      <c r="BL225" s="600"/>
      <c r="BM225" s="463" t="s">
        <v>677</v>
      </c>
      <c r="BN225" s="463" t="s">
        <v>677</v>
      </c>
      <c r="BO225" s="463" t="s">
        <v>677</v>
      </c>
      <c r="BP225" s="463" t="s">
        <v>677</v>
      </c>
      <c r="BQ225" s="601" t="s">
        <v>683</v>
      </c>
      <c r="BR225" s="610" t="s">
        <v>683</v>
      </c>
      <c r="BS225" s="463" t="s">
        <v>677</v>
      </c>
      <c r="BT225" s="463" t="s">
        <v>677</v>
      </c>
      <c r="BU225" s="463" t="s">
        <v>677</v>
      </c>
      <c r="BV225" s="463" t="s">
        <v>677</v>
      </c>
      <c r="BW225" s="601" t="s">
        <v>683</v>
      </c>
      <c r="BX225" s="601" t="s">
        <v>683</v>
      </c>
      <c r="BY225" s="463" t="s">
        <v>677</v>
      </c>
    </row>
    <row r="226" spans="1:77" ht="15" x14ac:dyDescent="0.25">
      <c r="A226" s="598">
        <v>42480</v>
      </c>
      <c r="B226" s="463" t="s">
        <v>677</v>
      </c>
      <c r="C226" s="463" t="s">
        <v>677</v>
      </c>
      <c r="D226" s="463" t="s">
        <v>677</v>
      </c>
      <c r="E226" s="463" t="s">
        <v>677</v>
      </c>
      <c r="F226" s="463" t="s">
        <v>677</v>
      </c>
      <c r="G226" s="463" t="s">
        <v>677</v>
      </c>
      <c r="H226" s="463" t="s">
        <v>677</v>
      </c>
      <c r="I226" s="463" t="s">
        <v>677</v>
      </c>
      <c r="J226" s="463" t="s">
        <v>677</v>
      </c>
      <c r="K226" s="463" t="s">
        <v>677</v>
      </c>
      <c r="L226" s="463" t="s">
        <v>677</v>
      </c>
      <c r="M226" s="463" t="s">
        <v>677</v>
      </c>
      <c r="N226" s="463" t="s">
        <v>677</v>
      </c>
      <c r="O226" s="463" t="s">
        <v>677</v>
      </c>
      <c r="P226" s="463" t="s">
        <v>677</v>
      </c>
      <c r="Q226" s="463" t="s">
        <v>677</v>
      </c>
      <c r="R226" s="463" t="s">
        <v>677</v>
      </c>
      <c r="S226" s="463" t="s">
        <v>677</v>
      </c>
      <c r="T226" s="463" t="s">
        <v>677</v>
      </c>
      <c r="U226" s="463" t="s">
        <v>677</v>
      </c>
      <c r="V226" s="463" t="s">
        <v>677</v>
      </c>
      <c r="W226" s="463" t="s">
        <v>677</v>
      </c>
      <c r="X226" s="463" t="s">
        <v>677</v>
      </c>
      <c r="Y226" s="463" t="s">
        <v>677</v>
      </c>
      <c r="Z226" s="463" t="s">
        <v>677</v>
      </c>
      <c r="AA226" s="463" t="s">
        <v>677</v>
      </c>
      <c r="AB226" s="463" t="s">
        <v>677</v>
      </c>
      <c r="AC226" s="578"/>
      <c r="AD226" s="578"/>
      <c r="AE226" s="463" t="s">
        <v>677</v>
      </c>
      <c r="AF226" s="578"/>
      <c r="AG226" s="578"/>
      <c r="AH226" s="463" t="s">
        <v>677</v>
      </c>
      <c r="AI226" s="463" t="s">
        <v>677</v>
      </c>
      <c r="AJ226" s="463" t="s">
        <v>677</v>
      </c>
      <c r="AK226" s="463" t="s">
        <v>677</v>
      </c>
      <c r="AL226" s="578"/>
      <c r="AM226" s="578"/>
      <c r="AN226" s="463" t="s">
        <v>677</v>
      </c>
      <c r="AO226" s="578"/>
      <c r="AP226" s="578"/>
      <c r="AQ226" s="463" t="s">
        <v>677</v>
      </c>
      <c r="AR226" s="578"/>
      <c r="AS226" s="578"/>
      <c r="AT226" s="463" t="s">
        <v>677</v>
      </c>
      <c r="AU226" s="598">
        <v>42480</v>
      </c>
      <c r="AV226" s="463" t="s">
        <v>677</v>
      </c>
      <c r="AW226" s="463" t="s">
        <v>677</v>
      </c>
      <c r="AX226" s="463" t="s">
        <v>677</v>
      </c>
      <c r="AY226" s="463" t="s">
        <v>677</v>
      </c>
      <c r="AZ226" s="463" t="s">
        <v>677</v>
      </c>
      <c r="BA226" s="463" t="s">
        <v>677</v>
      </c>
      <c r="BB226" s="463" t="s">
        <v>677</v>
      </c>
      <c r="BC226" s="463" t="s">
        <v>677</v>
      </c>
      <c r="BD226" s="463" t="s">
        <v>677</v>
      </c>
      <c r="BE226" s="578"/>
      <c r="BF226" s="578"/>
      <c r="BG226" s="463" t="s">
        <v>677</v>
      </c>
      <c r="BH226" s="600"/>
      <c r="BI226" s="600"/>
      <c r="BJ226" s="463" t="s">
        <v>677</v>
      </c>
      <c r="BK226" s="600"/>
      <c r="BL226" s="600"/>
      <c r="BM226" s="463" t="s">
        <v>677</v>
      </c>
      <c r="BN226" s="463" t="s">
        <v>677</v>
      </c>
      <c r="BO226" s="463" t="s">
        <v>677</v>
      </c>
      <c r="BP226" s="463" t="s">
        <v>677</v>
      </c>
      <c r="BQ226" s="601" t="s">
        <v>683</v>
      </c>
      <c r="BR226" s="610" t="s">
        <v>683</v>
      </c>
      <c r="BS226" s="463" t="s">
        <v>677</v>
      </c>
      <c r="BT226" s="463" t="s">
        <v>677</v>
      </c>
      <c r="BU226" s="463" t="s">
        <v>677</v>
      </c>
      <c r="BV226" s="463" t="s">
        <v>677</v>
      </c>
      <c r="BW226" s="463" t="s">
        <v>677</v>
      </c>
      <c r="BX226" s="463" t="s">
        <v>677</v>
      </c>
      <c r="BY226" s="463" t="s">
        <v>677</v>
      </c>
    </row>
    <row r="227" spans="1:77" ht="15" x14ac:dyDescent="0.25">
      <c r="A227" s="598">
        <v>42481</v>
      </c>
      <c r="B227" s="463" t="s">
        <v>677</v>
      </c>
      <c r="C227" s="463" t="s">
        <v>677</v>
      </c>
      <c r="D227" s="463" t="s">
        <v>677</v>
      </c>
      <c r="E227" s="463" t="s">
        <v>677</v>
      </c>
      <c r="F227" s="463" t="s">
        <v>677</v>
      </c>
      <c r="G227" s="463" t="s">
        <v>677</v>
      </c>
      <c r="H227" s="463" t="s">
        <v>677</v>
      </c>
      <c r="I227" s="463" t="s">
        <v>677</v>
      </c>
      <c r="J227" s="463" t="s">
        <v>677</v>
      </c>
      <c r="K227" s="463" t="s">
        <v>677</v>
      </c>
      <c r="L227" s="463" t="s">
        <v>677</v>
      </c>
      <c r="M227" s="463" t="s">
        <v>677</v>
      </c>
      <c r="N227" s="463" t="s">
        <v>677</v>
      </c>
      <c r="O227" s="463" t="s">
        <v>677</v>
      </c>
      <c r="P227" s="463" t="s">
        <v>677</v>
      </c>
      <c r="Q227" s="463" t="s">
        <v>677</v>
      </c>
      <c r="R227" s="463" t="s">
        <v>677</v>
      </c>
      <c r="S227" s="463" t="s">
        <v>677</v>
      </c>
      <c r="T227" s="463" t="s">
        <v>677</v>
      </c>
      <c r="U227" s="463" t="s">
        <v>677</v>
      </c>
      <c r="V227" s="463" t="s">
        <v>677</v>
      </c>
      <c r="W227" s="463" t="s">
        <v>677</v>
      </c>
      <c r="X227" s="463" t="s">
        <v>677</v>
      </c>
      <c r="Y227" s="463" t="s">
        <v>677</v>
      </c>
      <c r="Z227" s="463" t="s">
        <v>677</v>
      </c>
      <c r="AA227" s="463" t="s">
        <v>677</v>
      </c>
      <c r="AB227" s="463" t="s">
        <v>677</v>
      </c>
      <c r="AC227" s="578"/>
      <c r="AD227" s="578"/>
      <c r="AE227" s="463" t="s">
        <v>677</v>
      </c>
      <c r="AF227" s="578"/>
      <c r="AG227" s="578"/>
      <c r="AH227" s="463" t="s">
        <v>677</v>
      </c>
      <c r="AI227" s="463" t="s">
        <v>677</v>
      </c>
      <c r="AJ227" s="463" t="s">
        <v>677</v>
      </c>
      <c r="AK227" s="463" t="s">
        <v>677</v>
      </c>
      <c r="AL227" s="578"/>
      <c r="AM227" s="578"/>
      <c r="AN227" s="463" t="s">
        <v>677</v>
      </c>
      <c r="AO227" s="578"/>
      <c r="AP227" s="578"/>
      <c r="AQ227" s="463" t="s">
        <v>677</v>
      </c>
      <c r="AR227" s="578"/>
      <c r="AS227" s="578"/>
      <c r="AT227" s="463" t="s">
        <v>677</v>
      </c>
      <c r="AU227" s="598">
        <v>42481</v>
      </c>
      <c r="AV227" s="463" t="s">
        <v>677</v>
      </c>
      <c r="AW227" s="463" t="s">
        <v>677</v>
      </c>
      <c r="AX227" s="463" t="s">
        <v>677</v>
      </c>
      <c r="AY227" s="463" t="s">
        <v>677</v>
      </c>
      <c r="AZ227" s="463" t="s">
        <v>677</v>
      </c>
      <c r="BA227" s="463" t="s">
        <v>677</v>
      </c>
      <c r="BB227" s="463" t="s">
        <v>677</v>
      </c>
      <c r="BC227" s="463" t="s">
        <v>677</v>
      </c>
      <c r="BD227" s="463" t="s">
        <v>677</v>
      </c>
      <c r="BE227" s="578"/>
      <c r="BF227" s="578"/>
      <c r="BG227" s="463" t="s">
        <v>677</v>
      </c>
      <c r="BH227" s="600"/>
      <c r="BI227" s="600"/>
      <c r="BJ227" s="463" t="s">
        <v>677</v>
      </c>
      <c r="BK227" s="600"/>
      <c r="BL227" s="600"/>
      <c r="BM227" s="463" t="s">
        <v>677</v>
      </c>
      <c r="BN227" s="463" t="s">
        <v>677</v>
      </c>
      <c r="BO227" s="463" t="s">
        <v>677</v>
      </c>
      <c r="BP227" s="463" t="s">
        <v>677</v>
      </c>
      <c r="BQ227" s="601" t="s">
        <v>683</v>
      </c>
      <c r="BR227" s="610" t="s">
        <v>683</v>
      </c>
      <c r="BS227" s="463" t="s">
        <v>677</v>
      </c>
      <c r="BT227" s="463" t="s">
        <v>677</v>
      </c>
      <c r="BU227" s="463" t="s">
        <v>677</v>
      </c>
      <c r="BV227" s="463" t="s">
        <v>677</v>
      </c>
      <c r="BW227" s="601" t="s">
        <v>683</v>
      </c>
      <c r="BX227" s="601" t="s">
        <v>683</v>
      </c>
      <c r="BY227" s="463" t="s">
        <v>677</v>
      </c>
    </row>
    <row r="228" spans="1:77" ht="26.25" x14ac:dyDescent="0.25">
      <c r="A228" s="598">
        <v>42482</v>
      </c>
      <c r="B228" s="463" t="s">
        <v>677</v>
      </c>
      <c r="C228" s="463" t="s">
        <v>677</v>
      </c>
      <c r="D228" s="463" t="s">
        <v>677</v>
      </c>
      <c r="E228" s="463" t="s">
        <v>677</v>
      </c>
      <c r="F228" s="463" t="s">
        <v>677</v>
      </c>
      <c r="G228" s="463" t="s">
        <v>677</v>
      </c>
      <c r="H228" s="463" t="s">
        <v>677</v>
      </c>
      <c r="I228" s="463" t="s">
        <v>677</v>
      </c>
      <c r="J228" s="463" t="s">
        <v>677</v>
      </c>
      <c r="K228" s="463" t="s">
        <v>677</v>
      </c>
      <c r="L228" s="463" t="s">
        <v>677</v>
      </c>
      <c r="M228" s="463" t="s">
        <v>677</v>
      </c>
      <c r="N228" s="463" t="s">
        <v>677</v>
      </c>
      <c r="O228" s="463" t="s">
        <v>677</v>
      </c>
      <c r="P228" s="463" t="s">
        <v>677</v>
      </c>
      <c r="Q228" s="463" t="s">
        <v>677</v>
      </c>
      <c r="R228" s="463" t="s">
        <v>677</v>
      </c>
      <c r="S228" s="463" t="s">
        <v>677</v>
      </c>
      <c r="T228" s="463" t="s">
        <v>677</v>
      </c>
      <c r="U228" s="463" t="s">
        <v>677</v>
      </c>
      <c r="V228" s="463" t="s">
        <v>677</v>
      </c>
      <c r="W228" s="463" t="s">
        <v>677</v>
      </c>
      <c r="X228" s="463" t="s">
        <v>677</v>
      </c>
      <c r="Y228" s="463" t="s">
        <v>677</v>
      </c>
      <c r="Z228" s="463" t="s">
        <v>677</v>
      </c>
      <c r="AA228" s="463" t="s">
        <v>677</v>
      </c>
      <c r="AB228" s="463" t="s">
        <v>677</v>
      </c>
      <c r="AC228" s="578"/>
      <c r="AD228" s="578"/>
      <c r="AE228" s="463" t="s">
        <v>677</v>
      </c>
      <c r="AF228" s="578"/>
      <c r="AG228" s="578"/>
      <c r="AH228" s="463" t="s">
        <v>677</v>
      </c>
      <c r="AI228" s="463" t="s">
        <v>677</v>
      </c>
      <c r="AJ228" s="463" t="s">
        <v>677</v>
      </c>
      <c r="AK228" s="463" t="s">
        <v>677</v>
      </c>
      <c r="AL228" s="578"/>
      <c r="AM228" s="578"/>
      <c r="AN228" s="463" t="s">
        <v>677</v>
      </c>
      <c r="AO228" s="578"/>
      <c r="AP228" s="578"/>
      <c r="AQ228" s="463" t="s">
        <v>677</v>
      </c>
      <c r="AR228" s="578"/>
      <c r="AS228" s="578"/>
      <c r="AT228" s="463" t="s">
        <v>677</v>
      </c>
      <c r="AU228" s="598">
        <v>42482</v>
      </c>
      <c r="AV228" s="463" t="s">
        <v>677</v>
      </c>
      <c r="AW228" s="463" t="s">
        <v>677</v>
      </c>
      <c r="AX228" s="463" t="s">
        <v>677</v>
      </c>
      <c r="AY228" s="463" t="s">
        <v>677</v>
      </c>
      <c r="AZ228" s="463" t="s">
        <v>677</v>
      </c>
      <c r="BA228" s="463" t="s">
        <v>677</v>
      </c>
      <c r="BB228" s="463" t="s">
        <v>677</v>
      </c>
      <c r="BC228" s="463" t="s">
        <v>677</v>
      </c>
      <c r="BD228" s="463" t="s">
        <v>677</v>
      </c>
      <c r="BE228" s="578"/>
      <c r="BF228" s="578"/>
      <c r="BG228" s="463" t="s">
        <v>677</v>
      </c>
      <c r="BH228" s="600"/>
      <c r="BI228" s="600"/>
      <c r="BJ228" s="463" t="s">
        <v>677</v>
      </c>
      <c r="BK228" s="600"/>
      <c r="BL228" s="600"/>
      <c r="BM228" s="463" t="s">
        <v>677</v>
      </c>
      <c r="BN228" s="463" t="s">
        <v>677</v>
      </c>
      <c r="BO228" s="463" t="s">
        <v>677</v>
      </c>
      <c r="BP228" s="463" t="s">
        <v>677</v>
      </c>
      <c r="BQ228" s="602" t="s">
        <v>886</v>
      </c>
      <c r="BR228" s="610" t="s">
        <v>683</v>
      </c>
      <c r="BS228" s="463" t="s">
        <v>677</v>
      </c>
      <c r="BT228" s="463" t="s">
        <v>677</v>
      </c>
      <c r="BU228" s="463" t="s">
        <v>677</v>
      </c>
      <c r="BV228" s="463" t="s">
        <v>677</v>
      </c>
      <c r="BW228" s="601" t="s">
        <v>683</v>
      </c>
      <c r="BX228" s="601" t="s">
        <v>683</v>
      </c>
      <c r="BY228" s="463" t="s">
        <v>677</v>
      </c>
    </row>
    <row r="229" spans="1:77" ht="26.25" x14ac:dyDescent="0.25">
      <c r="A229" s="598">
        <v>42483</v>
      </c>
      <c r="B229" s="463" t="s">
        <v>677</v>
      </c>
      <c r="C229" s="463" t="s">
        <v>677</v>
      </c>
      <c r="D229" s="463" t="s">
        <v>677</v>
      </c>
      <c r="E229" s="463" t="s">
        <v>677</v>
      </c>
      <c r="F229" s="463" t="s">
        <v>677</v>
      </c>
      <c r="G229" s="463" t="s">
        <v>677</v>
      </c>
      <c r="H229" s="463" t="s">
        <v>677</v>
      </c>
      <c r="I229" s="463" t="s">
        <v>677</v>
      </c>
      <c r="J229" s="463" t="s">
        <v>677</v>
      </c>
      <c r="K229" s="463" t="s">
        <v>677</v>
      </c>
      <c r="L229" s="463" t="s">
        <v>677</v>
      </c>
      <c r="M229" s="463" t="s">
        <v>677</v>
      </c>
      <c r="N229" s="463" t="s">
        <v>677</v>
      </c>
      <c r="O229" s="463" t="s">
        <v>677</v>
      </c>
      <c r="P229" s="463" t="s">
        <v>677</v>
      </c>
      <c r="Q229" s="463" t="s">
        <v>677</v>
      </c>
      <c r="R229" s="463" t="s">
        <v>677</v>
      </c>
      <c r="S229" s="463" t="s">
        <v>677</v>
      </c>
      <c r="T229" s="463" t="s">
        <v>677</v>
      </c>
      <c r="U229" s="463" t="s">
        <v>677</v>
      </c>
      <c r="V229" s="463" t="s">
        <v>677</v>
      </c>
      <c r="W229" s="463" t="s">
        <v>677</v>
      </c>
      <c r="X229" s="463" t="s">
        <v>677</v>
      </c>
      <c r="Y229" s="463" t="s">
        <v>677</v>
      </c>
      <c r="Z229" s="463" t="s">
        <v>677</v>
      </c>
      <c r="AA229" s="463" t="s">
        <v>677</v>
      </c>
      <c r="AB229" s="463" t="s">
        <v>677</v>
      </c>
      <c r="AC229" s="578"/>
      <c r="AD229" s="578"/>
      <c r="AE229" s="463" t="s">
        <v>677</v>
      </c>
      <c r="AF229" s="578"/>
      <c r="AG229" s="578"/>
      <c r="AH229" s="463" t="s">
        <v>677</v>
      </c>
      <c r="AI229" s="463" t="s">
        <v>677</v>
      </c>
      <c r="AJ229" s="463" t="s">
        <v>677</v>
      </c>
      <c r="AK229" s="463" t="s">
        <v>677</v>
      </c>
      <c r="AL229" s="578"/>
      <c r="AM229" s="578"/>
      <c r="AN229" s="463" t="s">
        <v>677</v>
      </c>
      <c r="AO229" s="578"/>
      <c r="AP229" s="578"/>
      <c r="AQ229" s="463" t="s">
        <v>677</v>
      </c>
      <c r="AR229" s="578"/>
      <c r="AS229" s="578"/>
      <c r="AT229" s="463" t="s">
        <v>677</v>
      </c>
      <c r="AU229" s="598">
        <v>42483</v>
      </c>
      <c r="AV229" s="463" t="s">
        <v>677</v>
      </c>
      <c r="AW229" s="463" t="s">
        <v>677</v>
      </c>
      <c r="AX229" s="463" t="s">
        <v>677</v>
      </c>
      <c r="AY229" s="463" t="s">
        <v>677</v>
      </c>
      <c r="AZ229" s="463" t="s">
        <v>677</v>
      </c>
      <c r="BA229" s="463" t="s">
        <v>677</v>
      </c>
      <c r="BB229" s="463" t="s">
        <v>677</v>
      </c>
      <c r="BC229" s="463" t="s">
        <v>677</v>
      </c>
      <c r="BD229" s="463" t="s">
        <v>677</v>
      </c>
      <c r="BE229" s="578"/>
      <c r="BF229" s="578"/>
      <c r="BG229" s="463" t="s">
        <v>677</v>
      </c>
      <c r="BH229" s="600"/>
      <c r="BI229" s="600"/>
      <c r="BJ229" s="463" t="s">
        <v>677</v>
      </c>
      <c r="BK229" s="600"/>
      <c r="BL229" s="600"/>
      <c r="BM229" s="463" t="s">
        <v>677</v>
      </c>
      <c r="BN229" s="463" t="s">
        <v>677</v>
      </c>
      <c r="BO229" s="463" t="s">
        <v>677</v>
      </c>
      <c r="BP229" s="463" t="s">
        <v>677</v>
      </c>
      <c r="BQ229" s="602" t="s">
        <v>886</v>
      </c>
      <c r="BR229" s="610" t="s">
        <v>683</v>
      </c>
      <c r="BS229" s="463" t="s">
        <v>677</v>
      </c>
      <c r="BT229" s="463" t="s">
        <v>677</v>
      </c>
      <c r="BU229" s="463" t="s">
        <v>677</v>
      </c>
      <c r="BV229" s="463" t="s">
        <v>677</v>
      </c>
      <c r="BW229" s="601" t="s">
        <v>683</v>
      </c>
      <c r="BX229" s="601" t="s">
        <v>683</v>
      </c>
      <c r="BY229" s="463" t="s">
        <v>677</v>
      </c>
    </row>
    <row r="230" spans="1:77" ht="15" x14ac:dyDescent="0.25">
      <c r="A230" s="598">
        <v>42484</v>
      </c>
      <c r="B230" s="463" t="s">
        <v>677</v>
      </c>
      <c r="C230" s="463" t="s">
        <v>677</v>
      </c>
      <c r="D230" s="463" t="s">
        <v>677</v>
      </c>
      <c r="E230" s="463" t="s">
        <v>677</v>
      </c>
      <c r="F230" s="463" t="s">
        <v>677</v>
      </c>
      <c r="G230" s="463" t="s">
        <v>677</v>
      </c>
      <c r="H230" s="463" t="s">
        <v>677</v>
      </c>
      <c r="I230" s="463" t="s">
        <v>677</v>
      </c>
      <c r="J230" s="463" t="s">
        <v>677</v>
      </c>
      <c r="K230" s="463" t="s">
        <v>677</v>
      </c>
      <c r="L230" s="463" t="s">
        <v>677</v>
      </c>
      <c r="M230" s="463" t="s">
        <v>677</v>
      </c>
      <c r="N230" s="463" t="s">
        <v>677</v>
      </c>
      <c r="O230" s="463" t="s">
        <v>677</v>
      </c>
      <c r="P230" s="463" t="s">
        <v>677</v>
      </c>
      <c r="Q230" s="463" t="s">
        <v>677</v>
      </c>
      <c r="R230" s="463" t="s">
        <v>677</v>
      </c>
      <c r="S230" s="463" t="s">
        <v>677</v>
      </c>
      <c r="T230" s="463" t="s">
        <v>677</v>
      </c>
      <c r="U230" s="463" t="s">
        <v>677</v>
      </c>
      <c r="V230" s="463" t="s">
        <v>677</v>
      </c>
      <c r="W230" s="463" t="s">
        <v>677</v>
      </c>
      <c r="X230" s="463" t="s">
        <v>677</v>
      </c>
      <c r="Y230" s="463" t="s">
        <v>677</v>
      </c>
      <c r="Z230" s="463" t="s">
        <v>677</v>
      </c>
      <c r="AA230" s="463" t="s">
        <v>677</v>
      </c>
      <c r="AB230" s="463" t="s">
        <v>677</v>
      </c>
      <c r="AC230" s="578"/>
      <c r="AD230" s="578"/>
      <c r="AE230" s="463" t="s">
        <v>677</v>
      </c>
      <c r="AF230" s="578"/>
      <c r="AG230" s="578"/>
      <c r="AH230" s="463" t="s">
        <v>677</v>
      </c>
      <c r="AI230" s="463" t="s">
        <v>677</v>
      </c>
      <c r="AJ230" s="463" t="s">
        <v>677</v>
      </c>
      <c r="AK230" s="463" t="s">
        <v>677</v>
      </c>
      <c r="AL230" s="578"/>
      <c r="AM230" s="578"/>
      <c r="AN230" s="463" t="s">
        <v>677</v>
      </c>
      <c r="AO230" s="578"/>
      <c r="AP230" s="578"/>
      <c r="AQ230" s="463" t="s">
        <v>677</v>
      </c>
      <c r="AR230" s="578"/>
      <c r="AS230" s="578"/>
      <c r="AT230" s="463" t="s">
        <v>677</v>
      </c>
      <c r="AU230" s="598">
        <v>42484</v>
      </c>
      <c r="AV230" s="463" t="s">
        <v>677</v>
      </c>
      <c r="AW230" s="463" t="s">
        <v>677</v>
      </c>
      <c r="AX230" s="463" t="s">
        <v>677</v>
      </c>
      <c r="AY230" s="463" t="s">
        <v>677</v>
      </c>
      <c r="AZ230" s="463" t="s">
        <v>677</v>
      </c>
      <c r="BA230" s="463" t="s">
        <v>677</v>
      </c>
      <c r="BB230" s="601" t="s">
        <v>683</v>
      </c>
      <c r="BC230" s="601" t="s">
        <v>683</v>
      </c>
      <c r="BD230" s="463" t="s">
        <v>677</v>
      </c>
      <c r="BE230" s="578"/>
      <c r="BF230" s="578"/>
      <c r="BG230" s="601" t="s">
        <v>683</v>
      </c>
      <c r="BH230" s="600"/>
      <c r="BI230" s="600"/>
      <c r="BJ230" s="463" t="s">
        <v>677</v>
      </c>
      <c r="BK230" s="600"/>
      <c r="BL230" s="600"/>
      <c r="BM230" s="463" t="s">
        <v>677</v>
      </c>
      <c r="BN230" s="463" t="s">
        <v>677</v>
      </c>
      <c r="BO230" s="463" t="s">
        <v>677</v>
      </c>
      <c r="BP230" s="463" t="s">
        <v>677</v>
      </c>
      <c r="BQ230" s="601" t="s">
        <v>683</v>
      </c>
      <c r="BR230" s="610" t="s">
        <v>683</v>
      </c>
      <c r="BS230" s="463" t="s">
        <v>677</v>
      </c>
      <c r="BT230" s="463" t="s">
        <v>677</v>
      </c>
      <c r="BU230" s="463" t="s">
        <v>677</v>
      </c>
      <c r="BV230" s="463" t="s">
        <v>677</v>
      </c>
      <c r="BW230" s="601" t="s">
        <v>683</v>
      </c>
      <c r="BX230" s="601" t="s">
        <v>683</v>
      </c>
      <c r="BY230" s="463" t="s">
        <v>677</v>
      </c>
    </row>
    <row r="231" spans="1:77" ht="15" x14ac:dyDescent="0.25">
      <c r="A231" s="598">
        <v>42485</v>
      </c>
      <c r="B231" s="463" t="s">
        <v>677</v>
      </c>
      <c r="C231" s="463" t="s">
        <v>677</v>
      </c>
      <c r="D231" s="463" t="s">
        <v>677</v>
      </c>
      <c r="E231" s="463" t="s">
        <v>677</v>
      </c>
      <c r="F231" s="463" t="s">
        <v>677</v>
      </c>
      <c r="G231" s="463" t="s">
        <v>677</v>
      </c>
      <c r="H231" s="463" t="s">
        <v>677</v>
      </c>
      <c r="I231" s="463" t="s">
        <v>677</v>
      </c>
      <c r="J231" s="463" t="s">
        <v>677</v>
      </c>
      <c r="K231" s="463" t="s">
        <v>677</v>
      </c>
      <c r="L231" s="463" t="s">
        <v>677</v>
      </c>
      <c r="M231" s="463" t="s">
        <v>677</v>
      </c>
      <c r="N231" s="463" t="s">
        <v>677</v>
      </c>
      <c r="O231" s="463" t="s">
        <v>677</v>
      </c>
      <c r="P231" s="463" t="s">
        <v>677</v>
      </c>
      <c r="Q231" s="463" t="s">
        <v>677</v>
      </c>
      <c r="R231" s="463" t="s">
        <v>677</v>
      </c>
      <c r="S231" s="463" t="s">
        <v>677</v>
      </c>
      <c r="T231" s="463" t="s">
        <v>677</v>
      </c>
      <c r="U231" s="463" t="s">
        <v>677</v>
      </c>
      <c r="V231" s="463" t="s">
        <v>677</v>
      </c>
      <c r="W231" s="463" t="s">
        <v>677</v>
      </c>
      <c r="X231" s="463" t="s">
        <v>677</v>
      </c>
      <c r="Y231" s="463" t="s">
        <v>677</v>
      </c>
      <c r="Z231" s="463" t="s">
        <v>677</v>
      </c>
      <c r="AA231" s="463" t="s">
        <v>677</v>
      </c>
      <c r="AB231" s="463" t="s">
        <v>677</v>
      </c>
      <c r="AC231" s="578"/>
      <c r="AD231" s="578"/>
      <c r="AE231" s="463" t="s">
        <v>677</v>
      </c>
      <c r="AF231" s="578"/>
      <c r="AG231" s="578"/>
      <c r="AH231" s="463" t="s">
        <v>677</v>
      </c>
      <c r="AI231" s="463" t="s">
        <v>677</v>
      </c>
      <c r="AJ231" s="463" t="s">
        <v>677</v>
      </c>
      <c r="AK231" s="463" t="s">
        <v>677</v>
      </c>
      <c r="AL231" s="578"/>
      <c r="AM231" s="578"/>
      <c r="AN231" s="463" t="s">
        <v>677</v>
      </c>
      <c r="AO231" s="578"/>
      <c r="AP231" s="578"/>
      <c r="AQ231" s="463" t="s">
        <v>677</v>
      </c>
      <c r="AR231" s="578"/>
      <c r="AS231" s="578"/>
      <c r="AT231" s="463" t="s">
        <v>677</v>
      </c>
      <c r="AU231" s="598">
        <v>42485</v>
      </c>
      <c r="AV231" s="463" t="s">
        <v>677</v>
      </c>
      <c r="AW231" s="463" t="s">
        <v>677</v>
      </c>
      <c r="AX231" s="463" t="s">
        <v>677</v>
      </c>
      <c r="AY231" s="463" t="s">
        <v>677</v>
      </c>
      <c r="AZ231" s="463" t="s">
        <v>677</v>
      </c>
      <c r="BA231" s="463" t="s">
        <v>677</v>
      </c>
      <c r="BB231" s="463" t="s">
        <v>677</v>
      </c>
      <c r="BC231" s="463" t="s">
        <v>677</v>
      </c>
      <c r="BD231" s="463" t="s">
        <v>677</v>
      </c>
      <c r="BE231" s="578"/>
      <c r="BF231" s="578"/>
      <c r="BG231" s="463" t="s">
        <v>677</v>
      </c>
      <c r="BH231" s="600"/>
      <c r="BI231" s="600"/>
      <c r="BJ231" s="463" t="s">
        <v>677</v>
      </c>
      <c r="BK231" s="600"/>
      <c r="BL231" s="600"/>
      <c r="BM231" s="463" t="s">
        <v>677</v>
      </c>
      <c r="BN231" s="463" t="s">
        <v>677</v>
      </c>
      <c r="BO231" s="463" t="s">
        <v>677</v>
      </c>
      <c r="BP231" s="463" t="s">
        <v>677</v>
      </c>
      <c r="BQ231" s="601" t="s">
        <v>683</v>
      </c>
      <c r="BR231" s="610" t="s">
        <v>683</v>
      </c>
      <c r="BS231" s="463" t="s">
        <v>677</v>
      </c>
      <c r="BT231" s="463" t="s">
        <v>677</v>
      </c>
      <c r="BU231" s="463" t="s">
        <v>677</v>
      </c>
      <c r="BV231" s="463" t="s">
        <v>677</v>
      </c>
      <c r="BW231" s="601" t="s">
        <v>683</v>
      </c>
      <c r="BX231" s="601" t="s">
        <v>683</v>
      </c>
      <c r="BY231" s="463" t="s">
        <v>677</v>
      </c>
    </row>
    <row r="232" spans="1:77" ht="15" x14ac:dyDescent="0.25">
      <c r="A232" s="598">
        <v>42486</v>
      </c>
      <c r="B232" s="463" t="s">
        <v>677</v>
      </c>
      <c r="C232" s="463" t="s">
        <v>677</v>
      </c>
      <c r="D232" s="463" t="s">
        <v>677</v>
      </c>
      <c r="E232" s="463" t="s">
        <v>677</v>
      </c>
      <c r="F232" s="463" t="s">
        <v>677</v>
      </c>
      <c r="G232" s="463" t="s">
        <v>677</v>
      </c>
      <c r="H232" s="463" t="s">
        <v>677</v>
      </c>
      <c r="I232" s="463" t="s">
        <v>677</v>
      </c>
      <c r="J232" s="463" t="s">
        <v>677</v>
      </c>
      <c r="K232" s="463" t="s">
        <v>677</v>
      </c>
      <c r="L232" s="463" t="s">
        <v>677</v>
      </c>
      <c r="M232" s="463" t="s">
        <v>677</v>
      </c>
      <c r="N232" s="463" t="s">
        <v>677</v>
      </c>
      <c r="O232" s="463" t="s">
        <v>677</v>
      </c>
      <c r="P232" s="463" t="s">
        <v>677</v>
      </c>
      <c r="Q232" s="463" t="s">
        <v>677</v>
      </c>
      <c r="R232" s="463" t="s">
        <v>677</v>
      </c>
      <c r="S232" s="463" t="s">
        <v>677</v>
      </c>
      <c r="T232" s="463" t="s">
        <v>677</v>
      </c>
      <c r="U232" s="463" t="s">
        <v>677</v>
      </c>
      <c r="V232" s="463" t="s">
        <v>677</v>
      </c>
      <c r="W232" s="463" t="s">
        <v>677</v>
      </c>
      <c r="X232" s="463" t="s">
        <v>677</v>
      </c>
      <c r="Y232" s="463" t="s">
        <v>677</v>
      </c>
      <c r="Z232" s="463" t="s">
        <v>677</v>
      </c>
      <c r="AA232" s="463" t="s">
        <v>677</v>
      </c>
      <c r="AB232" s="463" t="s">
        <v>677</v>
      </c>
      <c r="AC232" s="578"/>
      <c r="AD232" s="578"/>
      <c r="AE232" s="463" t="s">
        <v>677</v>
      </c>
      <c r="AF232" s="578"/>
      <c r="AG232" s="578"/>
      <c r="AH232" s="463" t="s">
        <v>677</v>
      </c>
      <c r="AI232" s="463" t="s">
        <v>677</v>
      </c>
      <c r="AJ232" s="463" t="s">
        <v>677</v>
      </c>
      <c r="AK232" s="463" t="s">
        <v>677</v>
      </c>
      <c r="AL232" s="578"/>
      <c r="AM232" s="578"/>
      <c r="AN232" s="463" t="s">
        <v>677</v>
      </c>
      <c r="AO232" s="578"/>
      <c r="AP232" s="578"/>
      <c r="AQ232" s="463" t="s">
        <v>677</v>
      </c>
      <c r="AR232" s="578"/>
      <c r="AS232" s="578"/>
      <c r="AT232" s="463" t="s">
        <v>677</v>
      </c>
      <c r="AU232" s="598">
        <v>42486</v>
      </c>
      <c r="AV232" s="463" t="s">
        <v>677</v>
      </c>
      <c r="AW232" s="463" t="s">
        <v>677</v>
      </c>
      <c r="AX232" s="463" t="s">
        <v>677</v>
      </c>
      <c r="AY232" s="463" t="s">
        <v>677</v>
      </c>
      <c r="AZ232" s="463" t="s">
        <v>677</v>
      </c>
      <c r="BA232" s="463" t="s">
        <v>677</v>
      </c>
      <c r="BB232" s="463" t="s">
        <v>677</v>
      </c>
      <c r="BC232" s="463" t="s">
        <v>677</v>
      </c>
      <c r="BD232" s="463" t="s">
        <v>677</v>
      </c>
      <c r="BE232" s="578"/>
      <c r="BF232" s="578"/>
      <c r="BG232" s="463" t="s">
        <v>677</v>
      </c>
      <c r="BH232" s="600"/>
      <c r="BI232" s="600"/>
      <c r="BJ232" s="463" t="s">
        <v>677</v>
      </c>
      <c r="BK232" s="600"/>
      <c r="BL232" s="600"/>
      <c r="BM232" s="463" t="s">
        <v>677</v>
      </c>
      <c r="BN232" s="463" t="s">
        <v>677</v>
      </c>
      <c r="BO232" s="463" t="s">
        <v>677</v>
      </c>
      <c r="BP232" s="463" t="s">
        <v>677</v>
      </c>
      <c r="BQ232" s="601" t="s">
        <v>683</v>
      </c>
      <c r="BR232" s="610" t="s">
        <v>683</v>
      </c>
      <c r="BS232" s="463" t="s">
        <v>677</v>
      </c>
      <c r="BT232" s="463" t="s">
        <v>677</v>
      </c>
      <c r="BU232" s="463" t="s">
        <v>677</v>
      </c>
      <c r="BV232" s="463" t="s">
        <v>677</v>
      </c>
      <c r="BW232" s="601" t="s">
        <v>683</v>
      </c>
      <c r="BX232" s="601" t="s">
        <v>683</v>
      </c>
      <c r="BY232" s="463" t="s">
        <v>677</v>
      </c>
    </row>
    <row r="233" spans="1:77" x14ac:dyDescent="0.2">
      <c r="A233" s="598">
        <v>42487</v>
      </c>
      <c r="B233" s="463" t="s">
        <v>677</v>
      </c>
      <c r="C233" s="463" t="s">
        <v>677</v>
      </c>
      <c r="D233" s="463" t="s">
        <v>677</v>
      </c>
      <c r="E233" s="463" t="s">
        <v>677</v>
      </c>
      <c r="F233" s="463" t="s">
        <v>677</v>
      </c>
      <c r="G233" s="463" t="s">
        <v>677</v>
      </c>
      <c r="H233" s="463" t="s">
        <v>677</v>
      </c>
      <c r="I233" s="463" t="s">
        <v>677</v>
      </c>
      <c r="J233" s="463" t="s">
        <v>677</v>
      </c>
      <c r="K233" s="463" t="s">
        <v>677</v>
      </c>
      <c r="L233" s="463" t="s">
        <v>677</v>
      </c>
      <c r="M233" s="463" t="s">
        <v>677</v>
      </c>
      <c r="N233" s="463" t="s">
        <v>677</v>
      </c>
      <c r="O233" s="463" t="s">
        <v>677</v>
      </c>
      <c r="P233" s="463" t="s">
        <v>677</v>
      </c>
      <c r="Q233" s="463" t="s">
        <v>677</v>
      </c>
      <c r="R233" s="463" t="s">
        <v>677</v>
      </c>
      <c r="S233" s="463" t="s">
        <v>677</v>
      </c>
      <c r="T233" s="463" t="s">
        <v>677</v>
      </c>
      <c r="U233" s="463" t="s">
        <v>677</v>
      </c>
      <c r="V233" s="463" t="s">
        <v>677</v>
      </c>
      <c r="W233" s="463" t="s">
        <v>677</v>
      </c>
      <c r="X233" s="463" t="s">
        <v>677</v>
      </c>
      <c r="Y233" s="463" t="s">
        <v>677</v>
      </c>
      <c r="Z233" s="463" t="s">
        <v>677</v>
      </c>
      <c r="AA233" s="463" t="s">
        <v>677</v>
      </c>
      <c r="AB233" s="463" t="s">
        <v>677</v>
      </c>
      <c r="AC233" s="578"/>
      <c r="AD233" s="578"/>
      <c r="AE233" s="463" t="s">
        <v>677</v>
      </c>
      <c r="AF233" s="578"/>
      <c r="AG233" s="578"/>
      <c r="AH233" s="463" t="s">
        <v>677</v>
      </c>
      <c r="AI233" s="463" t="s">
        <v>677</v>
      </c>
      <c r="AJ233" s="463" t="s">
        <v>677</v>
      </c>
      <c r="AK233" s="463" t="s">
        <v>677</v>
      </c>
      <c r="AL233" s="578"/>
      <c r="AM233" s="578"/>
      <c r="AN233" s="463" t="s">
        <v>677</v>
      </c>
      <c r="AO233" s="578"/>
      <c r="AP233" s="578"/>
      <c r="AQ233" s="463" t="s">
        <v>677</v>
      </c>
      <c r="AR233" s="578"/>
      <c r="AS233" s="578"/>
      <c r="AT233" s="463" t="s">
        <v>677</v>
      </c>
      <c r="AU233" s="598">
        <v>42487</v>
      </c>
      <c r="AV233" s="463" t="s">
        <v>677</v>
      </c>
      <c r="AW233" s="463" t="s">
        <v>677</v>
      </c>
      <c r="AX233" s="463" t="s">
        <v>677</v>
      </c>
      <c r="AY233" s="463" t="s">
        <v>677</v>
      </c>
      <c r="AZ233" s="463" t="s">
        <v>677</v>
      </c>
      <c r="BA233" s="463" t="s">
        <v>677</v>
      </c>
      <c r="BB233" s="463" t="s">
        <v>677</v>
      </c>
      <c r="BC233" s="463" t="s">
        <v>677</v>
      </c>
      <c r="BD233" s="463" t="s">
        <v>677</v>
      </c>
      <c r="BE233" s="578"/>
      <c r="BF233" s="578"/>
      <c r="BG233" s="463" t="s">
        <v>677</v>
      </c>
      <c r="BH233" s="600"/>
      <c r="BI233" s="600"/>
      <c r="BJ233" s="463" t="s">
        <v>677</v>
      </c>
      <c r="BK233" s="600"/>
      <c r="BL233" s="600"/>
      <c r="BM233" s="463" t="s">
        <v>677</v>
      </c>
      <c r="BN233" s="463" t="s">
        <v>677</v>
      </c>
      <c r="BO233" s="463" t="s">
        <v>677</v>
      </c>
      <c r="BP233" s="463" t="s">
        <v>677</v>
      </c>
      <c r="BQ233" s="603" t="s">
        <v>677</v>
      </c>
      <c r="BR233" s="463" t="s">
        <v>677</v>
      </c>
      <c r="BS233" s="463" t="s">
        <v>677</v>
      </c>
      <c r="BT233" s="463" t="s">
        <v>677</v>
      </c>
      <c r="BU233" s="463" t="s">
        <v>677</v>
      </c>
      <c r="BV233" s="463" t="s">
        <v>677</v>
      </c>
      <c r="BW233" s="601" t="s">
        <v>683</v>
      </c>
      <c r="BX233" s="601" t="s">
        <v>683</v>
      </c>
      <c r="BY233" s="463" t="s">
        <v>677</v>
      </c>
    </row>
    <row r="234" spans="1:77" x14ac:dyDescent="0.2">
      <c r="A234" s="598">
        <v>42488</v>
      </c>
      <c r="B234" s="463" t="s">
        <v>677</v>
      </c>
      <c r="C234" s="463" t="s">
        <v>677</v>
      </c>
      <c r="D234" s="463" t="s">
        <v>677</v>
      </c>
      <c r="E234" s="463" t="s">
        <v>677</v>
      </c>
      <c r="F234" s="463" t="s">
        <v>677</v>
      </c>
      <c r="G234" s="463" t="s">
        <v>677</v>
      </c>
      <c r="H234" s="463" t="s">
        <v>677</v>
      </c>
      <c r="I234" s="463" t="s">
        <v>677</v>
      </c>
      <c r="J234" s="463" t="s">
        <v>677</v>
      </c>
      <c r="K234" s="463" t="s">
        <v>677</v>
      </c>
      <c r="L234" s="463" t="s">
        <v>677</v>
      </c>
      <c r="M234" s="463" t="s">
        <v>677</v>
      </c>
      <c r="N234" s="463" t="s">
        <v>677</v>
      </c>
      <c r="O234" s="463" t="s">
        <v>677</v>
      </c>
      <c r="P234" s="463" t="s">
        <v>677</v>
      </c>
      <c r="Q234" s="463" t="s">
        <v>677</v>
      </c>
      <c r="R234" s="463" t="s">
        <v>677</v>
      </c>
      <c r="S234" s="463" t="s">
        <v>677</v>
      </c>
      <c r="T234" s="463" t="s">
        <v>677</v>
      </c>
      <c r="U234" s="463" t="s">
        <v>677</v>
      </c>
      <c r="V234" s="463" t="s">
        <v>677</v>
      </c>
      <c r="W234" s="463" t="s">
        <v>677</v>
      </c>
      <c r="X234" s="463" t="s">
        <v>677</v>
      </c>
      <c r="Y234" s="463" t="s">
        <v>677</v>
      </c>
      <c r="Z234" s="463" t="s">
        <v>677</v>
      </c>
      <c r="AA234" s="463" t="s">
        <v>677</v>
      </c>
      <c r="AB234" s="463" t="s">
        <v>677</v>
      </c>
      <c r="AC234" s="578"/>
      <c r="AD234" s="578"/>
      <c r="AE234" s="463" t="s">
        <v>677</v>
      </c>
      <c r="AF234" s="578"/>
      <c r="AG234" s="578"/>
      <c r="AH234" s="463" t="s">
        <v>677</v>
      </c>
      <c r="AI234" s="463" t="s">
        <v>677</v>
      </c>
      <c r="AJ234" s="463" t="s">
        <v>677</v>
      </c>
      <c r="AK234" s="463" t="s">
        <v>677</v>
      </c>
      <c r="AL234" s="578"/>
      <c r="AM234" s="578"/>
      <c r="AN234" s="463" t="s">
        <v>677</v>
      </c>
      <c r="AO234" s="578"/>
      <c r="AP234" s="578"/>
      <c r="AQ234" s="463" t="s">
        <v>677</v>
      </c>
      <c r="AR234" s="578"/>
      <c r="AS234" s="578"/>
      <c r="AT234" s="463" t="s">
        <v>677</v>
      </c>
      <c r="AU234" s="598">
        <v>42488</v>
      </c>
      <c r="AV234" s="463" t="s">
        <v>677</v>
      </c>
      <c r="AW234" s="463" t="s">
        <v>677</v>
      </c>
      <c r="AX234" s="463" t="s">
        <v>677</v>
      </c>
      <c r="AY234" s="463" t="s">
        <v>677</v>
      </c>
      <c r="AZ234" s="463" t="s">
        <v>677</v>
      </c>
      <c r="BA234" s="463" t="s">
        <v>677</v>
      </c>
      <c r="BB234" s="463" t="s">
        <v>677</v>
      </c>
      <c r="BC234" s="463" t="s">
        <v>677</v>
      </c>
      <c r="BD234" s="463" t="s">
        <v>677</v>
      </c>
      <c r="BE234" s="578"/>
      <c r="BF234" s="578"/>
      <c r="BG234" s="463" t="s">
        <v>677</v>
      </c>
      <c r="BH234" s="600"/>
      <c r="BI234" s="600"/>
      <c r="BJ234" s="463" t="s">
        <v>677</v>
      </c>
      <c r="BK234" s="600"/>
      <c r="BL234" s="600"/>
      <c r="BM234" s="463" t="s">
        <v>677</v>
      </c>
      <c r="BN234" s="463" t="s">
        <v>677</v>
      </c>
      <c r="BO234" s="463" t="s">
        <v>677</v>
      </c>
      <c r="BP234" s="463" t="s">
        <v>677</v>
      </c>
      <c r="BQ234" s="463" t="s">
        <v>677</v>
      </c>
      <c r="BR234" s="463" t="s">
        <v>677</v>
      </c>
      <c r="BS234" s="463" t="s">
        <v>677</v>
      </c>
      <c r="BT234" s="463" t="s">
        <v>677</v>
      </c>
      <c r="BU234" s="463" t="s">
        <v>677</v>
      </c>
      <c r="BV234" s="463" t="s">
        <v>677</v>
      </c>
      <c r="BW234" s="601" t="s">
        <v>683</v>
      </c>
      <c r="BX234" s="601" t="s">
        <v>683</v>
      </c>
      <c r="BY234" s="463" t="s">
        <v>677</v>
      </c>
    </row>
    <row r="235" spans="1:77" ht="25.5" x14ac:dyDescent="0.2">
      <c r="A235" s="598">
        <v>42489</v>
      </c>
      <c r="B235" s="463" t="s">
        <v>677</v>
      </c>
      <c r="C235" s="463" t="s">
        <v>677</v>
      </c>
      <c r="D235" s="463" t="s">
        <v>677</v>
      </c>
      <c r="E235" s="463" t="s">
        <v>677</v>
      </c>
      <c r="F235" s="463" t="s">
        <v>677</v>
      </c>
      <c r="G235" s="463" t="s">
        <v>677</v>
      </c>
      <c r="H235" s="463" t="s">
        <v>677</v>
      </c>
      <c r="I235" s="463" t="s">
        <v>677</v>
      </c>
      <c r="J235" s="463" t="s">
        <v>677</v>
      </c>
      <c r="K235" s="463" t="s">
        <v>677</v>
      </c>
      <c r="L235" s="463" t="s">
        <v>677</v>
      </c>
      <c r="M235" s="463" t="s">
        <v>677</v>
      </c>
      <c r="N235" s="463" t="s">
        <v>677</v>
      </c>
      <c r="O235" s="463" t="s">
        <v>677</v>
      </c>
      <c r="P235" s="463" t="s">
        <v>677</v>
      </c>
      <c r="Q235" s="463" t="s">
        <v>677</v>
      </c>
      <c r="R235" s="463" t="s">
        <v>677</v>
      </c>
      <c r="S235" s="463" t="s">
        <v>677</v>
      </c>
      <c r="T235" s="463" t="s">
        <v>677</v>
      </c>
      <c r="U235" s="463" t="s">
        <v>677</v>
      </c>
      <c r="V235" s="463" t="s">
        <v>677</v>
      </c>
      <c r="W235" s="463" t="s">
        <v>677</v>
      </c>
      <c r="X235" s="463" t="s">
        <v>677</v>
      </c>
      <c r="Y235" s="463" t="s">
        <v>677</v>
      </c>
      <c r="Z235" s="463" t="s">
        <v>677</v>
      </c>
      <c r="AA235" s="463" t="s">
        <v>677</v>
      </c>
      <c r="AB235" s="463" t="s">
        <v>677</v>
      </c>
      <c r="AC235" s="578"/>
      <c r="AD235" s="578"/>
      <c r="AE235" s="463" t="s">
        <v>677</v>
      </c>
      <c r="AF235" s="578"/>
      <c r="AG235" s="578"/>
      <c r="AH235" s="463" t="s">
        <v>677</v>
      </c>
      <c r="AI235" s="463" t="s">
        <v>677</v>
      </c>
      <c r="AJ235" s="463" t="s">
        <v>677</v>
      </c>
      <c r="AK235" s="463" t="s">
        <v>677</v>
      </c>
      <c r="AL235" s="578"/>
      <c r="AM235" s="578"/>
      <c r="AN235" s="463" t="s">
        <v>677</v>
      </c>
      <c r="AO235" s="578"/>
      <c r="AP235" s="578"/>
      <c r="AQ235" s="463" t="s">
        <v>677</v>
      </c>
      <c r="AR235" s="578"/>
      <c r="AS235" s="578"/>
      <c r="AT235" s="463" t="s">
        <v>677</v>
      </c>
      <c r="AU235" s="598">
        <v>42489</v>
      </c>
      <c r="AV235" s="463" t="s">
        <v>677</v>
      </c>
      <c r="AW235" s="463" t="s">
        <v>677</v>
      </c>
      <c r="AX235" s="463" t="s">
        <v>677</v>
      </c>
      <c r="AY235" s="463" t="s">
        <v>677</v>
      </c>
      <c r="AZ235" s="463" t="s">
        <v>677</v>
      </c>
      <c r="BA235" s="463" t="s">
        <v>677</v>
      </c>
      <c r="BB235" s="463" t="s">
        <v>677</v>
      </c>
      <c r="BC235" s="463" t="s">
        <v>677</v>
      </c>
      <c r="BD235" s="463" t="s">
        <v>677</v>
      </c>
      <c r="BE235" s="578"/>
      <c r="BF235" s="578"/>
      <c r="BG235" s="463" t="s">
        <v>677</v>
      </c>
      <c r="BH235" s="600"/>
      <c r="BI235" s="600"/>
      <c r="BJ235" s="463" t="s">
        <v>677</v>
      </c>
      <c r="BK235" s="600"/>
      <c r="BL235" s="600"/>
      <c r="BM235" s="463" t="s">
        <v>677</v>
      </c>
      <c r="BN235" s="463" t="s">
        <v>677</v>
      </c>
      <c r="BO235" s="463" t="s">
        <v>677</v>
      </c>
      <c r="BP235" s="463" t="s">
        <v>677</v>
      </c>
      <c r="BQ235" s="602" t="s">
        <v>886</v>
      </c>
      <c r="BR235" s="463" t="s">
        <v>677</v>
      </c>
      <c r="BS235" s="463" t="s">
        <v>677</v>
      </c>
      <c r="BT235" s="463" t="s">
        <v>677</v>
      </c>
      <c r="BU235" s="463" t="s">
        <v>677</v>
      </c>
      <c r="BV235" s="463" t="s">
        <v>677</v>
      </c>
      <c r="BW235" s="601" t="s">
        <v>683</v>
      </c>
      <c r="BX235" s="601" t="s">
        <v>683</v>
      </c>
      <c r="BY235" s="463" t="s">
        <v>677</v>
      </c>
    </row>
    <row r="236" spans="1:77" ht="26.25" x14ac:dyDescent="0.25">
      <c r="A236" s="598">
        <v>42490</v>
      </c>
      <c r="B236" s="463" t="s">
        <v>677</v>
      </c>
      <c r="C236" s="463" t="s">
        <v>677</v>
      </c>
      <c r="D236" s="463" t="s">
        <v>677</v>
      </c>
      <c r="E236" s="463" t="s">
        <v>677</v>
      </c>
      <c r="F236" s="463" t="s">
        <v>677</v>
      </c>
      <c r="G236" s="463" t="s">
        <v>677</v>
      </c>
      <c r="H236" s="463" t="s">
        <v>677</v>
      </c>
      <c r="I236" s="463" t="s">
        <v>677</v>
      </c>
      <c r="J236" s="463" t="s">
        <v>677</v>
      </c>
      <c r="K236" s="463" t="s">
        <v>677</v>
      </c>
      <c r="L236" s="463" t="s">
        <v>677</v>
      </c>
      <c r="M236" s="463" t="s">
        <v>677</v>
      </c>
      <c r="N236" s="463" t="s">
        <v>677</v>
      </c>
      <c r="O236" s="463" t="s">
        <v>677</v>
      </c>
      <c r="P236" s="463" t="s">
        <v>677</v>
      </c>
      <c r="Q236" s="463" t="s">
        <v>677</v>
      </c>
      <c r="R236" s="463" t="s">
        <v>677</v>
      </c>
      <c r="S236" s="463" t="s">
        <v>677</v>
      </c>
      <c r="T236" s="463" t="s">
        <v>677</v>
      </c>
      <c r="U236" s="463" t="s">
        <v>677</v>
      </c>
      <c r="V236" s="463" t="s">
        <v>677</v>
      </c>
      <c r="W236" s="463" t="s">
        <v>677</v>
      </c>
      <c r="X236" s="463" t="s">
        <v>677</v>
      </c>
      <c r="Y236" s="463" t="s">
        <v>677</v>
      </c>
      <c r="Z236" s="463" t="s">
        <v>677</v>
      </c>
      <c r="AA236" s="463" t="s">
        <v>677</v>
      </c>
      <c r="AB236" s="463" t="s">
        <v>677</v>
      </c>
      <c r="AC236" s="578"/>
      <c r="AD236" s="578"/>
      <c r="AE236" s="463" t="s">
        <v>677</v>
      </c>
      <c r="AF236" s="578"/>
      <c r="AG236" s="578"/>
      <c r="AH236" s="463" t="s">
        <v>677</v>
      </c>
      <c r="AI236" s="463" t="s">
        <v>677</v>
      </c>
      <c r="AJ236" s="463" t="s">
        <v>677</v>
      </c>
      <c r="AK236" s="463" t="s">
        <v>677</v>
      </c>
      <c r="AL236" s="578"/>
      <c r="AM236" s="578"/>
      <c r="AN236" s="463" t="s">
        <v>677</v>
      </c>
      <c r="AO236" s="578"/>
      <c r="AP236" s="578"/>
      <c r="AQ236" s="463" t="s">
        <v>677</v>
      </c>
      <c r="AR236" s="578"/>
      <c r="AS236" s="578"/>
      <c r="AT236" s="463" t="s">
        <v>677</v>
      </c>
      <c r="AU236" s="598">
        <v>42490</v>
      </c>
      <c r="AV236" s="463" t="s">
        <v>677</v>
      </c>
      <c r="AW236" s="463" t="s">
        <v>677</v>
      </c>
      <c r="AX236" s="463" t="s">
        <v>677</v>
      </c>
      <c r="AY236" s="463" t="s">
        <v>677</v>
      </c>
      <c r="AZ236" s="463" t="s">
        <v>677</v>
      </c>
      <c r="BA236" s="463" t="s">
        <v>677</v>
      </c>
      <c r="BB236" s="463" t="s">
        <v>677</v>
      </c>
      <c r="BC236" s="463" t="s">
        <v>677</v>
      </c>
      <c r="BD236" s="463" t="s">
        <v>677</v>
      </c>
      <c r="BE236" s="578"/>
      <c r="BF236" s="578"/>
      <c r="BG236" s="463" t="s">
        <v>677</v>
      </c>
      <c r="BH236" s="600"/>
      <c r="BI236" s="600"/>
      <c r="BJ236" s="463" t="s">
        <v>677</v>
      </c>
      <c r="BK236" s="600"/>
      <c r="BL236" s="600"/>
      <c r="BM236" s="463" t="s">
        <v>677</v>
      </c>
      <c r="BN236" s="463" t="s">
        <v>677</v>
      </c>
      <c r="BO236" s="463" t="s">
        <v>677</v>
      </c>
      <c r="BP236" s="463" t="s">
        <v>677</v>
      </c>
      <c r="BQ236" s="602" t="s">
        <v>886</v>
      </c>
      <c r="BR236" s="610" t="s">
        <v>683</v>
      </c>
      <c r="BS236" s="463" t="s">
        <v>677</v>
      </c>
      <c r="BT236" s="463" t="s">
        <v>677</v>
      </c>
      <c r="BU236" s="463" t="s">
        <v>677</v>
      </c>
      <c r="BV236" s="463" t="s">
        <v>677</v>
      </c>
      <c r="BW236" s="601" t="s">
        <v>683</v>
      </c>
      <c r="BX236" s="601" t="s">
        <v>683</v>
      </c>
      <c r="BY236" s="463" t="s">
        <v>677</v>
      </c>
    </row>
    <row r="237" spans="1:77" ht="15" x14ac:dyDescent="0.25">
      <c r="A237" s="598">
        <v>42491</v>
      </c>
      <c r="B237" s="463" t="s">
        <v>677</v>
      </c>
      <c r="C237" s="463" t="s">
        <v>677</v>
      </c>
      <c r="D237" s="463" t="s">
        <v>677</v>
      </c>
      <c r="E237" s="463" t="s">
        <v>677</v>
      </c>
      <c r="F237" s="463" t="s">
        <v>677</v>
      </c>
      <c r="G237" s="463" t="s">
        <v>677</v>
      </c>
      <c r="H237" s="463" t="s">
        <v>677</v>
      </c>
      <c r="I237" s="463" t="s">
        <v>677</v>
      </c>
      <c r="J237" s="463" t="s">
        <v>677</v>
      </c>
      <c r="K237" s="463" t="s">
        <v>677</v>
      </c>
      <c r="L237" s="463" t="s">
        <v>677</v>
      </c>
      <c r="M237" s="463" t="s">
        <v>677</v>
      </c>
      <c r="N237" s="463" t="s">
        <v>677</v>
      </c>
      <c r="O237" s="463" t="s">
        <v>677</v>
      </c>
      <c r="P237" s="463" t="s">
        <v>677</v>
      </c>
      <c r="Q237" s="463" t="s">
        <v>677</v>
      </c>
      <c r="R237" s="463" t="s">
        <v>677</v>
      </c>
      <c r="S237" s="463" t="s">
        <v>677</v>
      </c>
      <c r="T237" s="463" t="s">
        <v>677</v>
      </c>
      <c r="U237" s="463" t="s">
        <v>677</v>
      </c>
      <c r="V237" s="463" t="s">
        <v>677</v>
      </c>
      <c r="W237" s="463" t="s">
        <v>677</v>
      </c>
      <c r="X237" s="463" t="s">
        <v>677</v>
      </c>
      <c r="Y237" s="463" t="s">
        <v>677</v>
      </c>
      <c r="Z237" s="463" t="s">
        <v>677</v>
      </c>
      <c r="AA237" s="463" t="s">
        <v>677</v>
      </c>
      <c r="AB237" s="463" t="s">
        <v>677</v>
      </c>
      <c r="AC237" s="578"/>
      <c r="AD237" s="578"/>
      <c r="AE237" s="463" t="s">
        <v>677</v>
      </c>
      <c r="AF237" s="578"/>
      <c r="AG237" s="578"/>
      <c r="AH237" s="463" t="s">
        <v>677</v>
      </c>
      <c r="AI237" s="463" t="s">
        <v>677</v>
      </c>
      <c r="AJ237" s="463" t="s">
        <v>677</v>
      </c>
      <c r="AK237" s="463" t="s">
        <v>677</v>
      </c>
      <c r="AL237" s="578"/>
      <c r="AM237" s="578"/>
      <c r="AN237" s="463" t="s">
        <v>677</v>
      </c>
      <c r="AO237" s="578"/>
      <c r="AP237" s="578"/>
      <c r="AQ237" s="463" t="s">
        <v>677</v>
      </c>
      <c r="AR237" s="578"/>
      <c r="AS237" s="578"/>
      <c r="AT237" s="463" t="s">
        <v>677</v>
      </c>
      <c r="AU237" s="598">
        <v>42491</v>
      </c>
      <c r="AV237" s="463" t="s">
        <v>677</v>
      </c>
      <c r="AW237" s="463" t="s">
        <v>677</v>
      </c>
      <c r="AX237" s="463" t="s">
        <v>677</v>
      </c>
      <c r="AY237" s="463" t="s">
        <v>677</v>
      </c>
      <c r="AZ237" s="463" t="s">
        <v>677</v>
      </c>
      <c r="BA237" s="463" t="s">
        <v>677</v>
      </c>
      <c r="BB237" s="463" t="s">
        <v>677</v>
      </c>
      <c r="BC237" s="463" t="s">
        <v>677</v>
      </c>
      <c r="BD237" s="463" t="s">
        <v>677</v>
      </c>
      <c r="BE237" s="578"/>
      <c r="BF237" s="578"/>
      <c r="BG237" s="463" t="s">
        <v>677</v>
      </c>
      <c r="BH237" s="600"/>
      <c r="BI237" s="600"/>
      <c r="BJ237" s="463" t="s">
        <v>677</v>
      </c>
      <c r="BK237" s="600"/>
      <c r="BL237" s="600"/>
      <c r="BM237" s="463" t="s">
        <v>677</v>
      </c>
      <c r="BN237" s="463" t="s">
        <v>677</v>
      </c>
      <c r="BO237" s="463" t="s">
        <v>677</v>
      </c>
      <c r="BP237" s="463" t="s">
        <v>677</v>
      </c>
      <c r="BQ237" s="603" t="s">
        <v>677</v>
      </c>
      <c r="BR237" s="610" t="s">
        <v>683</v>
      </c>
      <c r="BS237" s="463" t="s">
        <v>677</v>
      </c>
      <c r="BT237" s="463" t="s">
        <v>677</v>
      </c>
      <c r="BU237" s="463" t="s">
        <v>677</v>
      </c>
      <c r="BV237" s="463" t="s">
        <v>677</v>
      </c>
      <c r="BW237" s="601" t="s">
        <v>683</v>
      </c>
      <c r="BX237" s="601" t="s">
        <v>683</v>
      </c>
      <c r="BY237" s="463" t="s">
        <v>677</v>
      </c>
    </row>
    <row r="238" spans="1:77" ht="15" x14ac:dyDescent="0.25">
      <c r="A238" s="598">
        <v>42492</v>
      </c>
      <c r="B238" s="463" t="s">
        <v>677</v>
      </c>
      <c r="C238" s="463" t="s">
        <v>677</v>
      </c>
      <c r="D238" s="463" t="s">
        <v>677</v>
      </c>
      <c r="E238" s="463" t="s">
        <v>677</v>
      </c>
      <c r="F238" s="463" t="s">
        <v>677</v>
      </c>
      <c r="G238" s="463" t="s">
        <v>677</v>
      </c>
      <c r="H238" s="463" t="s">
        <v>677</v>
      </c>
      <c r="I238" s="463" t="s">
        <v>677</v>
      </c>
      <c r="J238" s="463" t="s">
        <v>677</v>
      </c>
      <c r="K238" s="463" t="s">
        <v>677</v>
      </c>
      <c r="L238" s="463" t="s">
        <v>677</v>
      </c>
      <c r="M238" s="463" t="s">
        <v>677</v>
      </c>
      <c r="N238" s="463" t="s">
        <v>677</v>
      </c>
      <c r="O238" s="463" t="s">
        <v>677</v>
      </c>
      <c r="P238" s="463" t="s">
        <v>677</v>
      </c>
      <c r="Q238" s="463" t="s">
        <v>677</v>
      </c>
      <c r="R238" s="463" t="s">
        <v>677</v>
      </c>
      <c r="S238" s="463" t="s">
        <v>677</v>
      </c>
      <c r="T238" s="463" t="s">
        <v>677</v>
      </c>
      <c r="U238" s="463" t="s">
        <v>677</v>
      </c>
      <c r="V238" s="463" t="s">
        <v>677</v>
      </c>
      <c r="W238" s="463" t="s">
        <v>677</v>
      </c>
      <c r="X238" s="463" t="s">
        <v>677</v>
      </c>
      <c r="Y238" s="463" t="s">
        <v>677</v>
      </c>
      <c r="Z238" s="463" t="s">
        <v>677</v>
      </c>
      <c r="AA238" s="463" t="s">
        <v>677</v>
      </c>
      <c r="AB238" s="463" t="s">
        <v>677</v>
      </c>
      <c r="AC238" s="578"/>
      <c r="AD238" s="578"/>
      <c r="AE238" s="463" t="s">
        <v>677</v>
      </c>
      <c r="AF238" s="578"/>
      <c r="AG238" s="578"/>
      <c r="AH238" s="463" t="s">
        <v>677</v>
      </c>
      <c r="AI238" s="463" t="s">
        <v>677</v>
      </c>
      <c r="AJ238" s="463" t="s">
        <v>677</v>
      </c>
      <c r="AK238" s="463" t="s">
        <v>677</v>
      </c>
      <c r="AL238" s="578"/>
      <c r="AM238" s="578"/>
      <c r="AN238" s="463" t="s">
        <v>677</v>
      </c>
      <c r="AO238" s="578"/>
      <c r="AP238" s="578"/>
      <c r="AQ238" s="463" t="s">
        <v>677</v>
      </c>
      <c r="AR238" s="578"/>
      <c r="AS238" s="578"/>
      <c r="AT238" s="463" t="s">
        <v>677</v>
      </c>
      <c r="AU238" s="598">
        <v>42492</v>
      </c>
      <c r="AV238" s="463" t="s">
        <v>677</v>
      </c>
      <c r="AW238" s="463" t="s">
        <v>677</v>
      </c>
      <c r="AX238" s="463" t="s">
        <v>677</v>
      </c>
      <c r="AY238" s="463" t="s">
        <v>677</v>
      </c>
      <c r="AZ238" s="463" t="s">
        <v>677</v>
      </c>
      <c r="BA238" s="463" t="s">
        <v>677</v>
      </c>
      <c r="BB238" s="463" t="s">
        <v>677</v>
      </c>
      <c r="BC238" s="463" t="s">
        <v>677</v>
      </c>
      <c r="BD238" s="463" t="s">
        <v>677</v>
      </c>
      <c r="BE238" s="578"/>
      <c r="BF238" s="578"/>
      <c r="BG238" s="463" t="s">
        <v>677</v>
      </c>
      <c r="BH238" s="600"/>
      <c r="BI238" s="600"/>
      <c r="BJ238" s="463" t="s">
        <v>677</v>
      </c>
      <c r="BK238" s="600"/>
      <c r="BL238" s="600"/>
      <c r="BM238" s="463" t="s">
        <v>677</v>
      </c>
      <c r="BN238" s="463" t="s">
        <v>677</v>
      </c>
      <c r="BO238" s="463" t="s">
        <v>677</v>
      </c>
      <c r="BP238" s="463" t="s">
        <v>677</v>
      </c>
      <c r="BQ238" s="463" t="s">
        <v>677</v>
      </c>
      <c r="BR238" s="610" t="s">
        <v>683</v>
      </c>
      <c r="BS238" s="463" t="s">
        <v>677</v>
      </c>
      <c r="BT238" s="463" t="s">
        <v>677</v>
      </c>
      <c r="BU238" s="463" t="s">
        <v>677</v>
      </c>
      <c r="BV238" s="463" t="s">
        <v>677</v>
      </c>
      <c r="BW238" s="601" t="s">
        <v>683</v>
      </c>
      <c r="BX238" s="601" t="s">
        <v>683</v>
      </c>
      <c r="BY238" s="463" t="s">
        <v>677</v>
      </c>
    </row>
    <row r="239" spans="1:77" ht="15" x14ac:dyDescent="0.25">
      <c r="A239" s="598">
        <v>42493</v>
      </c>
      <c r="B239" s="463" t="s">
        <v>677</v>
      </c>
      <c r="C239" s="463" t="s">
        <v>677</v>
      </c>
      <c r="D239" s="463" t="s">
        <v>677</v>
      </c>
      <c r="E239" s="463" t="s">
        <v>677</v>
      </c>
      <c r="F239" s="463" t="s">
        <v>677</v>
      </c>
      <c r="G239" s="463" t="s">
        <v>677</v>
      </c>
      <c r="H239" s="463" t="s">
        <v>677</v>
      </c>
      <c r="I239" s="463" t="s">
        <v>677</v>
      </c>
      <c r="J239" s="463" t="s">
        <v>677</v>
      </c>
      <c r="K239" s="463" t="s">
        <v>677</v>
      </c>
      <c r="L239" s="463" t="s">
        <v>677</v>
      </c>
      <c r="M239" s="463" t="s">
        <v>677</v>
      </c>
      <c r="N239" s="463" t="s">
        <v>677</v>
      </c>
      <c r="O239" s="463" t="s">
        <v>677</v>
      </c>
      <c r="P239" s="463" t="s">
        <v>677</v>
      </c>
      <c r="Q239" s="463" t="s">
        <v>677</v>
      </c>
      <c r="R239" s="463" t="s">
        <v>677</v>
      </c>
      <c r="S239" s="463" t="s">
        <v>677</v>
      </c>
      <c r="T239" s="463" t="s">
        <v>677</v>
      </c>
      <c r="U239" s="463" t="s">
        <v>677</v>
      </c>
      <c r="V239" s="463" t="s">
        <v>677</v>
      </c>
      <c r="W239" s="463" t="s">
        <v>677</v>
      </c>
      <c r="X239" s="463" t="s">
        <v>677</v>
      </c>
      <c r="Y239" s="463" t="s">
        <v>677</v>
      </c>
      <c r="Z239" s="463" t="s">
        <v>677</v>
      </c>
      <c r="AA239" s="463" t="s">
        <v>677</v>
      </c>
      <c r="AB239" s="463" t="s">
        <v>677</v>
      </c>
      <c r="AC239" s="578"/>
      <c r="AD239" s="578"/>
      <c r="AE239" s="463" t="s">
        <v>677</v>
      </c>
      <c r="AF239" s="578"/>
      <c r="AG239" s="578"/>
      <c r="AH239" s="463" t="s">
        <v>677</v>
      </c>
      <c r="AI239" s="463" t="s">
        <v>677</v>
      </c>
      <c r="AJ239" s="463" t="s">
        <v>677</v>
      </c>
      <c r="AK239" s="463" t="s">
        <v>677</v>
      </c>
      <c r="AL239" s="578"/>
      <c r="AM239" s="578"/>
      <c r="AN239" s="463" t="s">
        <v>677</v>
      </c>
      <c r="AO239" s="578"/>
      <c r="AP239" s="578"/>
      <c r="AQ239" s="463" t="s">
        <v>677</v>
      </c>
      <c r="AR239" s="578"/>
      <c r="AS239" s="578"/>
      <c r="AT239" s="463" t="s">
        <v>677</v>
      </c>
      <c r="AU239" s="598">
        <v>42493</v>
      </c>
      <c r="AV239" s="463" t="s">
        <v>677</v>
      </c>
      <c r="AW239" s="463" t="s">
        <v>677</v>
      </c>
      <c r="AX239" s="463" t="s">
        <v>677</v>
      </c>
      <c r="AY239" s="463" t="s">
        <v>677</v>
      </c>
      <c r="AZ239" s="463" t="s">
        <v>677</v>
      </c>
      <c r="BA239" s="463" t="s">
        <v>677</v>
      </c>
      <c r="BB239" s="463" t="s">
        <v>677</v>
      </c>
      <c r="BC239" s="463" t="s">
        <v>677</v>
      </c>
      <c r="BD239" s="463" t="s">
        <v>677</v>
      </c>
      <c r="BE239" s="578"/>
      <c r="BF239" s="578"/>
      <c r="BG239" s="463" t="s">
        <v>677</v>
      </c>
      <c r="BH239" s="600"/>
      <c r="BI239" s="600"/>
      <c r="BJ239" s="463" t="s">
        <v>677</v>
      </c>
      <c r="BK239" s="600"/>
      <c r="BL239" s="600"/>
      <c r="BM239" s="463" t="s">
        <v>677</v>
      </c>
      <c r="BN239" s="463" t="s">
        <v>677</v>
      </c>
      <c r="BO239" s="463" t="s">
        <v>677</v>
      </c>
      <c r="BP239" s="463" t="s">
        <v>677</v>
      </c>
      <c r="BQ239" s="603" t="s">
        <v>677</v>
      </c>
      <c r="BR239" s="610" t="s">
        <v>683</v>
      </c>
      <c r="BS239" s="463" t="s">
        <v>677</v>
      </c>
      <c r="BT239" s="463" t="s">
        <v>677</v>
      </c>
      <c r="BU239" s="463" t="s">
        <v>677</v>
      </c>
      <c r="BV239" s="463" t="s">
        <v>677</v>
      </c>
      <c r="BW239" s="601" t="s">
        <v>683</v>
      </c>
      <c r="BX239" s="601" t="s">
        <v>683</v>
      </c>
      <c r="BY239" s="463" t="s">
        <v>677</v>
      </c>
    </row>
    <row r="240" spans="1:77" ht="15" x14ac:dyDescent="0.25">
      <c r="A240" s="598">
        <v>42494</v>
      </c>
      <c r="B240" s="463" t="s">
        <v>677</v>
      </c>
      <c r="C240" s="463" t="s">
        <v>677</v>
      </c>
      <c r="D240" s="463" t="s">
        <v>677</v>
      </c>
      <c r="E240" s="463" t="s">
        <v>677</v>
      </c>
      <c r="F240" s="463" t="s">
        <v>677</v>
      </c>
      <c r="G240" s="463" t="s">
        <v>677</v>
      </c>
      <c r="H240" s="463" t="s">
        <v>677</v>
      </c>
      <c r="I240" s="463" t="s">
        <v>677</v>
      </c>
      <c r="J240" s="463" t="s">
        <v>677</v>
      </c>
      <c r="K240" s="463" t="s">
        <v>677</v>
      </c>
      <c r="L240" s="463" t="s">
        <v>677</v>
      </c>
      <c r="M240" s="463" t="s">
        <v>677</v>
      </c>
      <c r="N240" s="463" t="s">
        <v>677</v>
      </c>
      <c r="O240" s="463" t="s">
        <v>677</v>
      </c>
      <c r="P240" s="463" t="s">
        <v>677</v>
      </c>
      <c r="Q240" s="463" t="s">
        <v>677</v>
      </c>
      <c r="R240" s="463" t="s">
        <v>677</v>
      </c>
      <c r="S240" s="463" t="s">
        <v>677</v>
      </c>
      <c r="T240" s="463" t="s">
        <v>677</v>
      </c>
      <c r="U240" s="463" t="s">
        <v>677</v>
      </c>
      <c r="V240" s="463" t="s">
        <v>677</v>
      </c>
      <c r="W240" s="463" t="s">
        <v>677</v>
      </c>
      <c r="X240" s="463" t="s">
        <v>677</v>
      </c>
      <c r="Y240" s="463" t="s">
        <v>677</v>
      </c>
      <c r="Z240" s="463" t="s">
        <v>677</v>
      </c>
      <c r="AA240" s="463" t="s">
        <v>677</v>
      </c>
      <c r="AB240" s="463" t="s">
        <v>677</v>
      </c>
      <c r="AC240" s="578"/>
      <c r="AD240" s="578"/>
      <c r="AE240" s="463" t="s">
        <v>677</v>
      </c>
      <c r="AF240" s="578"/>
      <c r="AG240" s="578"/>
      <c r="AH240" s="463" t="s">
        <v>677</v>
      </c>
      <c r="AI240" s="463" t="s">
        <v>677</v>
      </c>
      <c r="AJ240" s="463" t="s">
        <v>677</v>
      </c>
      <c r="AK240" s="463" t="s">
        <v>677</v>
      </c>
      <c r="AL240" s="578"/>
      <c r="AM240" s="578"/>
      <c r="AN240" s="463" t="s">
        <v>677</v>
      </c>
      <c r="AO240" s="578"/>
      <c r="AP240" s="578"/>
      <c r="AQ240" s="463" t="s">
        <v>677</v>
      </c>
      <c r="AR240" s="578"/>
      <c r="AS240" s="578"/>
      <c r="AT240" s="463" t="s">
        <v>677</v>
      </c>
      <c r="AU240" s="598">
        <v>42494</v>
      </c>
      <c r="AV240" s="463" t="s">
        <v>677</v>
      </c>
      <c r="AW240" s="463" t="s">
        <v>677</v>
      </c>
      <c r="AX240" s="463" t="s">
        <v>677</v>
      </c>
      <c r="AY240" s="463" t="s">
        <v>677</v>
      </c>
      <c r="AZ240" s="463" t="s">
        <v>677</v>
      </c>
      <c r="BA240" s="463" t="s">
        <v>677</v>
      </c>
      <c r="BB240" s="463" t="s">
        <v>677</v>
      </c>
      <c r="BC240" s="463" t="s">
        <v>677</v>
      </c>
      <c r="BD240" s="463" t="s">
        <v>677</v>
      </c>
      <c r="BE240" s="578"/>
      <c r="BF240" s="578"/>
      <c r="BG240" s="463" t="s">
        <v>677</v>
      </c>
      <c r="BH240" s="600"/>
      <c r="BI240" s="600"/>
      <c r="BJ240" s="463" t="s">
        <v>677</v>
      </c>
      <c r="BK240" s="600"/>
      <c r="BL240" s="600"/>
      <c r="BM240" s="463" t="s">
        <v>677</v>
      </c>
      <c r="BN240" s="463" t="s">
        <v>677</v>
      </c>
      <c r="BO240" s="463" t="s">
        <v>677</v>
      </c>
      <c r="BP240" s="463" t="s">
        <v>677</v>
      </c>
      <c r="BQ240" s="463" t="s">
        <v>677</v>
      </c>
      <c r="BR240" s="610" t="s">
        <v>683</v>
      </c>
      <c r="BS240" s="463" t="s">
        <v>677</v>
      </c>
      <c r="BT240" s="463"/>
      <c r="BU240" s="463"/>
      <c r="BV240" s="463" t="s">
        <v>677</v>
      </c>
      <c r="BW240" s="601" t="s">
        <v>683</v>
      </c>
      <c r="BX240" s="601" t="s">
        <v>683</v>
      </c>
      <c r="BY240" s="463" t="s">
        <v>677</v>
      </c>
    </row>
    <row r="241" spans="1:77" x14ac:dyDescent="0.2">
      <c r="A241" s="598">
        <v>42495</v>
      </c>
      <c r="B241" s="463" t="s">
        <v>677</v>
      </c>
      <c r="C241" s="463" t="s">
        <v>677</v>
      </c>
      <c r="D241" s="463" t="s">
        <v>677</v>
      </c>
      <c r="E241" s="463" t="s">
        <v>677</v>
      </c>
      <c r="F241" s="463" t="s">
        <v>677</v>
      </c>
      <c r="G241" s="463" t="s">
        <v>677</v>
      </c>
      <c r="H241" s="463" t="s">
        <v>677</v>
      </c>
      <c r="I241" s="463" t="s">
        <v>677</v>
      </c>
      <c r="J241" s="463" t="s">
        <v>677</v>
      </c>
      <c r="K241" s="463" t="s">
        <v>677</v>
      </c>
      <c r="L241" s="463" t="s">
        <v>677</v>
      </c>
      <c r="M241" s="463" t="s">
        <v>677</v>
      </c>
      <c r="N241" s="463" t="s">
        <v>677</v>
      </c>
      <c r="O241" s="463" t="s">
        <v>677</v>
      </c>
      <c r="P241" s="463" t="s">
        <v>677</v>
      </c>
      <c r="Q241" s="463" t="s">
        <v>677</v>
      </c>
      <c r="R241" s="463" t="s">
        <v>677</v>
      </c>
      <c r="S241" s="463" t="s">
        <v>677</v>
      </c>
      <c r="T241" s="463" t="s">
        <v>677</v>
      </c>
      <c r="U241" s="463" t="s">
        <v>677</v>
      </c>
      <c r="V241" s="463" t="s">
        <v>677</v>
      </c>
      <c r="W241" s="463" t="s">
        <v>677</v>
      </c>
      <c r="X241" s="463" t="s">
        <v>677</v>
      </c>
      <c r="Y241" s="463" t="s">
        <v>677</v>
      </c>
      <c r="Z241" s="463" t="s">
        <v>677</v>
      </c>
      <c r="AA241" s="463" t="s">
        <v>677</v>
      </c>
      <c r="AB241" s="463" t="s">
        <v>677</v>
      </c>
      <c r="AC241" s="578"/>
      <c r="AD241" s="578"/>
      <c r="AE241" s="463" t="s">
        <v>677</v>
      </c>
      <c r="AF241" s="578"/>
      <c r="AG241" s="578"/>
      <c r="AH241" s="463" t="s">
        <v>677</v>
      </c>
      <c r="AI241" s="463" t="s">
        <v>677</v>
      </c>
      <c r="AJ241" s="463" t="s">
        <v>677</v>
      </c>
      <c r="AK241" s="463" t="s">
        <v>677</v>
      </c>
      <c r="AL241" s="578"/>
      <c r="AM241" s="578"/>
      <c r="AN241" s="463" t="s">
        <v>677</v>
      </c>
      <c r="AO241" s="578"/>
      <c r="AP241" s="578"/>
      <c r="AQ241" s="463" t="s">
        <v>677</v>
      </c>
      <c r="AR241" s="578"/>
      <c r="AS241" s="578"/>
      <c r="AT241" s="463" t="s">
        <v>677</v>
      </c>
      <c r="AU241" s="598">
        <v>42495</v>
      </c>
      <c r="AV241" s="463" t="s">
        <v>677</v>
      </c>
      <c r="AW241" s="463" t="s">
        <v>677</v>
      </c>
      <c r="AX241" s="463" t="s">
        <v>677</v>
      </c>
      <c r="AY241" s="463" t="s">
        <v>677</v>
      </c>
      <c r="AZ241" s="463" t="s">
        <v>677</v>
      </c>
      <c r="BA241" s="463" t="s">
        <v>677</v>
      </c>
      <c r="BB241" s="463" t="s">
        <v>677</v>
      </c>
      <c r="BC241" s="463" t="s">
        <v>677</v>
      </c>
      <c r="BD241" s="463" t="s">
        <v>677</v>
      </c>
      <c r="BE241" s="578"/>
      <c r="BF241" s="578"/>
      <c r="BG241" s="463" t="s">
        <v>677</v>
      </c>
      <c r="BH241" s="600"/>
      <c r="BI241" s="600"/>
      <c r="BJ241" s="463" t="s">
        <v>677</v>
      </c>
      <c r="BK241" s="600"/>
      <c r="BL241" s="600"/>
      <c r="BM241" s="463" t="s">
        <v>677</v>
      </c>
      <c r="BN241" s="463" t="s">
        <v>677</v>
      </c>
      <c r="BO241" s="463" t="s">
        <v>677</v>
      </c>
      <c r="BP241" s="463" t="s">
        <v>677</v>
      </c>
      <c r="BQ241" s="463" t="s">
        <v>677</v>
      </c>
      <c r="BR241" s="463" t="s">
        <v>677</v>
      </c>
      <c r="BS241" s="463" t="s">
        <v>677</v>
      </c>
      <c r="BT241" s="463" t="s">
        <v>677</v>
      </c>
      <c r="BU241" s="463" t="s">
        <v>677</v>
      </c>
      <c r="BV241" s="463" t="s">
        <v>677</v>
      </c>
      <c r="BW241" s="601" t="s">
        <v>683</v>
      </c>
      <c r="BX241" s="601" t="s">
        <v>683</v>
      </c>
      <c r="BY241" s="463" t="s">
        <v>677</v>
      </c>
    </row>
    <row r="242" spans="1:77" ht="30" x14ac:dyDescent="0.25">
      <c r="A242" s="598">
        <v>42496</v>
      </c>
      <c r="B242" s="463" t="s">
        <v>677</v>
      </c>
      <c r="C242" s="463" t="s">
        <v>677</v>
      </c>
      <c r="D242" s="463" t="s">
        <v>677</v>
      </c>
      <c r="E242" s="463" t="s">
        <v>677</v>
      </c>
      <c r="F242" s="463" t="s">
        <v>677</v>
      </c>
      <c r="G242" s="463" t="s">
        <v>677</v>
      </c>
      <c r="H242" s="463" t="s">
        <v>677</v>
      </c>
      <c r="I242" s="463" t="s">
        <v>677</v>
      </c>
      <c r="J242" s="463" t="s">
        <v>677</v>
      </c>
      <c r="K242" s="463" t="s">
        <v>677</v>
      </c>
      <c r="L242" s="463" t="s">
        <v>677</v>
      </c>
      <c r="M242" s="463" t="s">
        <v>677</v>
      </c>
      <c r="N242" s="463" t="s">
        <v>677</v>
      </c>
      <c r="O242" s="463" t="s">
        <v>677</v>
      </c>
      <c r="P242" s="463" t="s">
        <v>677</v>
      </c>
      <c r="Q242" s="463" t="s">
        <v>677</v>
      </c>
      <c r="R242" s="463" t="s">
        <v>677</v>
      </c>
      <c r="S242" s="463" t="s">
        <v>677</v>
      </c>
      <c r="T242" s="463" t="s">
        <v>677</v>
      </c>
      <c r="U242" s="463" t="s">
        <v>677</v>
      </c>
      <c r="V242" s="463" t="s">
        <v>677</v>
      </c>
      <c r="W242" s="463" t="s">
        <v>677</v>
      </c>
      <c r="X242" s="463" t="s">
        <v>677</v>
      </c>
      <c r="Y242" s="463" t="s">
        <v>677</v>
      </c>
      <c r="Z242" s="463" t="s">
        <v>677</v>
      </c>
      <c r="AA242" s="463" t="s">
        <v>677</v>
      </c>
      <c r="AB242" s="463" t="s">
        <v>677</v>
      </c>
      <c r="AC242" s="578"/>
      <c r="AD242" s="578"/>
      <c r="AE242" s="463" t="s">
        <v>677</v>
      </c>
      <c r="AF242" s="578"/>
      <c r="AG242" s="578"/>
      <c r="AH242" s="463" t="s">
        <v>677</v>
      </c>
      <c r="AI242" s="463" t="s">
        <v>677</v>
      </c>
      <c r="AJ242" s="463" t="s">
        <v>677</v>
      </c>
      <c r="AK242" s="463" t="s">
        <v>677</v>
      </c>
      <c r="AL242" s="578"/>
      <c r="AM242" s="578"/>
      <c r="AN242" s="463" t="s">
        <v>677</v>
      </c>
      <c r="AO242" s="578"/>
      <c r="AP242" s="578"/>
      <c r="AQ242" s="463" t="s">
        <v>677</v>
      </c>
      <c r="AR242" s="578"/>
      <c r="AS242" s="578"/>
      <c r="AT242" s="463" t="s">
        <v>677</v>
      </c>
      <c r="AU242" s="598">
        <v>42496</v>
      </c>
      <c r="AV242" s="463" t="s">
        <v>677</v>
      </c>
      <c r="AW242" s="463" t="s">
        <v>677</v>
      </c>
      <c r="AX242" s="463" t="s">
        <v>677</v>
      </c>
      <c r="AY242" s="463" t="s">
        <v>677</v>
      </c>
      <c r="AZ242" s="463" t="s">
        <v>677</v>
      </c>
      <c r="BA242" s="463" t="s">
        <v>677</v>
      </c>
      <c r="BB242" s="463" t="s">
        <v>677</v>
      </c>
      <c r="BC242" s="463" t="s">
        <v>677</v>
      </c>
      <c r="BD242" s="463" t="s">
        <v>677</v>
      </c>
      <c r="BE242" s="578"/>
      <c r="BF242" s="578"/>
      <c r="BG242" s="463" t="s">
        <v>677</v>
      </c>
      <c r="BH242" s="600"/>
      <c r="BI242" s="600"/>
      <c r="BJ242" s="463" t="s">
        <v>677</v>
      </c>
      <c r="BK242" s="600"/>
      <c r="BL242" s="600"/>
      <c r="BM242" s="463" t="s">
        <v>677</v>
      </c>
      <c r="BN242" s="463" t="s">
        <v>677</v>
      </c>
      <c r="BO242" s="463" t="s">
        <v>677</v>
      </c>
      <c r="BP242" s="463" t="s">
        <v>677</v>
      </c>
      <c r="BQ242" s="602" t="s">
        <v>886</v>
      </c>
      <c r="BR242" s="606" t="s">
        <v>689</v>
      </c>
      <c r="BS242" s="463" t="s">
        <v>677</v>
      </c>
      <c r="BT242" s="463" t="s">
        <v>677</v>
      </c>
      <c r="BU242" s="463" t="s">
        <v>677</v>
      </c>
      <c r="BV242" s="463" t="s">
        <v>677</v>
      </c>
      <c r="BW242" s="601" t="s">
        <v>683</v>
      </c>
      <c r="BX242" s="601" t="s">
        <v>683</v>
      </c>
      <c r="BY242" s="463" t="s">
        <v>677</v>
      </c>
    </row>
    <row r="243" spans="1:77" ht="26.25" x14ac:dyDescent="0.25">
      <c r="A243" s="598">
        <v>42497</v>
      </c>
      <c r="B243" s="463" t="s">
        <v>677</v>
      </c>
      <c r="C243" s="463" t="s">
        <v>677</v>
      </c>
      <c r="D243" s="463" t="s">
        <v>677</v>
      </c>
      <c r="E243" s="463" t="s">
        <v>677</v>
      </c>
      <c r="F243" s="463" t="s">
        <v>677</v>
      </c>
      <c r="G243" s="463" t="s">
        <v>677</v>
      </c>
      <c r="H243" s="463" t="s">
        <v>677</v>
      </c>
      <c r="I243" s="463" t="s">
        <v>677</v>
      </c>
      <c r="J243" s="463" t="s">
        <v>677</v>
      </c>
      <c r="K243" s="463" t="s">
        <v>677</v>
      </c>
      <c r="L243" s="463" t="s">
        <v>677</v>
      </c>
      <c r="M243" s="463" t="s">
        <v>677</v>
      </c>
      <c r="N243" s="463" t="s">
        <v>677</v>
      </c>
      <c r="O243" s="463" t="s">
        <v>677</v>
      </c>
      <c r="P243" s="463" t="s">
        <v>677</v>
      </c>
      <c r="Q243" s="463" t="s">
        <v>677</v>
      </c>
      <c r="R243" s="463" t="s">
        <v>677</v>
      </c>
      <c r="S243" s="463" t="s">
        <v>677</v>
      </c>
      <c r="T243" s="463" t="s">
        <v>677</v>
      </c>
      <c r="U243" s="463" t="s">
        <v>677</v>
      </c>
      <c r="V243" s="463" t="s">
        <v>677</v>
      </c>
      <c r="W243" s="463" t="s">
        <v>677</v>
      </c>
      <c r="X243" s="463" t="s">
        <v>677</v>
      </c>
      <c r="Y243" s="463" t="s">
        <v>677</v>
      </c>
      <c r="Z243" s="463" t="s">
        <v>677</v>
      </c>
      <c r="AA243" s="463" t="s">
        <v>677</v>
      </c>
      <c r="AB243" s="463" t="s">
        <v>677</v>
      </c>
      <c r="AC243" s="578"/>
      <c r="AD243" s="578"/>
      <c r="AE243" s="463" t="s">
        <v>677</v>
      </c>
      <c r="AF243" s="578"/>
      <c r="AG243" s="578"/>
      <c r="AH243" s="463" t="s">
        <v>677</v>
      </c>
      <c r="AI243" s="463" t="s">
        <v>677</v>
      </c>
      <c r="AJ243" s="463" t="s">
        <v>677</v>
      </c>
      <c r="AK243" s="463" t="s">
        <v>677</v>
      </c>
      <c r="AL243" s="578"/>
      <c r="AM243" s="578"/>
      <c r="AN243" s="463" t="s">
        <v>677</v>
      </c>
      <c r="AO243" s="578"/>
      <c r="AP243" s="578"/>
      <c r="AQ243" s="463" t="s">
        <v>677</v>
      </c>
      <c r="AR243" s="578"/>
      <c r="AS243" s="578"/>
      <c r="AT243" s="463" t="s">
        <v>677</v>
      </c>
      <c r="AU243" s="598">
        <v>42497</v>
      </c>
      <c r="AV243" s="463" t="s">
        <v>677</v>
      </c>
      <c r="AW243" s="463" t="s">
        <v>677</v>
      </c>
      <c r="AX243" s="463" t="s">
        <v>677</v>
      </c>
      <c r="AY243" s="463" t="s">
        <v>677</v>
      </c>
      <c r="AZ243" s="463" t="s">
        <v>677</v>
      </c>
      <c r="BA243" s="463" t="s">
        <v>677</v>
      </c>
      <c r="BB243" s="463" t="s">
        <v>677</v>
      </c>
      <c r="BC243" s="463" t="s">
        <v>677</v>
      </c>
      <c r="BD243" s="463" t="s">
        <v>677</v>
      </c>
      <c r="BE243" s="578"/>
      <c r="BF243" s="578"/>
      <c r="BG243" s="463" t="s">
        <v>677</v>
      </c>
      <c r="BH243" s="600"/>
      <c r="BI243" s="600"/>
      <c r="BJ243" s="463" t="s">
        <v>677</v>
      </c>
      <c r="BK243" s="600"/>
      <c r="BL243" s="600"/>
      <c r="BM243" s="463" t="s">
        <v>677</v>
      </c>
      <c r="BN243" s="463" t="s">
        <v>677</v>
      </c>
      <c r="BO243" s="463" t="s">
        <v>677</v>
      </c>
      <c r="BP243" s="463" t="s">
        <v>677</v>
      </c>
      <c r="BQ243" s="602" t="s">
        <v>886</v>
      </c>
      <c r="BR243" s="610" t="s">
        <v>683</v>
      </c>
      <c r="BS243" s="463" t="s">
        <v>677</v>
      </c>
      <c r="BT243" s="463" t="s">
        <v>677</v>
      </c>
      <c r="BU243" s="463" t="s">
        <v>677</v>
      </c>
      <c r="BV243" s="463" t="s">
        <v>677</v>
      </c>
      <c r="BW243" s="601" t="s">
        <v>683</v>
      </c>
      <c r="BX243" s="601" t="s">
        <v>683</v>
      </c>
      <c r="BY243" s="463" t="s">
        <v>677</v>
      </c>
    </row>
    <row r="244" spans="1:77" ht="15" x14ac:dyDescent="0.25">
      <c r="A244" s="598">
        <v>42498</v>
      </c>
      <c r="B244" s="463" t="s">
        <v>677</v>
      </c>
      <c r="C244" s="463" t="s">
        <v>677</v>
      </c>
      <c r="D244" s="463" t="s">
        <v>677</v>
      </c>
      <c r="E244" s="463" t="s">
        <v>677</v>
      </c>
      <c r="F244" s="463" t="s">
        <v>677</v>
      </c>
      <c r="G244" s="463" t="s">
        <v>677</v>
      </c>
      <c r="H244" s="463" t="s">
        <v>677</v>
      </c>
      <c r="I244" s="463" t="s">
        <v>677</v>
      </c>
      <c r="J244" s="463" t="s">
        <v>677</v>
      </c>
      <c r="K244" s="463" t="s">
        <v>677</v>
      </c>
      <c r="L244" s="463" t="s">
        <v>677</v>
      </c>
      <c r="M244" s="463" t="s">
        <v>677</v>
      </c>
      <c r="N244" s="463" t="s">
        <v>677</v>
      </c>
      <c r="O244" s="463" t="s">
        <v>677</v>
      </c>
      <c r="P244" s="463" t="s">
        <v>677</v>
      </c>
      <c r="Q244" s="463" t="s">
        <v>677</v>
      </c>
      <c r="R244" s="463" t="s">
        <v>677</v>
      </c>
      <c r="S244" s="463" t="s">
        <v>677</v>
      </c>
      <c r="T244" s="463" t="s">
        <v>677</v>
      </c>
      <c r="U244" s="463" t="s">
        <v>677</v>
      </c>
      <c r="V244" s="463" t="s">
        <v>677</v>
      </c>
      <c r="W244" s="463" t="s">
        <v>677</v>
      </c>
      <c r="X244" s="463" t="s">
        <v>677</v>
      </c>
      <c r="Y244" s="463" t="s">
        <v>677</v>
      </c>
      <c r="Z244" s="463" t="s">
        <v>677</v>
      </c>
      <c r="AA244" s="463" t="s">
        <v>677</v>
      </c>
      <c r="AB244" s="463" t="s">
        <v>677</v>
      </c>
      <c r="AC244" s="578"/>
      <c r="AD244" s="578"/>
      <c r="AE244" s="463" t="s">
        <v>677</v>
      </c>
      <c r="AF244" s="578"/>
      <c r="AG244" s="578"/>
      <c r="AH244" s="463" t="s">
        <v>677</v>
      </c>
      <c r="AI244" s="463" t="s">
        <v>677</v>
      </c>
      <c r="AJ244" s="463" t="s">
        <v>677</v>
      </c>
      <c r="AK244" s="463" t="s">
        <v>677</v>
      </c>
      <c r="AL244" s="578"/>
      <c r="AM244" s="578"/>
      <c r="AN244" s="463" t="s">
        <v>677</v>
      </c>
      <c r="AO244" s="578"/>
      <c r="AP244" s="578"/>
      <c r="AQ244" s="463" t="s">
        <v>677</v>
      </c>
      <c r="AR244" s="578"/>
      <c r="AS244" s="578"/>
      <c r="AT244" s="463" t="s">
        <v>677</v>
      </c>
      <c r="AU244" s="598">
        <v>42498</v>
      </c>
      <c r="AV244" s="463" t="s">
        <v>677</v>
      </c>
      <c r="AW244" s="463" t="s">
        <v>677</v>
      </c>
      <c r="AX244" s="463" t="s">
        <v>677</v>
      </c>
      <c r="AY244" s="463" t="s">
        <v>677</v>
      </c>
      <c r="AZ244" s="463" t="s">
        <v>677</v>
      </c>
      <c r="BA244" s="463" t="s">
        <v>677</v>
      </c>
      <c r="BB244" s="463" t="s">
        <v>677</v>
      </c>
      <c r="BC244" s="463" t="s">
        <v>677</v>
      </c>
      <c r="BD244" s="463" t="s">
        <v>677</v>
      </c>
      <c r="BE244" s="578"/>
      <c r="BF244" s="578"/>
      <c r="BG244" s="463" t="s">
        <v>677</v>
      </c>
      <c r="BH244" s="600"/>
      <c r="BI244" s="600"/>
      <c r="BJ244" s="463" t="s">
        <v>677</v>
      </c>
      <c r="BK244" s="600"/>
      <c r="BL244" s="600"/>
      <c r="BM244" s="463" t="s">
        <v>677</v>
      </c>
      <c r="BN244" s="463" t="s">
        <v>677</v>
      </c>
      <c r="BO244" s="463" t="s">
        <v>677</v>
      </c>
      <c r="BP244" s="463" t="s">
        <v>677</v>
      </c>
      <c r="BQ244" s="603" t="s">
        <v>677</v>
      </c>
      <c r="BR244" s="610" t="s">
        <v>683</v>
      </c>
      <c r="BS244" s="463" t="s">
        <v>677</v>
      </c>
      <c r="BT244" s="463" t="s">
        <v>677</v>
      </c>
      <c r="BU244" s="463" t="s">
        <v>677</v>
      </c>
      <c r="BV244" s="463" t="s">
        <v>677</v>
      </c>
      <c r="BW244" s="601" t="s">
        <v>683</v>
      </c>
      <c r="BX244" s="601" t="s">
        <v>683</v>
      </c>
      <c r="BY244" s="463" t="s">
        <v>677</v>
      </c>
    </row>
    <row r="245" spans="1:77" ht="15" x14ac:dyDescent="0.25">
      <c r="A245" s="598">
        <v>42499</v>
      </c>
      <c r="B245" s="463" t="s">
        <v>677</v>
      </c>
      <c r="C245" s="463" t="s">
        <v>677</v>
      </c>
      <c r="D245" s="463" t="s">
        <v>677</v>
      </c>
      <c r="E245" s="463" t="s">
        <v>677</v>
      </c>
      <c r="F245" s="463" t="s">
        <v>677</v>
      </c>
      <c r="G245" s="463" t="s">
        <v>677</v>
      </c>
      <c r="H245" s="463" t="s">
        <v>677</v>
      </c>
      <c r="I245" s="463" t="s">
        <v>677</v>
      </c>
      <c r="J245" s="463" t="s">
        <v>677</v>
      </c>
      <c r="K245" s="463" t="s">
        <v>677</v>
      </c>
      <c r="L245" s="463" t="s">
        <v>677</v>
      </c>
      <c r="M245" s="463" t="s">
        <v>677</v>
      </c>
      <c r="N245" s="463" t="s">
        <v>677</v>
      </c>
      <c r="O245" s="463" t="s">
        <v>677</v>
      </c>
      <c r="P245" s="463" t="s">
        <v>677</v>
      </c>
      <c r="Q245" s="463" t="s">
        <v>677</v>
      </c>
      <c r="R245" s="463" t="s">
        <v>677</v>
      </c>
      <c r="S245" s="463" t="s">
        <v>677</v>
      </c>
      <c r="T245" s="463" t="s">
        <v>677</v>
      </c>
      <c r="U245" s="463" t="s">
        <v>677</v>
      </c>
      <c r="V245" s="463" t="s">
        <v>677</v>
      </c>
      <c r="W245" s="463" t="s">
        <v>677</v>
      </c>
      <c r="X245" s="463" t="s">
        <v>677</v>
      </c>
      <c r="Y245" s="463" t="s">
        <v>677</v>
      </c>
      <c r="Z245" s="463" t="s">
        <v>677</v>
      </c>
      <c r="AA245" s="463" t="s">
        <v>677</v>
      </c>
      <c r="AB245" s="463" t="s">
        <v>677</v>
      </c>
      <c r="AC245" s="578"/>
      <c r="AD245" s="578"/>
      <c r="AE245" s="463" t="s">
        <v>677</v>
      </c>
      <c r="AF245" s="578"/>
      <c r="AG245" s="578"/>
      <c r="AH245" s="463" t="s">
        <v>677</v>
      </c>
      <c r="AI245" s="463" t="s">
        <v>677</v>
      </c>
      <c r="AJ245" s="463" t="s">
        <v>677</v>
      </c>
      <c r="AK245" s="463" t="s">
        <v>677</v>
      </c>
      <c r="AL245" s="578"/>
      <c r="AM245" s="578"/>
      <c r="AN245" s="463" t="s">
        <v>677</v>
      </c>
      <c r="AO245" s="578"/>
      <c r="AP245" s="578"/>
      <c r="AQ245" s="463" t="s">
        <v>677</v>
      </c>
      <c r="AR245" s="578"/>
      <c r="AS245" s="578"/>
      <c r="AT245" s="463" t="s">
        <v>677</v>
      </c>
      <c r="AU245" s="598">
        <v>42499</v>
      </c>
      <c r="AV245" s="463" t="s">
        <v>677</v>
      </c>
      <c r="AW245" s="463" t="s">
        <v>677</v>
      </c>
      <c r="AX245" s="463" t="s">
        <v>677</v>
      </c>
      <c r="AY245" s="463" t="s">
        <v>677</v>
      </c>
      <c r="AZ245" s="463" t="s">
        <v>677</v>
      </c>
      <c r="BA245" s="463" t="s">
        <v>677</v>
      </c>
      <c r="BB245" s="463" t="s">
        <v>677</v>
      </c>
      <c r="BC245" s="463" t="s">
        <v>677</v>
      </c>
      <c r="BD245" s="463" t="s">
        <v>677</v>
      </c>
      <c r="BE245" s="578"/>
      <c r="BF245" s="578"/>
      <c r="BG245" s="463" t="s">
        <v>677</v>
      </c>
      <c r="BH245" s="600"/>
      <c r="BI245" s="600"/>
      <c r="BJ245" s="610" t="s">
        <v>683</v>
      </c>
      <c r="BK245" s="600"/>
      <c r="BL245" s="600"/>
      <c r="BM245" s="463" t="s">
        <v>677</v>
      </c>
      <c r="BN245" s="463" t="s">
        <v>677</v>
      </c>
      <c r="BO245" s="463" t="s">
        <v>677</v>
      </c>
      <c r="BP245" s="463" t="s">
        <v>677</v>
      </c>
      <c r="BQ245" s="463" t="s">
        <v>677</v>
      </c>
      <c r="BR245" s="610" t="s">
        <v>683</v>
      </c>
      <c r="BS245" s="463" t="s">
        <v>677</v>
      </c>
      <c r="BT245" s="463" t="s">
        <v>677</v>
      </c>
      <c r="BU245" s="463" t="s">
        <v>677</v>
      </c>
      <c r="BV245" s="463" t="s">
        <v>677</v>
      </c>
      <c r="BW245" s="601" t="s">
        <v>683</v>
      </c>
      <c r="BX245" s="601" t="s">
        <v>683</v>
      </c>
      <c r="BY245" s="463" t="s">
        <v>677</v>
      </c>
    </row>
    <row r="246" spans="1:77" ht="15" x14ac:dyDescent="0.25">
      <c r="A246" s="598">
        <v>42500</v>
      </c>
      <c r="B246" s="463" t="s">
        <v>677</v>
      </c>
      <c r="C246" s="463" t="s">
        <v>677</v>
      </c>
      <c r="D246" s="463" t="s">
        <v>677</v>
      </c>
      <c r="E246" s="463" t="s">
        <v>677</v>
      </c>
      <c r="F246" s="463" t="s">
        <v>677</v>
      </c>
      <c r="G246" s="463" t="s">
        <v>677</v>
      </c>
      <c r="H246" s="463" t="s">
        <v>677</v>
      </c>
      <c r="I246" s="463" t="s">
        <v>677</v>
      </c>
      <c r="J246" s="463" t="s">
        <v>677</v>
      </c>
      <c r="K246" s="463" t="s">
        <v>677</v>
      </c>
      <c r="L246" s="463" t="s">
        <v>677</v>
      </c>
      <c r="M246" s="463" t="s">
        <v>677</v>
      </c>
      <c r="N246" s="463" t="s">
        <v>677</v>
      </c>
      <c r="O246" s="463" t="s">
        <v>677</v>
      </c>
      <c r="P246" s="463" t="s">
        <v>677</v>
      </c>
      <c r="Q246" s="463" t="s">
        <v>677</v>
      </c>
      <c r="R246" s="463" t="s">
        <v>677</v>
      </c>
      <c r="S246" s="463" t="s">
        <v>677</v>
      </c>
      <c r="T246" s="463" t="s">
        <v>677</v>
      </c>
      <c r="U246" s="463" t="s">
        <v>677</v>
      </c>
      <c r="V246" s="463" t="s">
        <v>677</v>
      </c>
      <c r="W246" s="463" t="s">
        <v>677</v>
      </c>
      <c r="X246" s="463" t="s">
        <v>677</v>
      </c>
      <c r="Y246" s="463" t="s">
        <v>677</v>
      </c>
      <c r="Z246" s="463" t="s">
        <v>677</v>
      </c>
      <c r="AA246" s="463" t="s">
        <v>677</v>
      </c>
      <c r="AB246" s="463" t="s">
        <v>677</v>
      </c>
      <c r="AC246" s="578"/>
      <c r="AD246" s="578"/>
      <c r="AE246" s="463" t="s">
        <v>677</v>
      </c>
      <c r="AF246" s="578"/>
      <c r="AG246" s="578"/>
      <c r="AH246" s="463" t="s">
        <v>677</v>
      </c>
      <c r="AI246" s="463" t="s">
        <v>677</v>
      </c>
      <c r="AJ246" s="463" t="s">
        <v>677</v>
      </c>
      <c r="AK246" s="463" t="s">
        <v>677</v>
      </c>
      <c r="AL246" s="578"/>
      <c r="AM246" s="578"/>
      <c r="AN246" s="463" t="s">
        <v>677</v>
      </c>
      <c r="AO246" s="578"/>
      <c r="AP246" s="578"/>
      <c r="AQ246" s="463" t="s">
        <v>677</v>
      </c>
      <c r="AR246" s="578"/>
      <c r="AS246" s="578"/>
      <c r="AT246" s="463" t="s">
        <v>677</v>
      </c>
      <c r="AU246" s="598">
        <v>42500</v>
      </c>
      <c r="AV246" s="463" t="s">
        <v>677</v>
      </c>
      <c r="AW246" s="463" t="s">
        <v>677</v>
      </c>
      <c r="AX246" s="463" t="s">
        <v>677</v>
      </c>
      <c r="AY246" s="463" t="s">
        <v>677</v>
      </c>
      <c r="AZ246" s="463" t="s">
        <v>677</v>
      </c>
      <c r="BA246" s="463" t="s">
        <v>677</v>
      </c>
      <c r="BB246" s="463" t="s">
        <v>677</v>
      </c>
      <c r="BC246" s="463" t="s">
        <v>677</v>
      </c>
      <c r="BD246" s="463" t="s">
        <v>677</v>
      </c>
      <c r="BE246" s="578"/>
      <c r="BF246" s="578"/>
      <c r="BG246" s="463" t="s">
        <v>677</v>
      </c>
      <c r="BH246" s="600"/>
      <c r="BI246" s="600"/>
      <c r="BJ246" s="463" t="s">
        <v>677</v>
      </c>
      <c r="BK246" s="600"/>
      <c r="BL246" s="600"/>
      <c r="BM246" s="463" t="s">
        <v>677</v>
      </c>
      <c r="BN246" s="463" t="s">
        <v>677</v>
      </c>
      <c r="BO246" s="463" t="s">
        <v>677</v>
      </c>
      <c r="BP246" s="463" t="s">
        <v>677</v>
      </c>
      <c r="BQ246" s="603" t="s">
        <v>677</v>
      </c>
      <c r="BR246" s="610" t="s">
        <v>683</v>
      </c>
      <c r="BS246" s="463" t="s">
        <v>677</v>
      </c>
      <c r="BT246" s="463" t="s">
        <v>677</v>
      </c>
      <c r="BU246" s="463" t="s">
        <v>677</v>
      </c>
      <c r="BV246" s="463" t="s">
        <v>677</v>
      </c>
      <c r="BW246" s="601" t="s">
        <v>683</v>
      </c>
      <c r="BX246" s="601" t="s">
        <v>683</v>
      </c>
      <c r="BY246" s="463" t="s">
        <v>677</v>
      </c>
    </row>
    <row r="247" spans="1:77" x14ac:dyDescent="0.2">
      <c r="A247" s="598">
        <v>42501</v>
      </c>
      <c r="B247" s="463" t="s">
        <v>677</v>
      </c>
      <c r="C247" s="463" t="s">
        <v>677</v>
      </c>
      <c r="D247" s="463" t="s">
        <v>677</v>
      </c>
      <c r="E247" s="463" t="s">
        <v>677</v>
      </c>
      <c r="F247" s="463" t="s">
        <v>677</v>
      </c>
      <c r="G247" s="463" t="s">
        <v>677</v>
      </c>
      <c r="H247" s="463" t="s">
        <v>677</v>
      </c>
      <c r="I247" s="463" t="s">
        <v>677</v>
      </c>
      <c r="J247" s="463" t="s">
        <v>677</v>
      </c>
      <c r="K247" s="463" t="s">
        <v>677</v>
      </c>
      <c r="L247" s="463" t="s">
        <v>677</v>
      </c>
      <c r="M247" s="463" t="s">
        <v>677</v>
      </c>
      <c r="N247" s="463" t="s">
        <v>677</v>
      </c>
      <c r="O247" s="463" t="s">
        <v>677</v>
      </c>
      <c r="P247" s="463" t="s">
        <v>677</v>
      </c>
      <c r="Q247" s="463" t="s">
        <v>677</v>
      </c>
      <c r="R247" s="463" t="s">
        <v>677</v>
      </c>
      <c r="S247" s="463" t="s">
        <v>677</v>
      </c>
      <c r="T247" s="463" t="s">
        <v>677</v>
      </c>
      <c r="U247" s="463" t="s">
        <v>677</v>
      </c>
      <c r="V247" s="463" t="s">
        <v>677</v>
      </c>
      <c r="W247" s="463" t="s">
        <v>677</v>
      </c>
      <c r="X247" s="463" t="s">
        <v>677</v>
      </c>
      <c r="Y247" s="463" t="s">
        <v>677</v>
      </c>
      <c r="Z247" s="463" t="s">
        <v>677</v>
      </c>
      <c r="AA247" s="463" t="s">
        <v>677</v>
      </c>
      <c r="AB247" s="463" t="s">
        <v>677</v>
      </c>
      <c r="AC247" s="578"/>
      <c r="AD247" s="578"/>
      <c r="AE247" s="463" t="s">
        <v>677</v>
      </c>
      <c r="AF247" s="578"/>
      <c r="AG247" s="578"/>
      <c r="AH247" s="463" t="s">
        <v>677</v>
      </c>
      <c r="AI247" s="463" t="s">
        <v>677</v>
      </c>
      <c r="AJ247" s="463" t="s">
        <v>677</v>
      </c>
      <c r="AK247" s="463" t="s">
        <v>677</v>
      </c>
      <c r="AL247" s="578"/>
      <c r="AM247" s="578"/>
      <c r="AN247" s="463" t="s">
        <v>677</v>
      </c>
      <c r="AO247" s="578"/>
      <c r="AP247" s="578"/>
      <c r="AQ247" s="463" t="s">
        <v>677</v>
      </c>
      <c r="AR247" s="578"/>
      <c r="AS247" s="578"/>
      <c r="AT247" s="463" t="s">
        <v>677</v>
      </c>
      <c r="AU247" s="598">
        <v>42501</v>
      </c>
      <c r="AV247" s="463" t="s">
        <v>677</v>
      </c>
      <c r="AW247" s="463" t="s">
        <v>677</v>
      </c>
      <c r="AX247" s="463" t="s">
        <v>677</v>
      </c>
      <c r="AY247" s="463" t="s">
        <v>677</v>
      </c>
      <c r="AZ247" s="463" t="s">
        <v>677</v>
      </c>
      <c r="BA247" s="463" t="s">
        <v>677</v>
      </c>
      <c r="BB247" s="463" t="s">
        <v>677</v>
      </c>
      <c r="BC247" s="463" t="s">
        <v>677</v>
      </c>
      <c r="BD247" s="463" t="s">
        <v>677</v>
      </c>
      <c r="BE247" s="578"/>
      <c r="BF247" s="578"/>
      <c r="BG247" s="463" t="s">
        <v>677</v>
      </c>
      <c r="BH247" s="600"/>
      <c r="BI247" s="600"/>
      <c r="BJ247" s="463" t="s">
        <v>677</v>
      </c>
      <c r="BK247" s="600"/>
      <c r="BL247" s="600"/>
      <c r="BM247" s="463" t="s">
        <v>677</v>
      </c>
      <c r="BN247" s="463" t="s">
        <v>677</v>
      </c>
      <c r="BO247" s="463" t="s">
        <v>677</v>
      </c>
      <c r="BP247" s="463" t="s">
        <v>677</v>
      </c>
      <c r="BQ247" s="463" t="s">
        <v>677</v>
      </c>
      <c r="BR247" s="463" t="s">
        <v>677</v>
      </c>
      <c r="BS247" s="463" t="s">
        <v>677</v>
      </c>
      <c r="BT247" s="463" t="s">
        <v>677</v>
      </c>
      <c r="BU247" s="463" t="s">
        <v>677</v>
      </c>
      <c r="BV247" s="463" t="s">
        <v>677</v>
      </c>
      <c r="BW247" s="601" t="s">
        <v>683</v>
      </c>
      <c r="BX247" s="601" t="s">
        <v>683</v>
      </c>
      <c r="BY247" s="463" t="s">
        <v>677</v>
      </c>
    </row>
    <row r="248" spans="1:77" x14ac:dyDescent="0.2">
      <c r="A248" s="598">
        <v>42502</v>
      </c>
      <c r="B248" s="463" t="s">
        <v>677</v>
      </c>
      <c r="C248" s="463" t="s">
        <v>677</v>
      </c>
      <c r="D248" s="463" t="s">
        <v>677</v>
      </c>
      <c r="E248" s="463" t="s">
        <v>677</v>
      </c>
      <c r="F248" s="463" t="s">
        <v>677</v>
      </c>
      <c r="G248" s="463" t="s">
        <v>677</v>
      </c>
      <c r="H248" s="463" t="s">
        <v>677</v>
      </c>
      <c r="I248" s="463" t="s">
        <v>677</v>
      </c>
      <c r="J248" s="463" t="s">
        <v>677</v>
      </c>
      <c r="K248" s="463" t="s">
        <v>677</v>
      </c>
      <c r="L248" s="463" t="s">
        <v>677</v>
      </c>
      <c r="M248" s="463" t="s">
        <v>677</v>
      </c>
      <c r="N248" s="463" t="s">
        <v>677</v>
      </c>
      <c r="O248" s="463" t="s">
        <v>677</v>
      </c>
      <c r="P248" s="463" t="s">
        <v>677</v>
      </c>
      <c r="Q248" s="463" t="s">
        <v>677</v>
      </c>
      <c r="R248" s="463" t="s">
        <v>677</v>
      </c>
      <c r="S248" s="463" t="s">
        <v>677</v>
      </c>
      <c r="T248" s="463" t="s">
        <v>677</v>
      </c>
      <c r="U248" s="463" t="s">
        <v>677</v>
      </c>
      <c r="V248" s="463" t="s">
        <v>677</v>
      </c>
      <c r="W248" s="463" t="s">
        <v>677</v>
      </c>
      <c r="X248" s="463" t="s">
        <v>677</v>
      </c>
      <c r="Y248" s="463" t="s">
        <v>677</v>
      </c>
      <c r="Z248" s="463" t="s">
        <v>677</v>
      </c>
      <c r="AA248" s="463" t="s">
        <v>677</v>
      </c>
      <c r="AB248" s="463" t="s">
        <v>677</v>
      </c>
      <c r="AC248" s="578"/>
      <c r="AD248" s="578"/>
      <c r="AE248" s="463" t="s">
        <v>677</v>
      </c>
      <c r="AF248" s="578"/>
      <c r="AG248" s="578"/>
      <c r="AH248" s="463" t="s">
        <v>677</v>
      </c>
      <c r="AI248" s="463" t="s">
        <v>677</v>
      </c>
      <c r="AJ248" s="463" t="s">
        <v>677</v>
      </c>
      <c r="AK248" s="463" t="s">
        <v>677</v>
      </c>
      <c r="AL248" s="578"/>
      <c r="AM248" s="578"/>
      <c r="AN248" s="463" t="s">
        <v>677</v>
      </c>
      <c r="AO248" s="578"/>
      <c r="AP248" s="578"/>
      <c r="AQ248" s="463" t="s">
        <v>677</v>
      </c>
      <c r="AR248" s="578"/>
      <c r="AS248" s="578"/>
      <c r="AT248" s="463" t="s">
        <v>677</v>
      </c>
      <c r="AU248" s="598">
        <v>42502</v>
      </c>
      <c r="AV248" s="463" t="s">
        <v>677</v>
      </c>
      <c r="AW248" s="463" t="s">
        <v>677</v>
      </c>
      <c r="AX248" s="463" t="s">
        <v>677</v>
      </c>
      <c r="AY248" s="463" t="s">
        <v>677</v>
      </c>
      <c r="AZ248" s="463" t="s">
        <v>677</v>
      </c>
      <c r="BA248" s="463" t="s">
        <v>677</v>
      </c>
      <c r="BB248" s="463" t="s">
        <v>677</v>
      </c>
      <c r="BC248" s="463" t="s">
        <v>677</v>
      </c>
      <c r="BD248" s="463" t="s">
        <v>677</v>
      </c>
      <c r="BE248" s="578"/>
      <c r="BF248" s="578"/>
      <c r="BG248" s="463" t="s">
        <v>677</v>
      </c>
      <c r="BH248" s="600"/>
      <c r="BI248" s="600"/>
      <c r="BJ248" s="463" t="s">
        <v>677</v>
      </c>
      <c r="BK248" s="600"/>
      <c r="BL248" s="600"/>
      <c r="BM248" s="463" t="s">
        <v>677</v>
      </c>
      <c r="BN248" s="463" t="s">
        <v>677</v>
      </c>
      <c r="BO248" s="463" t="s">
        <v>677</v>
      </c>
      <c r="BP248" s="463" t="s">
        <v>677</v>
      </c>
      <c r="BQ248" s="463" t="s">
        <v>677</v>
      </c>
      <c r="BR248" s="463" t="s">
        <v>677</v>
      </c>
      <c r="BS248" s="463" t="s">
        <v>677</v>
      </c>
      <c r="BT248" s="463" t="s">
        <v>677</v>
      </c>
      <c r="BU248" s="463" t="s">
        <v>677</v>
      </c>
      <c r="BV248" s="463" t="s">
        <v>677</v>
      </c>
      <c r="BW248" s="601" t="s">
        <v>683</v>
      </c>
      <c r="BX248" s="601" t="s">
        <v>683</v>
      </c>
      <c r="BY248" s="463" t="s">
        <v>677</v>
      </c>
    </row>
    <row r="249" spans="1:77" ht="26.25" x14ac:dyDescent="0.25">
      <c r="A249" s="598">
        <v>42503</v>
      </c>
      <c r="B249" s="463" t="s">
        <v>677</v>
      </c>
      <c r="C249" s="463" t="s">
        <v>677</v>
      </c>
      <c r="D249" s="463" t="s">
        <v>677</v>
      </c>
      <c r="E249" s="463" t="s">
        <v>677</v>
      </c>
      <c r="F249" s="463" t="s">
        <v>677</v>
      </c>
      <c r="G249" s="463" t="s">
        <v>677</v>
      </c>
      <c r="H249" s="463" t="s">
        <v>677</v>
      </c>
      <c r="I249" s="463" t="s">
        <v>677</v>
      </c>
      <c r="J249" s="463" t="s">
        <v>677</v>
      </c>
      <c r="K249" s="463" t="s">
        <v>677</v>
      </c>
      <c r="L249" s="463" t="s">
        <v>677</v>
      </c>
      <c r="M249" s="463" t="s">
        <v>677</v>
      </c>
      <c r="N249" s="463" t="s">
        <v>677</v>
      </c>
      <c r="O249" s="463" t="s">
        <v>677</v>
      </c>
      <c r="P249" s="463" t="s">
        <v>677</v>
      </c>
      <c r="Q249" s="463" t="s">
        <v>677</v>
      </c>
      <c r="R249" s="463" t="s">
        <v>677</v>
      </c>
      <c r="S249" s="463" t="s">
        <v>677</v>
      </c>
      <c r="T249" s="463" t="s">
        <v>677</v>
      </c>
      <c r="U249" s="463" t="s">
        <v>677</v>
      </c>
      <c r="V249" s="463" t="s">
        <v>677</v>
      </c>
      <c r="W249" s="463" t="s">
        <v>677</v>
      </c>
      <c r="X249" s="463" t="s">
        <v>677</v>
      </c>
      <c r="Y249" s="463" t="s">
        <v>677</v>
      </c>
      <c r="Z249" s="463" t="s">
        <v>677</v>
      </c>
      <c r="AA249" s="463" t="s">
        <v>677</v>
      </c>
      <c r="AB249" s="463" t="s">
        <v>677</v>
      </c>
      <c r="AC249" s="578"/>
      <c r="AD249" s="578"/>
      <c r="AE249" s="463" t="s">
        <v>677</v>
      </c>
      <c r="AF249" s="578"/>
      <c r="AG249" s="578"/>
      <c r="AH249" s="463" t="s">
        <v>677</v>
      </c>
      <c r="AI249" s="463" t="s">
        <v>677</v>
      </c>
      <c r="AJ249" s="463" t="s">
        <v>677</v>
      </c>
      <c r="AK249" s="463" t="s">
        <v>677</v>
      </c>
      <c r="AL249" s="578"/>
      <c r="AM249" s="578"/>
      <c r="AN249" s="463" t="s">
        <v>677</v>
      </c>
      <c r="AO249" s="578"/>
      <c r="AP249" s="578"/>
      <c r="AQ249" s="463" t="s">
        <v>677</v>
      </c>
      <c r="AR249" s="578"/>
      <c r="AS249" s="578"/>
      <c r="AT249" s="463" t="s">
        <v>677</v>
      </c>
      <c r="AU249" s="598">
        <v>42503</v>
      </c>
      <c r="AV249" s="463" t="s">
        <v>677</v>
      </c>
      <c r="AW249" s="463" t="s">
        <v>677</v>
      </c>
      <c r="AX249" s="463" t="s">
        <v>677</v>
      </c>
      <c r="AY249" s="463" t="s">
        <v>677</v>
      </c>
      <c r="AZ249" s="463" t="s">
        <v>677</v>
      </c>
      <c r="BA249" s="463" t="s">
        <v>677</v>
      </c>
      <c r="BB249" s="463" t="s">
        <v>677</v>
      </c>
      <c r="BC249" s="463" t="s">
        <v>677</v>
      </c>
      <c r="BD249" s="463" t="s">
        <v>677</v>
      </c>
      <c r="BE249" s="578"/>
      <c r="BF249" s="578"/>
      <c r="BG249" s="463" t="s">
        <v>677</v>
      </c>
      <c r="BH249" s="600"/>
      <c r="BI249" s="600"/>
      <c r="BJ249" s="463" t="s">
        <v>677</v>
      </c>
      <c r="BK249" s="600"/>
      <c r="BL249" s="600"/>
      <c r="BM249" s="463" t="s">
        <v>677</v>
      </c>
      <c r="BN249" s="463" t="s">
        <v>677</v>
      </c>
      <c r="BO249" s="463" t="s">
        <v>677</v>
      </c>
      <c r="BP249" s="463" t="s">
        <v>677</v>
      </c>
      <c r="BQ249" s="602" t="s">
        <v>886</v>
      </c>
      <c r="BR249" s="610" t="s">
        <v>683</v>
      </c>
      <c r="BS249" s="463" t="s">
        <v>677</v>
      </c>
      <c r="BT249" s="463" t="s">
        <v>677</v>
      </c>
      <c r="BU249" s="463" t="s">
        <v>677</v>
      </c>
      <c r="BV249" s="463" t="s">
        <v>677</v>
      </c>
      <c r="BW249" s="601" t="s">
        <v>683</v>
      </c>
      <c r="BX249" s="601" t="s">
        <v>683</v>
      </c>
      <c r="BY249" s="463" t="s">
        <v>677</v>
      </c>
    </row>
    <row r="250" spans="1:77" ht="26.25" x14ac:dyDescent="0.25">
      <c r="A250" s="598">
        <v>42504</v>
      </c>
      <c r="B250" s="463" t="s">
        <v>677</v>
      </c>
      <c r="C250" s="463" t="s">
        <v>677</v>
      </c>
      <c r="D250" s="463" t="s">
        <v>677</v>
      </c>
      <c r="E250" s="463" t="s">
        <v>677</v>
      </c>
      <c r="F250" s="463" t="s">
        <v>677</v>
      </c>
      <c r="G250" s="463" t="s">
        <v>677</v>
      </c>
      <c r="H250" s="463" t="s">
        <v>677</v>
      </c>
      <c r="I250" s="463" t="s">
        <v>677</v>
      </c>
      <c r="J250" s="463" t="s">
        <v>677</v>
      </c>
      <c r="K250" s="463" t="s">
        <v>677</v>
      </c>
      <c r="L250" s="463" t="s">
        <v>677</v>
      </c>
      <c r="M250" s="463" t="s">
        <v>677</v>
      </c>
      <c r="N250" s="463" t="s">
        <v>677</v>
      </c>
      <c r="O250" s="463" t="s">
        <v>677</v>
      </c>
      <c r="P250" s="463" t="s">
        <v>677</v>
      </c>
      <c r="Q250" s="463" t="s">
        <v>677</v>
      </c>
      <c r="R250" s="463" t="s">
        <v>677</v>
      </c>
      <c r="S250" s="463" t="s">
        <v>677</v>
      </c>
      <c r="T250" s="463" t="s">
        <v>677</v>
      </c>
      <c r="U250" s="463" t="s">
        <v>677</v>
      </c>
      <c r="V250" s="463" t="s">
        <v>677</v>
      </c>
      <c r="W250" s="463" t="s">
        <v>677</v>
      </c>
      <c r="X250" s="463" t="s">
        <v>677</v>
      </c>
      <c r="Y250" s="463" t="s">
        <v>677</v>
      </c>
      <c r="Z250" s="463" t="s">
        <v>677</v>
      </c>
      <c r="AA250" s="463" t="s">
        <v>677</v>
      </c>
      <c r="AB250" s="463" t="s">
        <v>677</v>
      </c>
      <c r="AC250" s="578"/>
      <c r="AD250" s="578"/>
      <c r="AE250" s="463" t="s">
        <v>677</v>
      </c>
      <c r="AF250" s="578"/>
      <c r="AG250" s="578"/>
      <c r="AH250" s="463" t="s">
        <v>677</v>
      </c>
      <c r="AI250" s="463" t="s">
        <v>677</v>
      </c>
      <c r="AJ250" s="463" t="s">
        <v>677</v>
      </c>
      <c r="AK250" s="463" t="s">
        <v>677</v>
      </c>
      <c r="AL250" s="578"/>
      <c r="AM250" s="578"/>
      <c r="AN250" s="463" t="s">
        <v>677</v>
      </c>
      <c r="AO250" s="578"/>
      <c r="AP250" s="578"/>
      <c r="AQ250" s="463" t="s">
        <v>677</v>
      </c>
      <c r="AR250" s="578"/>
      <c r="AS250" s="578"/>
      <c r="AT250" s="463" t="s">
        <v>677</v>
      </c>
      <c r="AU250" s="598">
        <v>42504</v>
      </c>
      <c r="AV250" s="463" t="s">
        <v>677</v>
      </c>
      <c r="AW250" s="463" t="s">
        <v>677</v>
      </c>
      <c r="AX250" s="463" t="s">
        <v>677</v>
      </c>
      <c r="AY250" s="463" t="s">
        <v>677</v>
      </c>
      <c r="AZ250" s="463" t="s">
        <v>677</v>
      </c>
      <c r="BA250" s="463" t="s">
        <v>677</v>
      </c>
      <c r="BB250" s="463" t="s">
        <v>677</v>
      </c>
      <c r="BC250" s="463" t="s">
        <v>677</v>
      </c>
      <c r="BD250" s="463" t="s">
        <v>677</v>
      </c>
      <c r="BE250" s="578"/>
      <c r="BF250" s="578"/>
      <c r="BG250" s="463" t="s">
        <v>677</v>
      </c>
      <c r="BH250" s="600"/>
      <c r="BI250" s="600"/>
      <c r="BJ250" s="463" t="s">
        <v>677</v>
      </c>
      <c r="BK250" s="600"/>
      <c r="BL250" s="600"/>
      <c r="BM250" s="463" t="s">
        <v>677</v>
      </c>
      <c r="BN250" s="463" t="s">
        <v>677</v>
      </c>
      <c r="BO250" s="463" t="s">
        <v>677</v>
      </c>
      <c r="BP250" s="463" t="s">
        <v>677</v>
      </c>
      <c r="BQ250" s="602" t="s">
        <v>886</v>
      </c>
      <c r="BR250" s="610" t="s">
        <v>683</v>
      </c>
      <c r="BS250" s="463" t="s">
        <v>677</v>
      </c>
      <c r="BT250" s="463" t="s">
        <v>677</v>
      </c>
      <c r="BU250" s="463" t="s">
        <v>677</v>
      </c>
      <c r="BV250" s="463" t="s">
        <v>677</v>
      </c>
      <c r="BW250" s="601" t="s">
        <v>683</v>
      </c>
      <c r="BX250" s="601" t="s">
        <v>683</v>
      </c>
      <c r="BY250" s="463" t="s">
        <v>677</v>
      </c>
    </row>
    <row r="251" spans="1:77" ht="15" x14ac:dyDescent="0.25">
      <c r="A251" s="598">
        <v>42505</v>
      </c>
      <c r="B251" s="463" t="s">
        <v>677</v>
      </c>
      <c r="C251" s="463" t="s">
        <v>677</v>
      </c>
      <c r="D251" s="463" t="s">
        <v>677</v>
      </c>
      <c r="E251" s="463" t="s">
        <v>677</v>
      </c>
      <c r="F251" s="463" t="s">
        <v>677</v>
      </c>
      <c r="G251" s="463" t="s">
        <v>677</v>
      </c>
      <c r="H251" s="463" t="s">
        <v>677</v>
      </c>
      <c r="I251" s="463" t="s">
        <v>677</v>
      </c>
      <c r="J251" s="463" t="s">
        <v>677</v>
      </c>
      <c r="K251" s="463" t="s">
        <v>677</v>
      </c>
      <c r="L251" s="463" t="s">
        <v>677</v>
      </c>
      <c r="M251" s="463" t="s">
        <v>677</v>
      </c>
      <c r="N251" s="463" t="s">
        <v>677</v>
      </c>
      <c r="O251" s="463" t="s">
        <v>677</v>
      </c>
      <c r="P251" s="463" t="s">
        <v>677</v>
      </c>
      <c r="Q251" s="463" t="s">
        <v>677</v>
      </c>
      <c r="R251" s="463" t="s">
        <v>677</v>
      </c>
      <c r="S251" s="463" t="s">
        <v>677</v>
      </c>
      <c r="T251" s="463" t="s">
        <v>677</v>
      </c>
      <c r="U251" s="463" t="s">
        <v>677</v>
      </c>
      <c r="V251" s="463" t="s">
        <v>677</v>
      </c>
      <c r="W251" s="463" t="s">
        <v>677</v>
      </c>
      <c r="X251" s="463" t="s">
        <v>677</v>
      </c>
      <c r="Y251" s="463" t="s">
        <v>677</v>
      </c>
      <c r="Z251" s="463" t="s">
        <v>677</v>
      </c>
      <c r="AA251" s="463" t="s">
        <v>677</v>
      </c>
      <c r="AB251" s="463" t="s">
        <v>677</v>
      </c>
      <c r="AC251" s="578"/>
      <c r="AD251" s="578"/>
      <c r="AE251" s="463" t="s">
        <v>677</v>
      </c>
      <c r="AF251" s="578"/>
      <c r="AG251" s="578"/>
      <c r="AH251" s="463" t="s">
        <v>677</v>
      </c>
      <c r="AI251" s="463" t="s">
        <v>677</v>
      </c>
      <c r="AJ251" s="463" t="s">
        <v>677</v>
      </c>
      <c r="AK251" s="463" t="s">
        <v>677</v>
      </c>
      <c r="AL251" s="578"/>
      <c r="AM251" s="578"/>
      <c r="AN251" s="463" t="s">
        <v>677</v>
      </c>
      <c r="AO251" s="578"/>
      <c r="AP251" s="578"/>
      <c r="AQ251" s="463" t="s">
        <v>677</v>
      </c>
      <c r="AR251" s="578"/>
      <c r="AS251" s="578"/>
      <c r="AT251" s="463" t="s">
        <v>677</v>
      </c>
      <c r="AU251" s="598">
        <v>42505</v>
      </c>
      <c r="AV251" s="463" t="s">
        <v>677</v>
      </c>
      <c r="AW251" s="463" t="s">
        <v>677</v>
      </c>
      <c r="AX251" s="463" t="s">
        <v>677</v>
      </c>
      <c r="AY251" s="463" t="s">
        <v>677</v>
      </c>
      <c r="AZ251" s="463" t="s">
        <v>677</v>
      </c>
      <c r="BA251" s="463" t="s">
        <v>677</v>
      </c>
      <c r="BB251" s="463" t="s">
        <v>677</v>
      </c>
      <c r="BC251" s="463" t="s">
        <v>677</v>
      </c>
      <c r="BD251" s="463" t="s">
        <v>677</v>
      </c>
      <c r="BE251" s="578"/>
      <c r="BF251" s="578"/>
      <c r="BG251" s="463" t="s">
        <v>677</v>
      </c>
      <c r="BH251" s="600"/>
      <c r="BI251" s="600"/>
      <c r="BJ251" s="463" t="s">
        <v>677</v>
      </c>
      <c r="BK251" s="600"/>
      <c r="BL251" s="600"/>
      <c r="BM251" s="463" t="s">
        <v>677</v>
      </c>
      <c r="BN251" s="463" t="s">
        <v>677</v>
      </c>
      <c r="BO251" s="463" t="s">
        <v>677</v>
      </c>
      <c r="BP251" s="463" t="s">
        <v>677</v>
      </c>
      <c r="BQ251" s="603" t="s">
        <v>677</v>
      </c>
      <c r="BR251" s="610" t="s">
        <v>683</v>
      </c>
      <c r="BS251" s="463" t="s">
        <v>677</v>
      </c>
      <c r="BT251" s="463" t="s">
        <v>677</v>
      </c>
      <c r="BU251" s="463" t="s">
        <v>677</v>
      </c>
      <c r="BV251" s="463" t="s">
        <v>677</v>
      </c>
      <c r="BW251" s="601" t="s">
        <v>683</v>
      </c>
      <c r="BX251" s="601" t="s">
        <v>683</v>
      </c>
      <c r="BY251" s="463" t="s">
        <v>677</v>
      </c>
    </row>
    <row r="252" spans="1:77" x14ac:dyDescent="0.2">
      <c r="A252" s="598">
        <v>42506</v>
      </c>
      <c r="B252" s="463" t="s">
        <v>677</v>
      </c>
      <c r="C252" s="463" t="s">
        <v>677</v>
      </c>
      <c r="D252" s="463" t="s">
        <v>677</v>
      </c>
      <c r="E252" s="463" t="s">
        <v>677</v>
      </c>
      <c r="F252" s="463" t="s">
        <v>677</v>
      </c>
      <c r="G252" s="463" t="s">
        <v>677</v>
      </c>
      <c r="H252" s="463" t="s">
        <v>677</v>
      </c>
      <c r="I252" s="463" t="s">
        <v>677</v>
      </c>
      <c r="J252" s="463" t="s">
        <v>677</v>
      </c>
      <c r="K252" s="463" t="s">
        <v>677</v>
      </c>
      <c r="L252" s="463" t="s">
        <v>677</v>
      </c>
      <c r="M252" s="463" t="s">
        <v>677</v>
      </c>
      <c r="N252" s="463" t="s">
        <v>677</v>
      </c>
      <c r="O252" s="463" t="s">
        <v>677</v>
      </c>
      <c r="P252" s="463" t="s">
        <v>677</v>
      </c>
      <c r="Q252" s="463" t="s">
        <v>677</v>
      </c>
      <c r="R252" s="463" t="s">
        <v>677</v>
      </c>
      <c r="S252" s="463" t="s">
        <v>677</v>
      </c>
      <c r="T252" s="463" t="s">
        <v>677</v>
      </c>
      <c r="U252" s="463" t="s">
        <v>677</v>
      </c>
      <c r="V252" s="463" t="s">
        <v>677</v>
      </c>
      <c r="W252" s="463" t="s">
        <v>677</v>
      </c>
      <c r="X252" s="463" t="s">
        <v>677</v>
      </c>
      <c r="Y252" s="463" t="s">
        <v>677</v>
      </c>
      <c r="Z252" s="463" t="s">
        <v>677</v>
      </c>
      <c r="AA252" s="463" t="s">
        <v>677</v>
      </c>
      <c r="AB252" s="463" t="s">
        <v>677</v>
      </c>
      <c r="AC252" s="578"/>
      <c r="AD252" s="578"/>
      <c r="AE252" s="463" t="s">
        <v>677</v>
      </c>
      <c r="AF252" s="578"/>
      <c r="AG252" s="578"/>
      <c r="AH252" s="463" t="s">
        <v>677</v>
      </c>
      <c r="AI252" s="463" t="s">
        <v>677</v>
      </c>
      <c r="AJ252" s="463" t="s">
        <v>677</v>
      </c>
      <c r="AK252" s="463" t="s">
        <v>677</v>
      </c>
      <c r="AL252" s="578"/>
      <c r="AM252" s="578"/>
      <c r="AN252" s="463" t="s">
        <v>677</v>
      </c>
      <c r="AO252" s="578"/>
      <c r="AP252" s="578"/>
      <c r="AQ252" s="463" t="s">
        <v>677</v>
      </c>
      <c r="AR252" s="578"/>
      <c r="AS252" s="578"/>
      <c r="AT252" s="463" t="s">
        <v>677</v>
      </c>
      <c r="AU252" s="598">
        <v>42506</v>
      </c>
      <c r="AV252" s="463" t="s">
        <v>677</v>
      </c>
      <c r="AW252" s="463" t="s">
        <v>677</v>
      </c>
      <c r="AX252" s="463" t="s">
        <v>677</v>
      </c>
      <c r="AY252" s="463" t="s">
        <v>677</v>
      </c>
      <c r="AZ252" s="463" t="s">
        <v>677</v>
      </c>
      <c r="BA252" s="463" t="s">
        <v>677</v>
      </c>
      <c r="BB252" s="463" t="s">
        <v>677</v>
      </c>
      <c r="BC252" s="463" t="s">
        <v>677</v>
      </c>
      <c r="BD252" s="463" t="s">
        <v>677</v>
      </c>
      <c r="BE252" s="578"/>
      <c r="BF252" s="578"/>
      <c r="BG252" s="463" t="s">
        <v>677</v>
      </c>
      <c r="BH252" s="600"/>
      <c r="BI252" s="600"/>
      <c r="BJ252" s="463" t="s">
        <v>677</v>
      </c>
      <c r="BK252" s="600"/>
      <c r="BL252" s="600"/>
      <c r="BM252" s="463" t="s">
        <v>677</v>
      </c>
      <c r="BN252" s="463" t="s">
        <v>677</v>
      </c>
      <c r="BO252" s="463" t="s">
        <v>677</v>
      </c>
      <c r="BP252" s="463" t="s">
        <v>677</v>
      </c>
      <c r="BQ252" s="463" t="s">
        <v>677</v>
      </c>
      <c r="BR252" s="463" t="s">
        <v>677</v>
      </c>
      <c r="BS252" s="463" t="s">
        <v>677</v>
      </c>
      <c r="BT252" s="463" t="s">
        <v>677</v>
      </c>
      <c r="BU252" s="463" t="s">
        <v>677</v>
      </c>
      <c r="BV252" s="463" t="s">
        <v>677</v>
      </c>
      <c r="BW252" s="601" t="s">
        <v>683</v>
      </c>
      <c r="BX252" s="601" t="s">
        <v>683</v>
      </c>
      <c r="BY252" s="463" t="s">
        <v>677</v>
      </c>
    </row>
    <row r="253" spans="1:77" ht="15" x14ac:dyDescent="0.25">
      <c r="A253" s="598">
        <v>42507</v>
      </c>
      <c r="B253" s="463" t="s">
        <v>677</v>
      </c>
      <c r="C253" s="463" t="s">
        <v>677</v>
      </c>
      <c r="D253" s="463" t="s">
        <v>677</v>
      </c>
      <c r="E253" s="463" t="s">
        <v>677</v>
      </c>
      <c r="F253" s="463" t="s">
        <v>677</v>
      </c>
      <c r="G253" s="463" t="s">
        <v>677</v>
      </c>
      <c r="H253" s="463" t="s">
        <v>677</v>
      </c>
      <c r="I253" s="463" t="s">
        <v>677</v>
      </c>
      <c r="J253" s="463" t="s">
        <v>677</v>
      </c>
      <c r="K253" s="463" t="s">
        <v>677</v>
      </c>
      <c r="L253" s="463" t="s">
        <v>677</v>
      </c>
      <c r="M253" s="463" t="s">
        <v>677</v>
      </c>
      <c r="N253" s="463" t="s">
        <v>677</v>
      </c>
      <c r="O253" s="463" t="s">
        <v>677</v>
      </c>
      <c r="P253" s="463" t="s">
        <v>677</v>
      </c>
      <c r="Q253" s="463" t="s">
        <v>677</v>
      </c>
      <c r="R253" s="463" t="s">
        <v>677</v>
      </c>
      <c r="S253" s="463" t="s">
        <v>677</v>
      </c>
      <c r="T253" s="463" t="s">
        <v>677</v>
      </c>
      <c r="U253" s="463" t="s">
        <v>677</v>
      </c>
      <c r="V253" s="463" t="s">
        <v>677</v>
      </c>
      <c r="W253" s="463" t="s">
        <v>677</v>
      </c>
      <c r="X253" s="463" t="s">
        <v>677</v>
      </c>
      <c r="Y253" s="463" t="s">
        <v>677</v>
      </c>
      <c r="Z253" s="463" t="s">
        <v>677</v>
      </c>
      <c r="AA253" s="463" t="s">
        <v>677</v>
      </c>
      <c r="AB253" s="463" t="s">
        <v>677</v>
      </c>
      <c r="AC253" s="578"/>
      <c r="AD253" s="578"/>
      <c r="AE253" s="463" t="s">
        <v>677</v>
      </c>
      <c r="AF253" s="578"/>
      <c r="AG253" s="578"/>
      <c r="AH253" s="463" t="s">
        <v>677</v>
      </c>
      <c r="AI253" s="463" t="s">
        <v>677</v>
      </c>
      <c r="AJ253" s="463" t="s">
        <v>677</v>
      </c>
      <c r="AK253" s="463" t="s">
        <v>677</v>
      </c>
      <c r="AL253" s="578"/>
      <c r="AM253" s="578"/>
      <c r="AN253" s="463" t="s">
        <v>677</v>
      </c>
      <c r="AO253" s="578"/>
      <c r="AP253" s="578"/>
      <c r="AQ253" s="463" t="s">
        <v>677</v>
      </c>
      <c r="AR253" s="578"/>
      <c r="AS253" s="578"/>
      <c r="AT253" s="463" t="s">
        <v>677</v>
      </c>
      <c r="AU253" s="598">
        <v>42507</v>
      </c>
      <c r="AV253" s="463" t="s">
        <v>677</v>
      </c>
      <c r="AW253" s="463" t="s">
        <v>677</v>
      </c>
      <c r="AX253" s="463" t="s">
        <v>677</v>
      </c>
      <c r="AY253" s="463" t="s">
        <v>677</v>
      </c>
      <c r="AZ253" s="463" t="s">
        <v>677</v>
      </c>
      <c r="BA253" s="463" t="s">
        <v>677</v>
      </c>
      <c r="BB253" s="463" t="s">
        <v>677</v>
      </c>
      <c r="BC253" s="463" t="s">
        <v>677</v>
      </c>
      <c r="BD253" s="463" t="s">
        <v>677</v>
      </c>
      <c r="BE253" s="578"/>
      <c r="BF253" s="578"/>
      <c r="BG253" s="463" t="s">
        <v>677</v>
      </c>
      <c r="BH253" s="600"/>
      <c r="BI253" s="600"/>
      <c r="BJ253" s="463" t="s">
        <v>677</v>
      </c>
      <c r="BK253" s="600"/>
      <c r="BL253" s="600"/>
      <c r="BM253" s="463" t="s">
        <v>677</v>
      </c>
      <c r="BN253" s="463" t="s">
        <v>677</v>
      </c>
      <c r="BO253" s="463" t="s">
        <v>677</v>
      </c>
      <c r="BP253" s="463" t="s">
        <v>677</v>
      </c>
      <c r="BQ253" s="603" t="s">
        <v>677</v>
      </c>
      <c r="BR253" s="610" t="s">
        <v>683</v>
      </c>
      <c r="BS253" s="463" t="s">
        <v>677</v>
      </c>
      <c r="BT253" s="463" t="s">
        <v>677</v>
      </c>
      <c r="BU253" s="463" t="s">
        <v>677</v>
      </c>
      <c r="BV253" s="463" t="s">
        <v>677</v>
      </c>
      <c r="BW253" s="601" t="s">
        <v>683</v>
      </c>
      <c r="BX253" s="601" t="s">
        <v>683</v>
      </c>
      <c r="BY253" s="463" t="s">
        <v>677</v>
      </c>
    </row>
    <row r="254" spans="1:77" ht="15" x14ac:dyDescent="0.25">
      <c r="A254" s="598">
        <v>42508</v>
      </c>
      <c r="B254" s="463" t="s">
        <v>677</v>
      </c>
      <c r="C254" s="463" t="s">
        <v>677</v>
      </c>
      <c r="D254" s="463" t="s">
        <v>677</v>
      </c>
      <c r="E254" s="463" t="s">
        <v>677</v>
      </c>
      <c r="F254" s="463" t="s">
        <v>677</v>
      </c>
      <c r="G254" s="463" t="s">
        <v>677</v>
      </c>
      <c r="H254" s="463" t="s">
        <v>677</v>
      </c>
      <c r="I254" s="463" t="s">
        <v>677</v>
      </c>
      <c r="J254" s="463" t="s">
        <v>677</v>
      </c>
      <c r="K254" s="463" t="s">
        <v>677</v>
      </c>
      <c r="L254" s="463" t="s">
        <v>677</v>
      </c>
      <c r="M254" s="463" t="s">
        <v>677</v>
      </c>
      <c r="N254" s="463" t="s">
        <v>677</v>
      </c>
      <c r="O254" s="463" t="s">
        <v>677</v>
      </c>
      <c r="P254" s="463" t="s">
        <v>677</v>
      </c>
      <c r="Q254" s="463" t="s">
        <v>677</v>
      </c>
      <c r="R254" s="463" t="s">
        <v>677</v>
      </c>
      <c r="S254" s="463" t="s">
        <v>677</v>
      </c>
      <c r="T254" s="463" t="s">
        <v>677</v>
      </c>
      <c r="U254" s="463" t="s">
        <v>677</v>
      </c>
      <c r="V254" s="463" t="s">
        <v>677</v>
      </c>
      <c r="W254" s="463" t="s">
        <v>677</v>
      </c>
      <c r="X254" s="463" t="s">
        <v>677</v>
      </c>
      <c r="Y254" s="463" t="s">
        <v>677</v>
      </c>
      <c r="Z254" s="463" t="s">
        <v>677</v>
      </c>
      <c r="AA254" s="463" t="s">
        <v>677</v>
      </c>
      <c r="AB254" s="463" t="s">
        <v>677</v>
      </c>
      <c r="AC254" s="578"/>
      <c r="AD254" s="578"/>
      <c r="AE254" s="463" t="s">
        <v>677</v>
      </c>
      <c r="AF254" s="578"/>
      <c r="AG254" s="578"/>
      <c r="AH254" s="463" t="s">
        <v>677</v>
      </c>
      <c r="AI254" s="463" t="s">
        <v>677</v>
      </c>
      <c r="AJ254" s="463" t="s">
        <v>677</v>
      </c>
      <c r="AK254" s="463" t="s">
        <v>677</v>
      </c>
      <c r="AL254" s="578"/>
      <c r="AM254" s="578"/>
      <c r="AN254" s="463" t="s">
        <v>677</v>
      </c>
      <c r="AO254" s="578"/>
      <c r="AP254" s="578"/>
      <c r="AQ254" s="463" t="s">
        <v>677</v>
      </c>
      <c r="AR254" s="578"/>
      <c r="AS254" s="578"/>
      <c r="AT254" s="463" t="s">
        <v>677</v>
      </c>
      <c r="AU254" s="598">
        <v>42508</v>
      </c>
      <c r="AV254" s="463" t="s">
        <v>677</v>
      </c>
      <c r="AW254" s="463" t="s">
        <v>677</v>
      </c>
      <c r="AX254" s="463" t="s">
        <v>677</v>
      </c>
      <c r="AY254" s="463" t="s">
        <v>677</v>
      </c>
      <c r="AZ254" s="463" t="s">
        <v>677</v>
      </c>
      <c r="BA254" s="463" t="s">
        <v>677</v>
      </c>
      <c r="BB254" s="463" t="s">
        <v>677</v>
      </c>
      <c r="BC254" s="463" t="s">
        <v>677</v>
      </c>
      <c r="BD254" s="463" t="s">
        <v>677</v>
      </c>
      <c r="BE254" s="578"/>
      <c r="BF254" s="578"/>
      <c r="BG254" s="463" t="s">
        <v>677</v>
      </c>
      <c r="BH254" s="600"/>
      <c r="BI254" s="600"/>
      <c r="BJ254" s="463" t="s">
        <v>677</v>
      </c>
      <c r="BK254" s="600"/>
      <c r="BL254" s="600"/>
      <c r="BM254" s="463" t="s">
        <v>677</v>
      </c>
      <c r="BN254" s="463" t="s">
        <v>677</v>
      </c>
      <c r="BO254" s="463" t="s">
        <v>677</v>
      </c>
      <c r="BP254" s="463" t="s">
        <v>677</v>
      </c>
      <c r="BQ254" s="463" t="s">
        <v>677</v>
      </c>
      <c r="BR254" s="610" t="s">
        <v>683</v>
      </c>
      <c r="BS254" s="463" t="s">
        <v>677</v>
      </c>
      <c r="BT254" s="463" t="s">
        <v>677</v>
      </c>
      <c r="BU254" s="463" t="s">
        <v>677</v>
      </c>
      <c r="BV254" s="463" t="s">
        <v>677</v>
      </c>
      <c r="BW254" s="601" t="s">
        <v>683</v>
      </c>
      <c r="BX254" s="601" t="s">
        <v>683</v>
      </c>
      <c r="BY254" s="463" t="s">
        <v>677</v>
      </c>
    </row>
    <row r="255" spans="1:77" ht="15" x14ac:dyDescent="0.25">
      <c r="A255" s="598">
        <v>42509</v>
      </c>
      <c r="B255" s="463" t="s">
        <v>677</v>
      </c>
      <c r="C255" s="463" t="s">
        <v>677</v>
      </c>
      <c r="D255" s="463" t="s">
        <v>677</v>
      </c>
      <c r="E255" s="463" t="s">
        <v>677</v>
      </c>
      <c r="F255" s="463" t="s">
        <v>677</v>
      </c>
      <c r="G255" s="463" t="s">
        <v>677</v>
      </c>
      <c r="H255" s="463" t="s">
        <v>677</v>
      </c>
      <c r="I255" s="463" t="s">
        <v>677</v>
      </c>
      <c r="J255" s="463" t="s">
        <v>677</v>
      </c>
      <c r="K255" s="463" t="s">
        <v>677</v>
      </c>
      <c r="L255" s="463" t="s">
        <v>677</v>
      </c>
      <c r="M255" s="463" t="s">
        <v>677</v>
      </c>
      <c r="N255" s="463" t="s">
        <v>677</v>
      </c>
      <c r="O255" s="463" t="s">
        <v>677</v>
      </c>
      <c r="P255" s="463" t="s">
        <v>677</v>
      </c>
      <c r="Q255" s="463" t="s">
        <v>677</v>
      </c>
      <c r="R255" s="463" t="s">
        <v>677</v>
      </c>
      <c r="S255" s="463" t="s">
        <v>677</v>
      </c>
      <c r="T255" s="463" t="s">
        <v>677</v>
      </c>
      <c r="U255" s="463" t="s">
        <v>677</v>
      </c>
      <c r="V255" s="463" t="s">
        <v>677</v>
      </c>
      <c r="W255" s="463" t="s">
        <v>677</v>
      </c>
      <c r="X255" s="463" t="s">
        <v>677</v>
      </c>
      <c r="Y255" s="463" t="s">
        <v>677</v>
      </c>
      <c r="Z255" s="463" t="s">
        <v>677</v>
      </c>
      <c r="AA255" s="463" t="s">
        <v>677</v>
      </c>
      <c r="AB255" s="463" t="s">
        <v>677</v>
      </c>
      <c r="AC255" s="578"/>
      <c r="AD255" s="578"/>
      <c r="AE255" s="463" t="s">
        <v>677</v>
      </c>
      <c r="AF255" s="578"/>
      <c r="AG255" s="578"/>
      <c r="AH255" s="463" t="s">
        <v>677</v>
      </c>
      <c r="AI255" s="463" t="s">
        <v>677</v>
      </c>
      <c r="AJ255" s="463" t="s">
        <v>677</v>
      </c>
      <c r="AK255" s="463" t="s">
        <v>677</v>
      </c>
      <c r="AL255" s="578"/>
      <c r="AM255" s="578"/>
      <c r="AN255" s="463" t="s">
        <v>677</v>
      </c>
      <c r="AO255" s="578"/>
      <c r="AP255" s="578"/>
      <c r="AQ255" s="463" t="s">
        <v>677</v>
      </c>
      <c r="AR255" s="578"/>
      <c r="AS255" s="578"/>
      <c r="AT255" s="463" t="s">
        <v>677</v>
      </c>
      <c r="AU255" s="598">
        <v>42509</v>
      </c>
      <c r="AV255" s="463" t="s">
        <v>677</v>
      </c>
      <c r="AW255" s="463" t="s">
        <v>677</v>
      </c>
      <c r="AX255" s="463" t="s">
        <v>677</v>
      </c>
      <c r="AY255" s="463" t="s">
        <v>677</v>
      </c>
      <c r="AZ255" s="463" t="s">
        <v>677</v>
      </c>
      <c r="BA255" s="463" t="s">
        <v>677</v>
      </c>
      <c r="BB255" s="463" t="s">
        <v>677</v>
      </c>
      <c r="BC255" s="463" t="s">
        <v>677</v>
      </c>
      <c r="BD255" s="463" t="s">
        <v>677</v>
      </c>
      <c r="BE255" s="578"/>
      <c r="BF255" s="578"/>
      <c r="BG255" s="463" t="s">
        <v>677</v>
      </c>
      <c r="BH255" s="600"/>
      <c r="BI255" s="600"/>
      <c r="BJ255" s="463" t="s">
        <v>677</v>
      </c>
      <c r="BK255" s="600"/>
      <c r="BL255" s="600"/>
      <c r="BM255" s="463" t="s">
        <v>677</v>
      </c>
      <c r="BN255" s="463" t="s">
        <v>677</v>
      </c>
      <c r="BO255" s="463" t="s">
        <v>677</v>
      </c>
      <c r="BP255" s="463" t="s">
        <v>677</v>
      </c>
      <c r="BQ255" s="603" t="s">
        <v>677</v>
      </c>
      <c r="BR255" s="610" t="s">
        <v>683</v>
      </c>
      <c r="BS255" s="463" t="s">
        <v>677</v>
      </c>
      <c r="BT255" s="463" t="s">
        <v>677</v>
      </c>
      <c r="BU255" s="463" t="s">
        <v>677</v>
      </c>
      <c r="BV255" s="463" t="s">
        <v>677</v>
      </c>
      <c r="BW255" s="601" t="s">
        <v>683</v>
      </c>
      <c r="BX255" s="601" t="s">
        <v>683</v>
      </c>
      <c r="BY255" s="463" t="s">
        <v>677</v>
      </c>
    </row>
    <row r="256" spans="1:77" ht="26.25" x14ac:dyDescent="0.25">
      <c r="A256" s="598">
        <v>42510</v>
      </c>
      <c r="B256" s="463" t="s">
        <v>677</v>
      </c>
      <c r="C256" s="463" t="s">
        <v>677</v>
      </c>
      <c r="D256" s="463" t="s">
        <v>677</v>
      </c>
      <c r="E256" s="463" t="s">
        <v>677</v>
      </c>
      <c r="F256" s="463" t="s">
        <v>677</v>
      </c>
      <c r="G256" s="463" t="s">
        <v>677</v>
      </c>
      <c r="H256" s="463" t="s">
        <v>677</v>
      </c>
      <c r="I256" s="463" t="s">
        <v>677</v>
      </c>
      <c r="J256" s="463" t="s">
        <v>677</v>
      </c>
      <c r="K256" s="463" t="s">
        <v>677</v>
      </c>
      <c r="L256" s="463" t="s">
        <v>677</v>
      </c>
      <c r="M256" s="463" t="s">
        <v>677</v>
      </c>
      <c r="N256" s="463" t="s">
        <v>677</v>
      </c>
      <c r="O256" s="463" t="s">
        <v>677</v>
      </c>
      <c r="P256" s="463" t="s">
        <v>677</v>
      </c>
      <c r="Q256" s="463" t="s">
        <v>677</v>
      </c>
      <c r="R256" s="463" t="s">
        <v>677</v>
      </c>
      <c r="S256" s="463" t="s">
        <v>677</v>
      </c>
      <c r="T256" s="463" t="s">
        <v>677</v>
      </c>
      <c r="U256" s="463" t="s">
        <v>677</v>
      </c>
      <c r="V256" s="463" t="s">
        <v>677</v>
      </c>
      <c r="W256" s="463" t="s">
        <v>677</v>
      </c>
      <c r="X256" s="463" t="s">
        <v>677</v>
      </c>
      <c r="Y256" s="463" t="s">
        <v>677</v>
      </c>
      <c r="Z256" s="463" t="s">
        <v>677</v>
      </c>
      <c r="AA256" s="463" t="s">
        <v>677</v>
      </c>
      <c r="AB256" s="463" t="s">
        <v>677</v>
      </c>
      <c r="AC256" s="578"/>
      <c r="AD256" s="578"/>
      <c r="AE256" s="463" t="s">
        <v>677</v>
      </c>
      <c r="AF256" s="578"/>
      <c r="AG256" s="578"/>
      <c r="AH256" s="463" t="s">
        <v>677</v>
      </c>
      <c r="AI256" s="463" t="s">
        <v>677</v>
      </c>
      <c r="AJ256" s="463" t="s">
        <v>677</v>
      </c>
      <c r="AK256" s="463" t="s">
        <v>677</v>
      </c>
      <c r="AL256" s="578"/>
      <c r="AM256" s="578"/>
      <c r="AN256" s="463" t="s">
        <v>677</v>
      </c>
      <c r="AO256" s="578"/>
      <c r="AP256" s="578"/>
      <c r="AQ256" s="463" t="s">
        <v>677</v>
      </c>
      <c r="AR256" s="578"/>
      <c r="AS256" s="578"/>
      <c r="AT256" s="463" t="s">
        <v>677</v>
      </c>
      <c r="AU256" s="598">
        <v>42510</v>
      </c>
      <c r="AV256" s="463" t="s">
        <v>677</v>
      </c>
      <c r="AW256" s="463" t="s">
        <v>677</v>
      </c>
      <c r="AX256" s="463" t="s">
        <v>677</v>
      </c>
      <c r="AY256" s="463" t="s">
        <v>677</v>
      </c>
      <c r="AZ256" s="463" t="s">
        <v>677</v>
      </c>
      <c r="BA256" s="463" t="s">
        <v>677</v>
      </c>
      <c r="BB256" s="463" t="s">
        <v>677</v>
      </c>
      <c r="BC256" s="463" t="s">
        <v>677</v>
      </c>
      <c r="BD256" s="463" t="s">
        <v>677</v>
      </c>
      <c r="BE256" s="578"/>
      <c r="BF256" s="578"/>
      <c r="BG256" s="463" t="s">
        <v>677</v>
      </c>
      <c r="BH256" s="600"/>
      <c r="BI256" s="600"/>
      <c r="BJ256" s="463" t="s">
        <v>677</v>
      </c>
      <c r="BK256" s="600"/>
      <c r="BL256" s="600"/>
      <c r="BM256" s="463" t="s">
        <v>677</v>
      </c>
      <c r="BN256" s="463" t="s">
        <v>677</v>
      </c>
      <c r="BO256" s="463" t="s">
        <v>677</v>
      </c>
      <c r="BP256" s="463" t="s">
        <v>677</v>
      </c>
      <c r="BQ256" s="602" t="s">
        <v>886</v>
      </c>
      <c r="BR256" s="610" t="s">
        <v>683</v>
      </c>
      <c r="BS256" s="463" t="s">
        <v>677</v>
      </c>
      <c r="BT256" s="463" t="s">
        <v>677</v>
      </c>
      <c r="BU256" s="463" t="s">
        <v>677</v>
      </c>
      <c r="BV256" s="463" t="s">
        <v>677</v>
      </c>
      <c r="BW256" s="601" t="s">
        <v>683</v>
      </c>
      <c r="BX256" s="601" t="s">
        <v>683</v>
      </c>
      <c r="BY256" s="463" t="s">
        <v>677</v>
      </c>
    </row>
    <row r="257" spans="1:77" ht="26.25" x14ac:dyDescent="0.25">
      <c r="A257" s="598">
        <v>42511</v>
      </c>
      <c r="B257" s="463" t="s">
        <v>677</v>
      </c>
      <c r="C257" s="463" t="s">
        <v>677</v>
      </c>
      <c r="D257" s="463" t="s">
        <v>677</v>
      </c>
      <c r="E257" s="463" t="s">
        <v>677</v>
      </c>
      <c r="F257" s="463" t="s">
        <v>677</v>
      </c>
      <c r="G257" s="463" t="s">
        <v>677</v>
      </c>
      <c r="H257" s="463" t="s">
        <v>677</v>
      </c>
      <c r="I257" s="463" t="s">
        <v>677</v>
      </c>
      <c r="J257" s="463" t="s">
        <v>677</v>
      </c>
      <c r="K257" s="463" t="s">
        <v>677</v>
      </c>
      <c r="L257" s="463" t="s">
        <v>677</v>
      </c>
      <c r="M257" s="463" t="s">
        <v>677</v>
      </c>
      <c r="N257" s="463" t="s">
        <v>677</v>
      </c>
      <c r="O257" s="463" t="s">
        <v>677</v>
      </c>
      <c r="P257" s="463" t="s">
        <v>677</v>
      </c>
      <c r="Q257" s="463" t="s">
        <v>677</v>
      </c>
      <c r="R257" s="463" t="s">
        <v>677</v>
      </c>
      <c r="S257" s="463" t="s">
        <v>677</v>
      </c>
      <c r="T257" s="463" t="s">
        <v>677</v>
      </c>
      <c r="U257" s="463" t="s">
        <v>677</v>
      </c>
      <c r="V257" s="463" t="s">
        <v>677</v>
      </c>
      <c r="W257" s="463" t="s">
        <v>677</v>
      </c>
      <c r="X257" s="463" t="s">
        <v>677</v>
      </c>
      <c r="Y257" s="463" t="s">
        <v>677</v>
      </c>
      <c r="Z257" s="463" t="s">
        <v>677</v>
      </c>
      <c r="AA257" s="463" t="s">
        <v>677</v>
      </c>
      <c r="AB257" s="463" t="s">
        <v>677</v>
      </c>
      <c r="AC257" s="578"/>
      <c r="AD257" s="578"/>
      <c r="AE257" s="463" t="s">
        <v>677</v>
      </c>
      <c r="AF257" s="578"/>
      <c r="AG257" s="578"/>
      <c r="AH257" s="463" t="s">
        <v>677</v>
      </c>
      <c r="AI257" s="463" t="s">
        <v>677</v>
      </c>
      <c r="AJ257" s="463" t="s">
        <v>677</v>
      </c>
      <c r="AK257" s="463" t="s">
        <v>677</v>
      </c>
      <c r="AL257" s="578"/>
      <c r="AM257" s="578"/>
      <c r="AN257" s="463" t="s">
        <v>677</v>
      </c>
      <c r="AO257" s="578"/>
      <c r="AP257" s="578"/>
      <c r="AQ257" s="463" t="s">
        <v>677</v>
      </c>
      <c r="AR257" s="578"/>
      <c r="AS257" s="578"/>
      <c r="AT257" s="463" t="s">
        <v>677</v>
      </c>
      <c r="AU257" s="598">
        <v>42511</v>
      </c>
      <c r="AV257" s="463" t="s">
        <v>677</v>
      </c>
      <c r="AW257" s="463" t="s">
        <v>677</v>
      </c>
      <c r="AX257" s="463" t="s">
        <v>677</v>
      </c>
      <c r="AY257" s="463" t="s">
        <v>677</v>
      </c>
      <c r="AZ257" s="463" t="s">
        <v>677</v>
      </c>
      <c r="BA257" s="463" t="s">
        <v>677</v>
      </c>
      <c r="BB257" s="463" t="s">
        <v>677</v>
      </c>
      <c r="BC257" s="463" t="s">
        <v>677</v>
      </c>
      <c r="BD257" s="463" t="s">
        <v>677</v>
      </c>
      <c r="BE257" s="578"/>
      <c r="BF257" s="578"/>
      <c r="BG257" s="463" t="s">
        <v>677</v>
      </c>
      <c r="BH257" s="600"/>
      <c r="BI257" s="600"/>
      <c r="BJ257" s="463" t="s">
        <v>677</v>
      </c>
      <c r="BK257" s="600"/>
      <c r="BL257" s="600"/>
      <c r="BM257" s="463" t="s">
        <v>677</v>
      </c>
      <c r="BN257" s="463" t="s">
        <v>677</v>
      </c>
      <c r="BO257" s="463" t="s">
        <v>677</v>
      </c>
      <c r="BP257" s="463" t="s">
        <v>677</v>
      </c>
      <c r="BQ257" s="602" t="s">
        <v>886</v>
      </c>
      <c r="BR257" s="610" t="s">
        <v>683</v>
      </c>
      <c r="BS257" s="463" t="s">
        <v>677</v>
      </c>
      <c r="BT257" s="463" t="s">
        <v>677</v>
      </c>
      <c r="BU257" s="463" t="s">
        <v>677</v>
      </c>
      <c r="BV257" s="463" t="s">
        <v>677</v>
      </c>
      <c r="BW257" s="601" t="s">
        <v>683</v>
      </c>
      <c r="BX257" s="601" t="s">
        <v>683</v>
      </c>
      <c r="BY257" s="463" t="s">
        <v>677</v>
      </c>
    </row>
    <row r="258" spans="1:77" ht="15" x14ac:dyDescent="0.25">
      <c r="A258" s="598">
        <v>42512</v>
      </c>
      <c r="B258" s="463" t="s">
        <v>677</v>
      </c>
      <c r="C258" s="463" t="s">
        <v>677</v>
      </c>
      <c r="D258" s="463" t="s">
        <v>677</v>
      </c>
      <c r="E258" s="463" t="s">
        <v>677</v>
      </c>
      <c r="F258" s="463" t="s">
        <v>677</v>
      </c>
      <c r="G258" s="463" t="s">
        <v>677</v>
      </c>
      <c r="H258" s="463" t="s">
        <v>677</v>
      </c>
      <c r="I258" s="463" t="s">
        <v>677</v>
      </c>
      <c r="J258" s="463" t="s">
        <v>677</v>
      </c>
      <c r="K258" s="463" t="s">
        <v>677</v>
      </c>
      <c r="L258" s="463" t="s">
        <v>677</v>
      </c>
      <c r="M258" s="463" t="s">
        <v>677</v>
      </c>
      <c r="N258" s="463" t="s">
        <v>677</v>
      </c>
      <c r="O258" s="463" t="s">
        <v>677</v>
      </c>
      <c r="P258" s="463" t="s">
        <v>677</v>
      </c>
      <c r="Q258" s="463" t="s">
        <v>677</v>
      </c>
      <c r="R258" s="463" t="s">
        <v>677</v>
      </c>
      <c r="S258" s="463" t="s">
        <v>677</v>
      </c>
      <c r="T258" s="463" t="s">
        <v>677</v>
      </c>
      <c r="U258" s="463" t="s">
        <v>677</v>
      </c>
      <c r="V258" s="463" t="s">
        <v>677</v>
      </c>
      <c r="W258" s="463" t="s">
        <v>677</v>
      </c>
      <c r="X258" s="463" t="s">
        <v>677</v>
      </c>
      <c r="Y258" s="463" t="s">
        <v>677</v>
      </c>
      <c r="Z258" s="463" t="s">
        <v>677</v>
      </c>
      <c r="AA258" s="463" t="s">
        <v>677</v>
      </c>
      <c r="AB258" s="463" t="s">
        <v>677</v>
      </c>
      <c r="AC258" s="578"/>
      <c r="AD258" s="578"/>
      <c r="AE258" s="463" t="s">
        <v>677</v>
      </c>
      <c r="AF258" s="578"/>
      <c r="AG258" s="578"/>
      <c r="AH258" s="463" t="s">
        <v>677</v>
      </c>
      <c r="AI258" s="463" t="s">
        <v>677</v>
      </c>
      <c r="AJ258" s="463" t="s">
        <v>677</v>
      </c>
      <c r="AK258" s="463" t="s">
        <v>677</v>
      </c>
      <c r="AL258" s="578"/>
      <c r="AM258" s="578"/>
      <c r="AN258" s="463" t="s">
        <v>677</v>
      </c>
      <c r="AO258" s="578"/>
      <c r="AP258" s="578"/>
      <c r="AQ258" s="463" t="s">
        <v>677</v>
      </c>
      <c r="AR258" s="578"/>
      <c r="AS258" s="578"/>
      <c r="AT258" s="463" t="s">
        <v>677</v>
      </c>
      <c r="AU258" s="598">
        <v>42512</v>
      </c>
      <c r="AV258" s="463" t="s">
        <v>677</v>
      </c>
      <c r="AW258" s="463" t="s">
        <v>677</v>
      </c>
      <c r="AX258" s="463" t="s">
        <v>677</v>
      </c>
      <c r="AY258" s="463" t="s">
        <v>677</v>
      </c>
      <c r="AZ258" s="463" t="s">
        <v>677</v>
      </c>
      <c r="BA258" s="463" t="s">
        <v>677</v>
      </c>
      <c r="BB258" s="463" t="s">
        <v>677</v>
      </c>
      <c r="BC258" s="463" t="s">
        <v>677</v>
      </c>
      <c r="BD258" s="463" t="s">
        <v>677</v>
      </c>
      <c r="BE258" s="578"/>
      <c r="BF258" s="578"/>
      <c r="BG258" s="463" t="s">
        <v>677</v>
      </c>
      <c r="BH258" s="600"/>
      <c r="BI258" s="600"/>
      <c r="BJ258" s="463" t="s">
        <v>677</v>
      </c>
      <c r="BK258" s="600"/>
      <c r="BL258" s="600"/>
      <c r="BM258" s="463" t="s">
        <v>677</v>
      </c>
      <c r="BN258" s="463" t="s">
        <v>677</v>
      </c>
      <c r="BO258" s="463" t="s">
        <v>677</v>
      </c>
      <c r="BP258" s="463" t="s">
        <v>677</v>
      </c>
      <c r="BQ258" s="601" t="s">
        <v>683</v>
      </c>
      <c r="BR258" s="610" t="s">
        <v>683</v>
      </c>
      <c r="BS258" s="463" t="s">
        <v>677</v>
      </c>
      <c r="BT258" s="463" t="s">
        <v>677</v>
      </c>
      <c r="BU258" s="463" t="s">
        <v>677</v>
      </c>
      <c r="BV258" s="463" t="s">
        <v>677</v>
      </c>
      <c r="BW258" s="601" t="s">
        <v>683</v>
      </c>
      <c r="BX258" s="601" t="s">
        <v>683</v>
      </c>
      <c r="BY258" s="463" t="s">
        <v>677</v>
      </c>
    </row>
    <row r="259" spans="1:77" ht="15" x14ac:dyDescent="0.25">
      <c r="A259" s="598">
        <v>42513</v>
      </c>
      <c r="B259" s="463" t="s">
        <v>677</v>
      </c>
      <c r="C259" s="463" t="s">
        <v>677</v>
      </c>
      <c r="D259" s="463" t="s">
        <v>677</v>
      </c>
      <c r="E259" s="463" t="s">
        <v>677</v>
      </c>
      <c r="F259" s="463" t="s">
        <v>677</v>
      </c>
      <c r="G259" s="463" t="s">
        <v>677</v>
      </c>
      <c r="H259" s="463" t="s">
        <v>677</v>
      </c>
      <c r="I259" s="463" t="s">
        <v>677</v>
      </c>
      <c r="J259" s="463" t="s">
        <v>677</v>
      </c>
      <c r="K259" s="463" t="s">
        <v>677</v>
      </c>
      <c r="L259" s="463" t="s">
        <v>677</v>
      </c>
      <c r="M259" s="463" t="s">
        <v>677</v>
      </c>
      <c r="N259" s="463" t="s">
        <v>677</v>
      </c>
      <c r="O259" s="463" t="s">
        <v>677</v>
      </c>
      <c r="P259" s="463" t="s">
        <v>677</v>
      </c>
      <c r="Q259" s="463" t="s">
        <v>677</v>
      </c>
      <c r="R259" s="463" t="s">
        <v>677</v>
      </c>
      <c r="S259" s="463" t="s">
        <v>677</v>
      </c>
      <c r="T259" s="463" t="s">
        <v>677</v>
      </c>
      <c r="U259" s="463" t="s">
        <v>677</v>
      </c>
      <c r="V259" s="463" t="s">
        <v>677</v>
      </c>
      <c r="W259" s="463" t="s">
        <v>677</v>
      </c>
      <c r="X259" s="463" t="s">
        <v>677</v>
      </c>
      <c r="Y259" s="463" t="s">
        <v>677</v>
      </c>
      <c r="Z259" s="463" t="s">
        <v>677</v>
      </c>
      <c r="AA259" s="463" t="s">
        <v>677</v>
      </c>
      <c r="AB259" s="463" t="s">
        <v>677</v>
      </c>
      <c r="AC259" s="578"/>
      <c r="AD259" s="578"/>
      <c r="AE259" s="463" t="s">
        <v>677</v>
      </c>
      <c r="AF259" s="578"/>
      <c r="AG259" s="578"/>
      <c r="AH259" s="463" t="s">
        <v>677</v>
      </c>
      <c r="AI259" s="463" t="s">
        <v>677</v>
      </c>
      <c r="AJ259" s="463" t="s">
        <v>677</v>
      </c>
      <c r="AK259" s="463" t="s">
        <v>677</v>
      </c>
      <c r="AL259" s="578"/>
      <c r="AM259" s="578"/>
      <c r="AN259" s="463" t="s">
        <v>677</v>
      </c>
      <c r="AO259" s="578"/>
      <c r="AP259" s="578"/>
      <c r="AQ259" s="463" t="s">
        <v>677</v>
      </c>
      <c r="AR259" s="578"/>
      <c r="AS259" s="578"/>
      <c r="AT259" s="463" t="s">
        <v>677</v>
      </c>
      <c r="AU259" s="598">
        <v>42513</v>
      </c>
      <c r="AV259" s="463" t="s">
        <v>677</v>
      </c>
      <c r="AW259" s="463" t="s">
        <v>677</v>
      </c>
      <c r="AX259" s="463" t="s">
        <v>677</v>
      </c>
      <c r="AY259" s="463" t="s">
        <v>677</v>
      </c>
      <c r="AZ259" s="463" t="s">
        <v>677</v>
      </c>
      <c r="BA259" s="463" t="s">
        <v>677</v>
      </c>
      <c r="BB259" s="463" t="s">
        <v>677</v>
      </c>
      <c r="BC259" s="463" t="s">
        <v>677</v>
      </c>
      <c r="BD259" s="463" t="s">
        <v>677</v>
      </c>
      <c r="BE259" s="578"/>
      <c r="BF259" s="578"/>
      <c r="BG259" s="463" t="s">
        <v>677</v>
      </c>
      <c r="BH259" s="600"/>
      <c r="BI259" s="600"/>
      <c r="BJ259" s="463" t="s">
        <v>677</v>
      </c>
      <c r="BK259" s="600"/>
      <c r="BL259" s="600"/>
      <c r="BM259" s="463" t="s">
        <v>677</v>
      </c>
      <c r="BN259" s="463" t="s">
        <v>677</v>
      </c>
      <c r="BO259" s="463" t="s">
        <v>677</v>
      </c>
      <c r="BP259" s="463" t="s">
        <v>677</v>
      </c>
      <c r="BQ259" s="601" t="s">
        <v>683</v>
      </c>
      <c r="BR259" s="610" t="s">
        <v>683</v>
      </c>
      <c r="BS259" s="463" t="s">
        <v>677</v>
      </c>
      <c r="BT259" s="463" t="s">
        <v>677</v>
      </c>
      <c r="BU259" s="463" t="s">
        <v>677</v>
      </c>
      <c r="BV259" s="463" t="s">
        <v>677</v>
      </c>
      <c r="BW259" s="601" t="s">
        <v>683</v>
      </c>
      <c r="BX259" s="601" t="s">
        <v>683</v>
      </c>
      <c r="BY259" s="463" t="s">
        <v>677</v>
      </c>
    </row>
    <row r="260" spans="1:77" ht="26.25" x14ac:dyDescent="0.25">
      <c r="A260" s="598">
        <v>42514</v>
      </c>
      <c r="B260" s="463" t="s">
        <v>677</v>
      </c>
      <c r="C260" s="463" t="s">
        <v>677</v>
      </c>
      <c r="D260" s="463" t="s">
        <v>677</v>
      </c>
      <c r="E260" s="463" t="s">
        <v>677</v>
      </c>
      <c r="F260" s="463" t="s">
        <v>677</v>
      </c>
      <c r="G260" s="463" t="s">
        <v>677</v>
      </c>
      <c r="H260" s="463" t="s">
        <v>677</v>
      </c>
      <c r="I260" s="463" t="s">
        <v>677</v>
      </c>
      <c r="J260" s="463" t="s">
        <v>677</v>
      </c>
      <c r="K260" s="463" t="s">
        <v>677</v>
      </c>
      <c r="L260" s="463" t="s">
        <v>677</v>
      </c>
      <c r="M260" s="463" t="s">
        <v>677</v>
      </c>
      <c r="N260" s="463" t="s">
        <v>677</v>
      </c>
      <c r="O260" s="463" t="s">
        <v>677</v>
      </c>
      <c r="P260" s="463" t="s">
        <v>677</v>
      </c>
      <c r="Q260" s="463" t="s">
        <v>677</v>
      </c>
      <c r="R260" s="463" t="s">
        <v>677</v>
      </c>
      <c r="S260" s="463" t="s">
        <v>677</v>
      </c>
      <c r="T260" s="463" t="s">
        <v>677</v>
      </c>
      <c r="U260" s="463" t="s">
        <v>677</v>
      </c>
      <c r="V260" s="463" t="s">
        <v>677</v>
      </c>
      <c r="W260" s="463" t="s">
        <v>677</v>
      </c>
      <c r="X260" s="463" t="s">
        <v>677</v>
      </c>
      <c r="Y260" s="463" t="s">
        <v>677</v>
      </c>
      <c r="Z260" s="463" t="s">
        <v>677</v>
      </c>
      <c r="AA260" s="463" t="s">
        <v>677</v>
      </c>
      <c r="AB260" s="463" t="s">
        <v>677</v>
      </c>
      <c r="AC260" s="578"/>
      <c r="AD260" s="578"/>
      <c r="AE260" s="463" t="s">
        <v>677</v>
      </c>
      <c r="AF260" s="578"/>
      <c r="AG260" s="578"/>
      <c r="AH260" s="463" t="s">
        <v>677</v>
      </c>
      <c r="AI260" s="463" t="s">
        <v>677</v>
      </c>
      <c r="AJ260" s="463" t="s">
        <v>677</v>
      </c>
      <c r="AK260" s="463" t="s">
        <v>677</v>
      </c>
      <c r="AL260" s="578"/>
      <c r="AM260" s="578"/>
      <c r="AN260" s="601" t="s">
        <v>683</v>
      </c>
      <c r="AO260" s="578"/>
      <c r="AP260" s="578"/>
      <c r="AQ260" s="463" t="s">
        <v>677</v>
      </c>
      <c r="AR260" s="578"/>
      <c r="AS260" s="578"/>
      <c r="AT260" s="610" t="s">
        <v>683</v>
      </c>
      <c r="AU260" s="598">
        <v>42514</v>
      </c>
      <c r="AV260" s="463" t="s">
        <v>677</v>
      </c>
      <c r="AW260" s="463" t="s">
        <v>677</v>
      </c>
      <c r="AX260" s="463" t="s">
        <v>677</v>
      </c>
      <c r="AY260" s="463" t="s">
        <v>677</v>
      </c>
      <c r="AZ260" s="463" t="s">
        <v>677</v>
      </c>
      <c r="BA260" s="463" t="s">
        <v>677</v>
      </c>
      <c r="BB260" s="463" t="s">
        <v>677</v>
      </c>
      <c r="BC260" s="463" t="s">
        <v>677</v>
      </c>
      <c r="BD260" s="463" t="s">
        <v>677</v>
      </c>
      <c r="BE260" s="578"/>
      <c r="BF260" s="578"/>
      <c r="BG260" s="463" t="s">
        <v>677</v>
      </c>
      <c r="BH260" s="600"/>
      <c r="BI260" s="600"/>
      <c r="BJ260" s="463" t="s">
        <v>677</v>
      </c>
      <c r="BK260" s="600"/>
      <c r="BL260" s="600"/>
      <c r="BM260" s="602" t="s">
        <v>886</v>
      </c>
      <c r="BN260" s="463" t="s">
        <v>677</v>
      </c>
      <c r="BO260" s="463" t="s">
        <v>677</v>
      </c>
      <c r="BP260" s="463" t="s">
        <v>677</v>
      </c>
      <c r="BQ260" s="601" t="s">
        <v>683</v>
      </c>
      <c r="BR260" s="610" t="s">
        <v>683</v>
      </c>
      <c r="BS260" s="463" t="s">
        <v>677</v>
      </c>
      <c r="BT260" s="463" t="s">
        <v>677</v>
      </c>
      <c r="BU260" s="463" t="s">
        <v>677</v>
      </c>
      <c r="BV260" s="463" t="s">
        <v>677</v>
      </c>
      <c r="BW260" s="601" t="s">
        <v>683</v>
      </c>
      <c r="BX260" s="601" t="s">
        <v>683</v>
      </c>
      <c r="BY260" s="463" t="s">
        <v>677</v>
      </c>
    </row>
    <row r="261" spans="1:77" ht="15" x14ac:dyDescent="0.25">
      <c r="A261" s="598">
        <v>42515</v>
      </c>
      <c r="B261" s="463" t="s">
        <v>677</v>
      </c>
      <c r="C261" s="463" t="s">
        <v>677</v>
      </c>
      <c r="D261" s="463" t="s">
        <v>677</v>
      </c>
      <c r="E261" s="463" t="s">
        <v>677</v>
      </c>
      <c r="F261" s="463" t="s">
        <v>677</v>
      </c>
      <c r="G261" s="463" t="s">
        <v>677</v>
      </c>
      <c r="H261" s="463" t="s">
        <v>677</v>
      </c>
      <c r="I261" s="463" t="s">
        <v>677</v>
      </c>
      <c r="J261" s="463" t="s">
        <v>677</v>
      </c>
      <c r="K261" s="463" t="s">
        <v>677</v>
      </c>
      <c r="L261" s="463" t="s">
        <v>677</v>
      </c>
      <c r="M261" s="463" t="s">
        <v>677</v>
      </c>
      <c r="N261" s="463" t="s">
        <v>677</v>
      </c>
      <c r="O261" s="463" t="s">
        <v>677</v>
      </c>
      <c r="P261" s="463" t="s">
        <v>677</v>
      </c>
      <c r="Q261" s="463" t="s">
        <v>677</v>
      </c>
      <c r="R261" s="463" t="s">
        <v>677</v>
      </c>
      <c r="S261" s="463" t="s">
        <v>677</v>
      </c>
      <c r="T261" s="463" t="s">
        <v>677</v>
      </c>
      <c r="U261" s="463" t="s">
        <v>677</v>
      </c>
      <c r="V261" s="463" t="s">
        <v>677</v>
      </c>
      <c r="W261" s="463" t="s">
        <v>677</v>
      </c>
      <c r="X261" s="463" t="s">
        <v>677</v>
      </c>
      <c r="Y261" s="463" t="s">
        <v>677</v>
      </c>
      <c r="Z261" s="463" t="s">
        <v>677</v>
      </c>
      <c r="AA261" s="463" t="s">
        <v>677</v>
      </c>
      <c r="AB261" s="463" t="s">
        <v>677</v>
      </c>
      <c r="AC261" s="578"/>
      <c r="AD261" s="578"/>
      <c r="AE261" s="463" t="s">
        <v>677</v>
      </c>
      <c r="AF261" s="578"/>
      <c r="AG261" s="578"/>
      <c r="AH261" s="463" t="s">
        <v>677</v>
      </c>
      <c r="AI261" s="463" t="s">
        <v>677</v>
      </c>
      <c r="AJ261" s="463" t="s">
        <v>677</v>
      </c>
      <c r="AK261" s="463" t="s">
        <v>677</v>
      </c>
      <c r="AL261" s="578"/>
      <c r="AM261" s="578"/>
      <c r="AN261" s="463" t="s">
        <v>677</v>
      </c>
      <c r="AO261" s="578"/>
      <c r="AP261" s="578"/>
      <c r="AQ261" s="463" t="s">
        <v>677</v>
      </c>
      <c r="AR261" s="578"/>
      <c r="AS261" s="578"/>
      <c r="AT261" s="610" t="s">
        <v>683</v>
      </c>
      <c r="AU261" s="598">
        <v>42515</v>
      </c>
      <c r="AV261" s="463" t="s">
        <v>677</v>
      </c>
      <c r="AW261" s="463" t="s">
        <v>677</v>
      </c>
      <c r="AX261" s="463" t="s">
        <v>677</v>
      </c>
      <c r="AY261" s="463" t="s">
        <v>677</v>
      </c>
      <c r="AZ261" s="463" t="s">
        <v>677</v>
      </c>
      <c r="BA261" s="463" t="s">
        <v>677</v>
      </c>
      <c r="BB261" s="463" t="s">
        <v>677</v>
      </c>
      <c r="BC261" s="463" t="s">
        <v>677</v>
      </c>
      <c r="BD261" s="463" t="s">
        <v>677</v>
      </c>
      <c r="BE261" s="578"/>
      <c r="BF261" s="578"/>
      <c r="BG261" s="463" t="s">
        <v>677</v>
      </c>
      <c r="BH261" s="600"/>
      <c r="BI261" s="600"/>
      <c r="BJ261" s="463" t="s">
        <v>677</v>
      </c>
      <c r="BK261" s="600"/>
      <c r="BL261" s="600"/>
      <c r="BM261" s="603" t="s">
        <v>677</v>
      </c>
      <c r="BN261" s="463" t="s">
        <v>677</v>
      </c>
      <c r="BO261" s="463" t="s">
        <v>677</v>
      </c>
      <c r="BP261" s="463" t="s">
        <v>677</v>
      </c>
      <c r="BQ261" s="601" t="s">
        <v>683</v>
      </c>
      <c r="BR261" s="610" t="s">
        <v>683</v>
      </c>
      <c r="BS261" s="463" t="s">
        <v>677</v>
      </c>
      <c r="BT261" s="463" t="s">
        <v>677</v>
      </c>
      <c r="BU261" s="463" t="s">
        <v>677</v>
      </c>
      <c r="BV261" s="463" t="s">
        <v>677</v>
      </c>
      <c r="BW261" s="601" t="s">
        <v>683</v>
      </c>
      <c r="BX261" s="601" t="s">
        <v>683</v>
      </c>
      <c r="BY261" s="463" t="s">
        <v>677</v>
      </c>
    </row>
    <row r="262" spans="1:77" ht="15" x14ac:dyDescent="0.25">
      <c r="A262" s="598">
        <v>42516</v>
      </c>
      <c r="B262" s="463" t="s">
        <v>677</v>
      </c>
      <c r="C262" s="463" t="s">
        <v>677</v>
      </c>
      <c r="D262" s="463" t="s">
        <v>677</v>
      </c>
      <c r="E262" s="463" t="s">
        <v>677</v>
      </c>
      <c r="F262" s="463" t="s">
        <v>677</v>
      </c>
      <c r="G262" s="463" t="s">
        <v>677</v>
      </c>
      <c r="H262" s="463" t="s">
        <v>677</v>
      </c>
      <c r="I262" s="463" t="s">
        <v>677</v>
      </c>
      <c r="J262" s="463" t="s">
        <v>677</v>
      </c>
      <c r="K262" s="463" t="s">
        <v>677</v>
      </c>
      <c r="L262" s="463" t="s">
        <v>677</v>
      </c>
      <c r="M262" s="463" t="s">
        <v>677</v>
      </c>
      <c r="N262" s="463" t="s">
        <v>677</v>
      </c>
      <c r="O262" s="463" t="s">
        <v>677</v>
      </c>
      <c r="P262" s="463" t="s">
        <v>677</v>
      </c>
      <c r="Q262" s="463" t="s">
        <v>677</v>
      </c>
      <c r="R262" s="463" t="s">
        <v>677</v>
      </c>
      <c r="S262" s="463" t="s">
        <v>677</v>
      </c>
      <c r="T262" s="463" t="s">
        <v>677</v>
      </c>
      <c r="U262" s="463" t="s">
        <v>677</v>
      </c>
      <c r="V262" s="463" t="s">
        <v>677</v>
      </c>
      <c r="W262" s="463" t="s">
        <v>677</v>
      </c>
      <c r="X262" s="463" t="s">
        <v>677</v>
      </c>
      <c r="Y262" s="463" t="s">
        <v>677</v>
      </c>
      <c r="Z262" s="463" t="s">
        <v>677</v>
      </c>
      <c r="AA262" s="463" t="s">
        <v>677</v>
      </c>
      <c r="AB262" s="463" t="s">
        <v>677</v>
      </c>
      <c r="AC262" s="578"/>
      <c r="AD262" s="578"/>
      <c r="AE262" s="463" t="s">
        <v>677</v>
      </c>
      <c r="AF262" s="578"/>
      <c r="AG262" s="578"/>
      <c r="AH262" s="463" t="s">
        <v>677</v>
      </c>
      <c r="AI262" s="463" t="s">
        <v>677</v>
      </c>
      <c r="AJ262" s="463" t="s">
        <v>677</v>
      </c>
      <c r="AK262" s="463" t="s">
        <v>677</v>
      </c>
      <c r="AL262" s="578"/>
      <c r="AM262" s="578"/>
      <c r="AN262" s="463" t="s">
        <v>677</v>
      </c>
      <c r="AO262" s="578"/>
      <c r="AP262" s="578"/>
      <c r="AQ262" s="463" t="s">
        <v>677</v>
      </c>
      <c r="AR262" s="578"/>
      <c r="AS262" s="578"/>
      <c r="AT262" s="463" t="s">
        <v>677</v>
      </c>
      <c r="AU262" s="598">
        <v>42516</v>
      </c>
      <c r="AV262" s="463" t="s">
        <v>677</v>
      </c>
      <c r="AW262" s="463" t="s">
        <v>677</v>
      </c>
      <c r="AX262" s="463" t="s">
        <v>677</v>
      </c>
      <c r="AY262" s="463" t="s">
        <v>677</v>
      </c>
      <c r="AZ262" s="463" t="s">
        <v>677</v>
      </c>
      <c r="BA262" s="463" t="s">
        <v>677</v>
      </c>
      <c r="BB262" s="463" t="s">
        <v>677</v>
      </c>
      <c r="BC262" s="463" t="s">
        <v>677</v>
      </c>
      <c r="BD262" s="463" t="s">
        <v>677</v>
      </c>
      <c r="BE262" s="578"/>
      <c r="BF262" s="578"/>
      <c r="BG262" s="463" t="s">
        <v>677</v>
      </c>
      <c r="BH262" s="600"/>
      <c r="BI262" s="600"/>
      <c r="BJ262" s="463" t="s">
        <v>677</v>
      </c>
      <c r="BK262" s="600"/>
      <c r="BL262" s="600"/>
      <c r="BM262" s="603" t="s">
        <v>677</v>
      </c>
      <c r="BN262" s="463" t="s">
        <v>677</v>
      </c>
      <c r="BO262" s="463" t="s">
        <v>677</v>
      </c>
      <c r="BP262" s="463" t="s">
        <v>677</v>
      </c>
      <c r="BQ262" s="601" t="s">
        <v>683</v>
      </c>
      <c r="BR262" s="610" t="s">
        <v>683</v>
      </c>
      <c r="BS262" s="463" t="s">
        <v>677</v>
      </c>
      <c r="BT262" s="463" t="s">
        <v>677</v>
      </c>
      <c r="BU262" s="463" t="s">
        <v>677</v>
      </c>
      <c r="BV262" s="463" t="s">
        <v>677</v>
      </c>
      <c r="BW262" s="601" t="s">
        <v>683</v>
      </c>
      <c r="BX262" s="601" t="s">
        <v>683</v>
      </c>
      <c r="BY262" s="463" t="s">
        <v>677</v>
      </c>
    </row>
    <row r="263" spans="1:77" ht="30" x14ac:dyDescent="0.25">
      <c r="A263" s="598">
        <v>42517</v>
      </c>
      <c r="B263" s="463" t="s">
        <v>677</v>
      </c>
      <c r="C263" s="463" t="s">
        <v>677</v>
      </c>
      <c r="D263" s="463" t="s">
        <v>677</v>
      </c>
      <c r="E263" s="463" t="s">
        <v>677</v>
      </c>
      <c r="F263" s="463" t="s">
        <v>677</v>
      </c>
      <c r="G263" s="463" t="s">
        <v>677</v>
      </c>
      <c r="H263" s="463" t="s">
        <v>677</v>
      </c>
      <c r="I263" s="463" t="s">
        <v>677</v>
      </c>
      <c r="J263" s="463" t="s">
        <v>677</v>
      </c>
      <c r="K263" s="463" t="s">
        <v>677</v>
      </c>
      <c r="L263" s="463" t="s">
        <v>677</v>
      </c>
      <c r="M263" s="463" t="s">
        <v>677</v>
      </c>
      <c r="N263" s="463" t="s">
        <v>677</v>
      </c>
      <c r="O263" s="463" t="s">
        <v>677</v>
      </c>
      <c r="P263" s="463" t="s">
        <v>677</v>
      </c>
      <c r="Q263" s="463" t="s">
        <v>677</v>
      </c>
      <c r="R263" s="463" t="s">
        <v>677</v>
      </c>
      <c r="S263" s="463" t="s">
        <v>677</v>
      </c>
      <c r="T263" s="463" t="s">
        <v>677</v>
      </c>
      <c r="U263" s="463" t="s">
        <v>677</v>
      </c>
      <c r="V263" s="463" t="s">
        <v>677</v>
      </c>
      <c r="W263" s="463" t="s">
        <v>677</v>
      </c>
      <c r="X263" s="463" t="s">
        <v>677</v>
      </c>
      <c r="Y263" s="463" t="s">
        <v>677</v>
      </c>
      <c r="Z263" s="463" t="s">
        <v>677</v>
      </c>
      <c r="AA263" s="463" t="s">
        <v>677</v>
      </c>
      <c r="AB263" s="463" t="s">
        <v>677</v>
      </c>
      <c r="AC263" s="578"/>
      <c r="AD263" s="578"/>
      <c r="AE263" s="463" t="s">
        <v>677</v>
      </c>
      <c r="AF263" s="578"/>
      <c r="AG263" s="578"/>
      <c r="AH263" s="463" t="s">
        <v>677</v>
      </c>
      <c r="AI263" s="463" t="s">
        <v>677</v>
      </c>
      <c r="AJ263" s="463" t="s">
        <v>677</v>
      </c>
      <c r="AK263" s="463" t="s">
        <v>677</v>
      </c>
      <c r="AL263" s="578"/>
      <c r="AM263" s="578"/>
      <c r="AN263" s="463" t="s">
        <v>677</v>
      </c>
      <c r="AO263" s="578"/>
      <c r="AP263" s="578"/>
      <c r="AQ263" s="463" t="s">
        <v>677</v>
      </c>
      <c r="AR263" s="578"/>
      <c r="AS263" s="578"/>
      <c r="AT263" s="463" t="s">
        <v>677</v>
      </c>
      <c r="AU263" s="598">
        <v>42517</v>
      </c>
      <c r="AV263" s="463" t="s">
        <v>677</v>
      </c>
      <c r="AW263" s="463" t="s">
        <v>677</v>
      </c>
      <c r="AX263" s="463" t="s">
        <v>677</v>
      </c>
      <c r="AY263" s="463" t="s">
        <v>677</v>
      </c>
      <c r="AZ263" s="463" t="s">
        <v>677</v>
      </c>
      <c r="BA263" s="463" t="s">
        <v>677</v>
      </c>
      <c r="BB263" s="463" t="s">
        <v>677</v>
      </c>
      <c r="BC263" s="463" t="s">
        <v>677</v>
      </c>
      <c r="BD263" s="463" t="s">
        <v>677</v>
      </c>
      <c r="BE263" s="578"/>
      <c r="BF263" s="578"/>
      <c r="BG263" s="463" t="s">
        <v>677</v>
      </c>
      <c r="BH263" s="600"/>
      <c r="BI263" s="600"/>
      <c r="BJ263" s="463" t="s">
        <v>677</v>
      </c>
      <c r="BK263" s="600"/>
      <c r="BL263" s="600"/>
      <c r="BM263" s="603" t="s">
        <v>677</v>
      </c>
      <c r="BN263" s="463" t="s">
        <v>677</v>
      </c>
      <c r="BO263" s="463" t="s">
        <v>677</v>
      </c>
      <c r="BP263" s="463" t="s">
        <v>677</v>
      </c>
      <c r="BQ263" s="602" t="s">
        <v>886</v>
      </c>
      <c r="BR263" s="606" t="s">
        <v>689</v>
      </c>
      <c r="BS263" s="463" t="s">
        <v>677</v>
      </c>
      <c r="BT263" s="463" t="s">
        <v>677</v>
      </c>
      <c r="BU263" s="463" t="s">
        <v>677</v>
      </c>
      <c r="BV263" s="463" t="s">
        <v>677</v>
      </c>
      <c r="BW263" s="601" t="s">
        <v>683</v>
      </c>
      <c r="BX263" s="601" t="s">
        <v>683</v>
      </c>
      <c r="BY263" s="463" t="s">
        <v>677</v>
      </c>
    </row>
    <row r="264" spans="1:77" ht="30" x14ac:dyDescent="0.25">
      <c r="A264" s="598">
        <v>42518</v>
      </c>
      <c r="B264" s="463" t="s">
        <v>677</v>
      </c>
      <c r="C264" s="463" t="s">
        <v>677</v>
      </c>
      <c r="D264" s="463" t="s">
        <v>677</v>
      </c>
      <c r="E264" s="463" t="s">
        <v>677</v>
      </c>
      <c r="F264" s="463" t="s">
        <v>677</v>
      </c>
      <c r="G264" s="463" t="s">
        <v>677</v>
      </c>
      <c r="H264" s="463" t="s">
        <v>677</v>
      </c>
      <c r="I264" s="463" t="s">
        <v>677</v>
      </c>
      <c r="J264" s="463" t="s">
        <v>677</v>
      </c>
      <c r="K264" s="463" t="s">
        <v>677</v>
      </c>
      <c r="L264" s="463" t="s">
        <v>677</v>
      </c>
      <c r="M264" s="463" t="s">
        <v>677</v>
      </c>
      <c r="N264" s="463" t="s">
        <v>677</v>
      </c>
      <c r="O264" s="463" t="s">
        <v>677</v>
      </c>
      <c r="P264" s="463" t="s">
        <v>677</v>
      </c>
      <c r="Q264" s="463" t="s">
        <v>677</v>
      </c>
      <c r="R264" s="463" t="s">
        <v>677</v>
      </c>
      <c r="S264" s="463" t="s">
        <v>677</v>
      </c>
      <c r="T264" s="463" t="s">
        <v>677</v>
      </c>
      <c r="U264" s="463" t="s">
        <v>677</v>
      </c>
      <c r="V264" s="463" t="s">
        <v>677</v>
      </c>
      <c r="W264" s="463" t="s">
        <v>677</v>
      </c>
      <c r="X264" s="463" t="s">
        <v>677</v>
      </c>
      <c r="Y264" s="463" t="s">
        <v>677</v>
      </c>
      <c r="Z264" s="463" t="s">
        <v>677</v>
      </c>
      <c r="AA264" s="463" t="s">
        <v>677</v>
      </c>
      <c r="AB264" s="463" t="s">
        <v>677</v>
      </c>
      <c r="AC264" s="578"/>
      <c r="AD264" s="578"/>
      <c r="AE264" s="463" t="s">
        <v>677</v>
      </c>
      <c r="AF264" s="578"/>
      <c r="AG264" s="578"/>
      <c r="AH264" s="463" t="s">
        <v>677</v>
      </c>
      <c r="AI264" s="463" t="s">
        <v>677</v>
      </c>
      <c r="AJ264" s="463" t="s">
        <v>677</v>
      </c>
      <c r="AK264" s="463" t="s">
        <v>677</v>
      </c>
      <c r="AL264" s="578"/>
      <c r="AM264" s="578"/>
      <c r="AN264" s="463" t="s">
        <v>677</v>
      </c>
      <c r="AO264" s="578"/>
      <c r="AP264" s="578"/>
      <c r="AQ264" s="463" t="s">
        <v>677</v>
      </c>
      <c r="AR264" s="578"/>
      <c r="AS264" s="578"/>
      <c r="AT264" s="463" t="s">
        <v>677</v>
      </c>
      <c r="AU264" s="598">
        <v>42518</v>
      </c>
      <c r="AV264" s="463" t="s">
        <v>677</v>
      </c>
      <c r="AW264" s="463" t="s">
        <v>677</v>
      </c>
      <c r="AX264" s="463" t="s">
        <v>677</v>
      </c>
      <c r="AY264" s="463" t="s">
        <v>677</v>
      </c>
      <c r="AZ264" s="463" t="s">
        <v>677</v>
      </c>
      <c r="BA264" s="463" t="s">
        <v>677</v>
      </c>
      <c r="BB264" s="463" t="s">
        <v>677</v>
      </c>
      <c r="BC264" s="463" t="s">
        <v>677</v>
      </c>
      <c r="BD264" s="463" t="s">
        <v>677</v>
      </c>
      <c r="BE264" s="578"/>
      <c r="BF264" s="578"/>
      <c r="BG264" s="463" t="s">
        <v>677</v>
      </c>
      <c r="BH264" s="600"/>
      <c r="BI264" s="600"/>
      <c r="BJ264" s="463" t="s">
        <v>677</v>
      </c>
      <c r="BK264" s="600"/>
      <c r="BL264" s="600"/>
      <c r="BM264" s="603" t="s">
        <v>677</v>
      </c>
      <c r="BN264" s="463" t="s">
        <v>677</v>
      </c>
      <c r="BO264" s="463" t="s">
        <v>677</v>
      </c>
      <c r="BP264" s="463" t="s">
        <v>677</v>
      </c>
      <c r="BQ264" s="602" t="s">
        <v>886</v>
      </c>
      <c r="BR264" s="606" t="s">
        <v>689</v>
      </c>
      <c r="BS264" s="463" t="s">
        <v>677</v>
      </c>
      <c r="BT264" s="463" t="s">
        <v>677</v>
      </c>
      <c r="BU264" s="463" t="s">
        <v>677</v>
      </c>
      <c r="BV264" s="463" t="s">
        <v>677</v>
      </c>
      <c r="BW264" s="601" t="s">
        <v>683</v>
      </c>
      <c r="BX264" s="601" t="s">
        <v>683</v>
      </c>
      <c r="BY264" s="463" t="s">
        <v>677</v>
      </c>
    </row>
    <row r="265" spans="1:77" ht="15" x14ac:dyDescent="0.25">
      <c r="A265" s="598">
        <v>42519</v>
      </c>
      <c r="B265" s="463" t="s">
        <v>677</v>
      </c>
      <c r="C265" s="463" t="s">
        <v>677</v>
      </c>
      <c r="D265" s="463" t="s">
        <v>677</v>
      </c>
      <c r="E265" s="463" t="s">
        <v>677</v>
      </c>
      <c r="F265" s="463" t="s">
        <v>677</v>
      </c>
      <c r="G265" s="463" t="s">
        <v>677</v>
      </c>
      <c r="H265" s="463" t="s">
        <v>677</v>
      </c>
      <c r="I265" s="463" t="s">
        <v>677</v>
      </c>
      <c r="J265" s="463" t="s">
        <v>677</v>
      </c>
      <c r="K265" s="463" t="s">
        <v>677</v>
      </c>
      <c r="L265" s="463" t="s">
        <v>677</v>
      </c>
      <c r="M265" s="463" t="s">
        <v>677</v>
      </c>
      <c r="N265" s="463" t="s">
        <v>677</v>
      </c>
      <c r="O265" s="463" t="s">
        <v>677</v>
      </c>
      <c r="P265" s="463" t="s">
        <v>677</v>
      </c>
      <c r="Q265" s="463" t="s">
        <v>677</v>
      </c>
      <c r="R265" s="463" t="s">
        <v>677</v>
      </c>
      <c r="S265" s="463" t="s">
        <v>677</v>
      </c>
      <c r="T265" s="463" t="s">
        <v>677</v>
      </c>
      <c r="U265" s="463" t="s">
        <v>677</v>
      </c>
      <c r="V265" s="463" t="s">
        <v>677</v>
      </c>
      <c r="W265" s="463" t="s">
        <v>677</v>
      </c>
      <c r="X265" s="463" t="s">
        <v>677</v>
      </c>
      <c r="Y265" s="463" t="s">
        <v>677</v>
      </c>
      <c r="Z265" s="463" t="s">
        <v>677</v>
      </c>
      <c r="AA265" s="463" t="s">
        <v>677</v>
      </c>
      <c r="AB265" s="463" t="s">
        <v>677</v>
      </c>
      <c r="AC265" s="578"/>
      <c r="AD265" s="578"/>
      <c r="AE265" s="463" t="s">
        <v>677</v>
      </c>
      <c r="AF265" s="578"/>
      <c r="AG265" s="578"/>
      <c r="AH265" s="463" t="s">
        <v>677</v>
      </c>
      <c r="AI265" s="463" t="s">
        <v>677</v>
      </c>
      <c r="AJ265" s="463" t="s">
        <v>677</v>
      </c>
      <c r="AK265" s="463" t="s">
        <v>677</v>
      </c>
      <c r="AL265" s="578"/>
      <c r="AM265" s="578"/>
      <c r="AN265" s="463" t="s">
        <v>677</v>
      </c>
      <c r="AO265" s="578"/>
      <c r="AP265" s="578"/>
      <c r="AQ265" s="463" t="s">
        <v>677</v>
      </c>
      <c r="AR265" s="578"/>
      <c r="AS265" s="578"/>
      <c r="AT265" s="463" t="s">
        <v>677</v>
      </c>
      <c r="AU265" s="598">
        <v>42519</v>
      </c>
      <c r="AV265" s="463" t="s">
        <v>677</v>
      </c>
      <c r="AW265" s="463" t="s">
        <v>677</v>
      </c>
      <c r="AX265" s="463" t="s">
        <v>677</v>
      </c>
      <c r="AY265" s="463" t="s">
        <v>677</v>
      </c>
      <c r="AZ265" s="463" t="s">
        <v>677</v>
      </c>
      <c r="BA265" s="463" t="s">
        <v>677</v>
      </c>
      <c r="BB265" s="463" t="s">
        <v>677</v>
      </c>
      <c r="BC265" s="463" t="s">
        <v>677</v>
      </c>
      <c r="BD265" s="463" t="s">
        <v>677</v>
      </c>
      <c r="BE265" s="578"/>
      <c r="BF265" s="578"/>
      <c r="BG265" s="463" t="s">
        <v>677</v>
      </c>
      <c r="BH265" s="600"/>
      <c r="BI265" s="600"/>
      <c r="BJ265" s="463" t="s">
        <v>677</v>
      </c>
      <c r="BK265" s="600"/>
      <c r="BL265" s="600"/>
      <c r="BM265" s="603" t="s">
        <v>677</v>
      </c>
      <c r="BN265" s="463" t="s">
        <v>677</v>
      </c>
      <c r="BO265" s="463" t="s">
        <v>677</v>
      </c>
      <c r="BP265" s="463" t="s">
        <v>677</v>
      </c>
      <c r="BQ265" s="603" t="s">
        <v>677</v>
      </c>
      <c r="BR265" s="610" t="s">
        <v>683</v>
      </c>
      <c r="BS265" s="463" t="s">
        <v>677</v>
      </c>
      <c r="BT265" s="463" t="s">
        <v>677</v>
      </c>
      <c r="BU265" s="463" t="s">
        <v>677</v>
      </c>
      <c r="BV265" s="463" t="s">
        <v>677</v>
      </c>
      <c r="BW265" s="601" t="s">
        <v>683</v>
      </c>
      <c r="BX265" s="601" t="s">
        <v>683</v>
      </c>
      <c r="BY265" s="463" t="s">
        <v>677</v>
      </c>
    </row>
    <row r="266" spans="1:77" ht="15" x14ac:dyDescent="0.25">
      <c r="A266" s="598">
        <v>42520</v>
      </c>
      <c r="B266" s="463" t="s">
        <v>677</v>
      </c>
      <c r="C266" s="463" t="s">
        <v>677</v>
      </c>
      <c r="D266" s="463" t="s">
        <v>677</v>
      </c>
      <c r="E266" s="463" t="s">
        <v>677</v>
      </c>
      <c r="F266" s="463" t="s">
        <v>677</v>
      </c>
      <c r="G266" s="463" t="s">
        <v>677</v>
      </c>
      <c r="H266" s="463" t="s">
        <v>677</v>
      </c>
      <c r="I266" s="463" t="s">
        <v>677</v>
      </c>
      <c r="J266" s="463" t="s">
        <v>677</v>
      </c>
      <c r="K266" s="463" t="s">
        <v>677</v>
      </c>
      <c r="L266" s="463" t="s">
        <v>677</v>
      </c>
      <c r="M266" s="463" t="s">
        <v>677</v>
      </c>
      <c r="N266" s="463" t="s">
        <v>677</v>
      </c>
      <c r="O266" s="463" t="s">
        <v>677</v>
      </c>
      <c r="P266" s="463" t="s">
        <v>677</v>
      </c>
      <c r="Q266" s="463" t="s">
        <v>677</v>
      </c>
      <c r="R266" s="463" t="s">
        <v>677</v>
      </c>
      <c r="S266" s="463" t="s">
        <v>677</v>
      </c>
      <c r="T266" s="463" t="s">
        <v>677</v>
      </c>
      <c r="U266" s="463" t="s">
        <v>677</v>
      </c>
      <c r="V266" s="463" t="s">
        <v>677</v>
      </c>
      <c r="W266" s="463" t="s">
        <v>677</v>
      </c>
      <c r="X266" s="463" t="s">
        <v>677</v>
      </c>
      <c r="Y266" s="463" t="s">
        <v>677</v>
      </c>
      <c r="Z266" s="463" t="s">
        <v>677</v>
      </c>
      <c r="AA266" s="463" t="s">
        <v>677</v>
      </c>
      <c r="AB266" s="463" t="s">
        <v>677</v>
      </c>
      <c r="AC266" s="578"/>
      <c r="AD266" s="578"/>
      <c r="AE266" s="463" t="s">
        <v>677</v>
      </c>
      <c r="AF266" s="578"/>
      <c r="AG266" s="578"/>
      <c r="AH266" s="463" t="s">
        <v>677</v>
      </c>
      <c r="AI266" s="463" t="s">
        <v>677</v>
      </c>
      <c r="AJ266" s="463" t="s">
        <v>677</v>
      </c>
      <c r="AK266" s="463" t="s">
        <v>677</v>
      </c>
      <c r="AL266" s="578"/>
      <c r="AM266" s="578"/>
      <c r="AN266" s="463" t="s">
        <v>677</v>
      </c>
      <c r="AO266" s="578"/>
      <c r="AP266" s="578"/>
      <c r="AQ266" s="463" t="s">
        <v>677</v>
      </c>
      <c r="AR266" s="578"/>
      <c r="AS266" s="578"/>
      <c r="AT266" s="463" t="s">
        <v>677</v>
      </c>
      <c r="AU266" s="598">
        <v>42520</v>
      </c>
      <c r="AV266" s="463" t="s">
        <v>677</v>
      </c>
      <c r="AW266" s="463" t="s">
        <v>677</v>
      </c>
      <c r="AX266" s="463" t="s">
        <v>677</v>
      </c>
      <c r="AY266" s="463" t="s">
        <v>677</v>
      </c>
      <c r="AZ266" s="463" t="s">
        <v>677</v>
      </c>
      <c r="BA266" s="463" t="s">
        <v>677</v>
      </c>
      <c r="BB266" s="463" t="s">
        <v>677</v>
      </c>
      <c r="BC266" s="463" t="s">
        <v>677</v>
      </c>
      <c r="BD266" s="463" t="s">
        <v>677</v>
      </c>
      <c r="BE266" s="578"/>
      <c r="BF266" s="578"/>
      <c r="BG266" s="463" t="s">
        <v>677</v>
      </c>
      <c r="BH266" s="600"/>
      <c r="BI266" s="600"/>
      <c r="BJ266" s="463" t="s">
        <v>677</v>
      </c>
      <c r="BK266" s="600"/>
      <c r="BL266" s="600"/>
      <c r="BM266" s="603" t="s">
        <v>677</v>
      </c>
      <c r="BN266" s="463" t="s">
        <v>677</v>
      </c>
      <c r="BO266" s="463" t="s">
        <v>677</v>
      </c>
      <c r="BP266" s="463" t="s">
        <v>677</v>
      </c>
      <c r="BQ266" s="463" t="s">
        <v>677</v>
      </c>
      <c r="BR266" s="610" t="s">
        <v>683</v>
      </c>
      <c r="BS266" s="463" t="s">
        <v>677</v>
      </c>
      <c r="BT266" s="463" t="s">
        <v>677</v>
      </c>
      <c r="BU266" s="463" t="s">
        <v>677</v>
      </c>
      <c r="BV266" s="463" t="s">
        <v>677</v>
      </c>
      <c r="BW266" s="601" t="s">
        <v>683</v>
      </c>
      <c r="BX266" s="601" t="s">
        <v>683</v>
      </c>
      <c r="BY266" s="463" t="s">
        <v>677</v>
      </c>
    </row>
    <row r="267" spans="1:77" ht="15" x14ac:dyDescent="0.25">
      <c r="A267" s="598">
        <v>42521</v>
      </c>
      <c r="B267" s="463" t="s">
        <v>677</v>
      </c>
      <c r="C267" s="463" t="s">
        <v>677</v>
      </c>
      <c r="D267" s="463" t="s">
        <v>677</v>
      </c>
      <c r="E267" s="463" t="s">
        <v>677</v>
      </c>
      <c r="F267" s="463" t="s">
        <v>677</v>
      </c>
      <c r="G267" s="463" t="s">
        <v>677</v>
      </c>
      <c r="H267" s="463" t="s">
        <v>677</v>
      </c>
      <c r="I267" s="463" t="s">
        <v>677</v>
      </c>
      <c r="J267" s="463" t="s">
        <v>677</v>
      </c>
      <c r="K267" s="463" t="s">
        <v>677</v>
      </c>
      <c r="L267" s="463" t="s">
        <v>677</v>
      </c>
      <c r="M267" s="463" t="s">
        <v>677</v>
      </c>
      <c r="N267" s="463" t="s">
        <v>677</v>
      </c>
      <c r="O267" s="463" t="s">
        <v>677</v>
      </c>
      <c r="P267" s="463" t="s">
        <v>677</v>
      </c>
      <c r="Q267" s="608" t="s">
        <v>677</v>
      </c>
      <c r="R267" s="608" t="s">
        <v>677</v>
      </c>
      <c r="S267" s="608" t="s">
        <v>677</v>
      </c>
      <c r="T267" s="463" t="s">
        <v>677</v>
      </c>
      <c r="U267" s="463" t="s">
        <v>677</v>
      </c>
      <c r="V267" s="463" t="s">
        <v>677</v>
      </c>
      <c r="W267" s="463" t="s">
        <v>677</v>
      </c>
      <c r="X267" s="463" t="s">
        <v>677</v>
      </c>
      <c r="Y267" s="463" t="s">
        <v>677</v>
      </c>
      <c r="Z267" s="463" t="s">
        <v>677</v>
      </c>
      <c r="AA267" s="463" t="s">
        <v>677</v>
      </c>
      <c r="AB267" s="463" t="s">
        <v>677</v>
      </c>
      <c r="AC267" s="578"/>
      <c r="AD267" s="578"/>
      <c r="AE267" s="463" t="s">
        <v>677</v>
      </c>
      <c r="AF267" s="578"/>
      <c r="AG267" s="578"/>
      <c r="AH267" s="463" t="s">
        <v>677</v>
      </c>
      <c r="AI267" s="463" t="s">
        <v>677</v>
      </c>
      <c r="AJ267" s="463" t="s">
        <v>677</v>
      </c>
      <c r="AK267" s="463" t="s">
        <v>677</v>
      </c>
      <c r="AL267" s="578"/>
      <c r="AM267" s="578"/>
      <c r="AN267" s="463" t="s">
        <v>677</v>
      </c>
      <c r="AO267" s="578"/>
      <c r="AP267" s="578"/>
      <c r="AQ267" s="463" t="s">
        <v>677</v>
      </c>
      <c r="AR267" s="578"/>
      <c r="AS267" s="578"/>
      <c r="AT267" s="463" t="s">
        <v>677</v>
      </c>
      <c r="AU267" s="598">
        <v>42521</v>
      </c>
      <c r="AV267" s="463" t="s">
        <v>677</v>
      </c>
      <c r="AW267" s="463" t="s">
        <v>677</v>
      </c>
      <c r="AX267" s="463" t="s">
        <v>677</v>
      </c>
      <c r="AY267" s="463" t="s">
        <v>677</v>
      </c>
      <c r="AZ267" s="463" t="s">
        <v>677</v>
      </c>
      <c r="BA267" s="463" t="s">
        <v>677</v>
      </c>
      <c r="BB267" s="463" t="s">
        <v>677</v>
      </c>
      <c r="BC267" s="463" t="s">
        <v>677</v>
      </c>
      <c r="BD267" s="463" t="s">
        <v>677</v>
      </c>
      <c r="BE267" s="578"/>
      <c r="BF267" s="578"/>
      <c r="BG267" s="463" t="s">
        <v>677</v>
      </c>
      <c r="BH267" s="600"/>
      <c r="BI267" s="600"/>
      <c r="BJ267" s="463" t="s">
        <v>677</v>
      </c>
      <c r="BK267" s="600"/>
      <c r="BL267" s="600"/>
      <c r="BM267" s="603" t="s">
        <v>677</v>
      </c>
      <c r="BN267" s="610" t="s">
        <v>683</v>
      </c>
      <c r="BO267" s="463" t="s">
        <v>677</v>
      </c>
      <c r="BP267" s="463" t="s">
        <v>677</v>
      </c>
      <c r="BQ267" s="601" t="s">
        <v>683</v>
      </c>
      <c r="BR267" s="610" t="s">
        <v>683</v>
      </c>
      <c r="BS267" s="463" t="s">
        <v>677</v>
      </c>
      <c r="BT267" s="463" t="s">
        <v>677</v>
      </c>
      <c r="BU267" s="463" t="s">
        <v>677</v>
      </c>
      <c r="BV267" s="463" t="s">
        <v>677</v>
      </c>
      <c r="BW267" s="601" t="s">
        <v>683</v>
      </c>
      <c r="BX267" s="601" t="s">
        <v>683</v>
      </c>
      <c r="BY267" s="463" t="s">
        <v>677</v>
      </c>
    </row>
    <row r="268" spans="1:77" ht="15" x14ac:dyDescent="0.25">
      <c r="A268" s="598">
        <v>42522</v>
      </c>
      <c r="B268" s="463" t="s">
        <v>677</v>
      </c>
      <c r="C268" s="463" t="s">
        <v>677</v>
      </c>
      <c r="D268" s="463" t="s">
        <v>677</v>
      </c>
      <c r="E268" s="463" t="s">
        <v>677</v>
      </c>
      <c r="F268" s="463" t="s">
        <v>677</v>
      </c>
      <c r="G268" s="463" t="s">
        <v>677</v>
      </c>
      <c r="H268" s="463" t="s">
        <v>677</v>
      </c>
      <c r="I268" s="463" t="s">
        <v>677</v>
      </c>
      <c r="J268" s="463" t="s">
        <v>677</v>
      </c>
      <c r="K268" s="463" t="s">
        <v>677</v>
      </c>
      <c r="L268" s="463" t="s">
        <v>677</v>
      </c>
      <c r="M268" s="463" t="s">
        <v>677</v>
      </c>
      <c r="N268" s="463" t="s">
        <v>677</v>
      </c>
      <c r="O268" s="463" t="s">
        <v>677</v>
      </c>
      <c r="P268" s="463" t="s">
        <v>677</v>
      </c>
      <c r="Q268" s="463" t="s">
        <v>677</v>
      </c>
      <c r="R268" s="463" t="s">
        <v>677</v>
      </c>
      <c r="S268" s="463" t="s">
        <v>677</v>
      </c>
      <c r="T268" s="463" t="s">
        <v>677</v>
      </c>
      <c r="U268" s="463" t="s">
        <v>677</v>
      </c>
      <c r="V268" s="463" t="s">
        <v>677</v>
      </c>
      <c r="W268" s="463" t="s">
        <v>677</v>
      </c>
      <c r="X268" s="463" t="s">
        <v>677</v>
      </c>
      <c r="Y268" s="463" t="s">
        <v>677</v>
      </c>
      <c r="Z268" s="463" t="s">
        <v>677</v>
      </c>
      <c r="AA268" s="463" t="s">
        <v>677</v>
      </c>
      <c r="AB268" s="463" t="s">
        <v>677</v>
      </c>
      <c r="AC268" s="578"/>
      <c r="AD268" s="578"/>
      <c r="AE268" s="463" t="s">
        <v>677</v>
      </c>
      <c r="AF268" s="578"/>
      <c r="AG268" s="578"/>
      <c r="AH268" s="463" t="s">
        <v>677</v>
      </c>
      <c r="AI268" s="463" t="s">
        <v>677</v>
      </c>
      <c r="AJ268" s="463" t="s">
        <v>677</v>
      </c>
      <c r="AK268" s="463" t="s">
        <v>677</v>
      </c>
      <c r="AL268" s="578"/>
      <c r="AM268" s="578"/>
      <c r="AN268" s="463" t="s">
        <v>677</v>
      </c>
      <c r="AO268" s="578"/>
      <c r="AP268" s="578"/>
      <c r="AQ268" s="463" t="s">
        <v>677</v>
      </c>
      <c r="AR268" s="578"/>
      <c r="AS268" s="578"/>
      <c r="AT268" s="463" t="s">
        <v>677</v>
      </c>
      <c r="AU268" s="598">
        <v>42522</v>
      </c>
      <c r="AV268" s="463" t="s">
        <v>677</v>
      </c>
      <c r="AW268" s="463" t="s">
        <v>677</v>
      </c>
      <c r="AX268" s="463" t="s">
        <v>677</v>
      </c>
      <c r="AY268" s="463" t="s">
        <v>677</v>
      </c>
      <c r="AZ268" s="463" t="s">
        <v>677</v>
      </c>
      <c r="BA268" s="463" t="s">
        <v>677</v>
      </c>
      <c r="BB268" s="463" t="s">
        <v>677</v>
      </c>
      <c r="BC268" s="463" t="s">
        <v>677</v>
      </c>
      <c r="BD268" s="463" t="s">
        <v>677</v>
      </c>
      <c r="BE268" s="578"/>
      <c r="BF268" s="578"/>
      <c r="BG268" s="463" t="s">
        <v>677</v>
      </c>
      <c r="BH268" s="600"/>
      <c r="BI268" s="600"/>
      <c r="BJ268" s="463" t="s">
        <v>677</v>
      </c>
      <c r="BK268" s="600"/>
      <c r="BL268" s="600"/>
      <c r="BM268" s="603" t="s">
        <v>677</v>
      </c>
      <c r="BN268" s="610" t="s">
        <v>683</v>
      </c>
      <c r="BO268" s="463" t="s">
        <v>677</v>
      </c>
      <c r="BP268" s="610" t="s">
        <v>683</v>
      </c>
      <c r="BQ268" s="601" t="s">
        <v>683</v>
      </c>
      <c r="BR268" s="610" t="s">
        <v>683</v>
      </c>
      <c r="BS268" s="463" t="s">
        <v>677</v>
      </c>
      <c r="BT268" s="463" t="s">
        <v>677</v>
      </c>
      <c r="BU268" s="463" t="s">
        <v>677</v>
      </c>
      <c r="BV268" s="463" t="s">
        <v>677</v>
      </c>
      <c r="BW268" s="601" t="s">
        <v>683</v>
      </c>
      <c r="BX268" s="601" t="s">
        <v>683</v>
      </c>
      <c r="BY268" s="463" t="s">
        <v>677</v>
      </c>
    </row>
    <row r="269" spans="1:77" ht="15" x14ac:dyDescent="0.25">
      <c r="A269" s="598">
        <v>42523</v>
      </c>
      <c r="B269" s="463" t="s">
        <v>677</v>
      </c>
      <c r="C269" s="463" t="s">
        <v>677</v>
      </c>
      <c r="D269" s="463" t="s">
        <v>677</v>
      </c>
      <c r="E269" s="463" t="s">
        <v>677</v>
      </c>
      <c r="F269" s="463" t="s">
        <v>677</v>
      </c>
      <c r="G269" s="463" t="s">
        <v>677</v>
      </c>
      <c r="H269" s="463" t="s">
        <v>677</v>
      </c>
      <c r="I269" s="463" t="s">
        <v>677</v>
      </c>
      <c r="J269" s="463" t="s">
        <v>677</v>
      </c>
      <c r="K269" s="463" t="s">
        <v>677</v>
      </c>
      <c r="L269" s="463" t="s">
        <v>677</v>
      </c>
      <c r="M269" s="463" t="s">
        <v>677</v>
      </c>
      <c r="N269" s="463" t="s">
        <v>677</v>
      </c>
      <c r="O269" s="463" t="s">
        <v>677</v>
      </c>
      <c r="P269" s="463" t="s">
        <v>677</v>
      </c>
      <c r="Q269" s="463" t="s">
        <v>677</v>
      </c>
      <c r="R269" s="463" t="s">
        <v>677</v>
      </c>
      <c r="S269" s="463" t="s">
        <v>677</v>
      </c>
      <c r="T269" s="463" t="s">
        <v>677</v>
      </c>
      <c r="U269" s="463" t="s">
        <v>677</v>
      </c>
      <c r="V269" s="463" t="s">
        <v>677</v>
      </c>
      <c r="W269" s="463" t="s">
        <v>677</v>
      </c>
      <c r="X269" s="463" t="s">
        <v>677</v>
      </c>
      <c r="Y269" s="463" t="s">
        <v>677</v>
      </c>
      <c r="Z269" s="463" t="s">
        <v>677</v>
      </c>
      <c r="AA269" s="463" t="s">
        <v>677</v>
      </c>
      <c r="AB269" s="463" t="s">
        <v>677</v>
      </c>
      <c r="AC269" s="578"/>
      <c r="AD269" s="578"/>
      <c r="AE269" s="463" t="s">
        <v>677</v>
      </c>
      <c r="AF269" s="578"/>
      <c r="AG269" s="578"/>
      <c r="AH269" s="463" t="s">
        <v>677</v>
      </c>
      <c r="AI269" s="463" t="s">
        <v>677</v>
      </c>
      <c r="AJ269" s="463" t="s">
        <v>677</v>
      </c>
      <c r="AK269" s="463" t="s">
        <v>677</v>
      </c>
      <c r="AL269" s="578"/>
      <c r="AM269" s="578"/>
      <c r="AN269" s="463" t="s">
        <v>677</v>
      </c>
      <c r="AO269" s="578"/>
      <c r="AP269" s="578"/>
      <c r="AQ269" s="463" t="s">
        <v>677</v>
      </c>
      <c r="AR269" s="578"/>
      <c r="AS269" s="578"/>
      <c r="AT269" s="463" t="s">
        <v>677</v>
      </c>
      <c r="AU269" s="598">
        <v>42523</v>
      </c>
      <c r="AV269" s="463" t="s">
        <v>677</v>
      </c>
      <c r="AW269" s="463" t="s">
        <v>677</v>
      </c>
      <c r="AX269" s="463" t="s">
        <v>677</v>
      </c>
      <c r="AY269" s="463" t="s">
        <v>677</v>
      </c>
      <c r="AZ269" s="463" t="s">
        <v>677</v>
      </c>
      <c r="BA269" s="463" t="s">
        <v>677</v>
      </c>
      <c r="BB269" s="463" t="s">
        <v>677</v>
      </c>
      <c r="BC269" s="463" t="s">
        <v>677</v>
      </c>
      <c r="BD269" s="463" t="s">
        <v>677</v>
      </c>
      <c r="BE269" s="578"/>
      <c r="BF269" s="578"/>
      <c r="BG269" s="463" t="s">
        <v>677</v>
      </c>
      <c r="BH269" s="600"/>
      <c r="BI269" s="600"/>
      <c r="BJ269" s="463" t="s">
        <v>677</v>
      </c>
      <c r="BK269" s="600"/>
      <c r="BL269" s="600"/>
      <c r="BM269" s="603" t="s">
        <v>677</v>
      </c>
      <c r="BN269" s="610" t="s">
        <v>683</v>
      </c>
      <c r="BO269" s="463" t="s">
        <v>677</v>
      </c>
      <c r="BP269" s="610" t="s">
        <v>683</v>
      </c>
      <c r="BQ269" s="463" t="s">
        <v>677</v>
      </c>
      <c r="BR269" s="610" t="s">
        <v>683</v>
      </c>
      <c r="BS269" s="463" t="s">
        <v>677</v>
      </c>
      <c r="BT269" s="463" t="s">
        <v>677</v>
      </c>
      <c r="BU269" s="463" t="s">
        <v>677</v>
      </c>
      <c r="BV269" s="463" t="s">
        <v>677</v>
      </c>
      <c r="BW269" s="601" t="s">
        <v>683</v>
      </c>
      <c r="BX269" s="601" t="s">
        <v>683</v>
      </c>
      <c r="BY269" s="463" t="s">
        <v>677</v>
      </c>
    </row>
    <row r="270" spans="1:77" ht="26.25" x14ac:dyDescent="0.25">
      <c r="A270" s="598">
        <v>42524</v>
      </c>
      <c r="B270" s="463" t="s">
        <v>677</v>
      </c>
      <c r="C270" s="463" t="s">
        <v>677</v>
      </c>
      <c r="D270" s="463" t="s">
        <v>677</v>
      </c>
      <c r="E270" s="463" t="s">
        <v>677</v>
      </c>
      <c r="F270" s="463" t="s">
        <v>677</v>
      </c>
      <c r="G270" s="463" t="s">
        <v>677</v>
      </c>
      <c r="H270" s="463" t="s">
        <v>677</v>
      </c>
      <c r="I270" s="463" t="s">
        <v>677</v>
      </c>
      <c r="J270" s="463" t="s">
        <v>677</v>
      </c>
      <c r="K270" s="463" t="s">
        <v>677</v>
      </c>
      <c r="L270" s="463" t="s">
        <v>677</v>
      </c>
      <c r="M270" s="463" t="s">
        <v>677</v>
      </c>
      <c r="N270" s="463" t="s">
        <v>677</v>
      </c>
      <c r="O270" s="463" t="s">
        <v>677</v>
      </c>
      <c r="P270" s="463" t="s">
        <v>677</v>
      </c>
      <c r="Q270" s="463" t="s">
        <v>677</v>
      </c>
      <c r="R270" s="463" t="s">
        <v>677</v>
      </c>
      <c r="S270" s="463" t="s">
        <v>677</v>
      </c>
      <c r="T270" s="463" t="s">
        <v>677</v>
      </c>
      <c r="U270" s="463" t="s">
        <v>677</v>
      </c>
      <c r="V270" s="463" t="s">
        <v>677</v>
      </c>
      <c r="W270" s="463" t="s">
        <v>677</v>
      </c>
      <c r="X270" s="463" t="s">
        <v>677</v>
      </c>
      <c r="Y270" s="463" t="s">
        <v>677</v>
      </c>
      <c r="Z270" s="463" t="s">
        <v>677</v>
      </c>
      <c r="AA270" s="463" t="s">
        <v>677</v>
      </c>
      <c r="AB270" s="463" t="s">
        <v>677</v>
      </c>
      <c r="AC270" s="578"/>
      <c r="AD270" s="578"/>
      <c r="AE270" s="463" t="s">
        <v>677</v>
      </c>
      <c r="AF270" s="578"/>
      <c r="AG270" s="578"/>
      <c r="AH270" s="463" t="s">
        <v>677</v>
      </c>
      <c r="AI270" s="463" t="s">
        <v>677</v>
      </c>
      <c r="AJ270" s="463" t="s">
        <v>677</v>
      </c>
      <c r="AK270" s="463" t="s">
        <v>677</v>
      </c>
      <c r="AL270" s="578"/>
      <c r="AM270" s="578"/>
      <c r="AN270" s="463" t="s">
        <v>677</v>
      </c>
      <c r="AO270" s="578"/>
      <c r="AP270" s="578"/>
      <c r="AQ270" s="463" t="s">
        <v>677</v>
      </c>
      <c r="AR270" s="578"/>
      <c r="AS270" s="578"/>
      <c r="AT270" s="463" t="s">
        <v>677</v>
      </c>
      <c r="AU270" s="598">
        <v>42524</v>
      </c>
      <c r="AV270" s="463" t="s">
        <v>677</v>
      </c>
      <c r="AW270" s="463" t="s">
        <v>677</v>
      </c>
      <c r="AX270" s="463" t="s">
        <v>677</v>
      </c>
      <c r="AY270" s="463" t="s">
        <v>677</v>
      </c>
      <c r="AZ270" s="463" t="s">
        <v>677</v>
      </c>
      <c r="BA270" s="463" t="s">
        <v>677</v>
      </c>
      <c r="BB270" s="463" t="s">
        <v>677</v>
      </c>
      <c r="BC270" s="463" t="s">
        <v>677</v>
      </c>
      <c r="BD270" s="463" t="s">
        <v>677</v>
      </c>
      <c r="BE270" s="578"/>
      <c r="BF270" s="578"/>
      <c r="BG270" s="463" t="s">
        <v>677</v>
      </c>
      <c r="BH270" s="600"/>
      <c r="BI270" s="600"/>
      <c r="BJ270" s="610" t="s">
        <v>683</v>
      </c>
      <c r="BK270" s="600"/>
      <c r="BL270" s="600"/>
      <c r="BM270" s="603" t="s">
        <v>677</v>
      </c>
      <c r="BN270" s="610" t="s">
        <v>683</v>
      </c>
      <c r="BO270" s="463" t="s">
        <v>677</v>
      </c>
      <c r="BP270" s="610" t="s">
        <v>683</v>
      </c>
      <c r="BQ270" s="602" t="s">
        <v>886</v>
      </c>
      <c r="BR270" s="610" t="s">
        <v>683</v>
      </c>
      <c r="BS270" s="463" t="s">
        <v>677</v>
      </c>
      <c r="BT270" s="463" t="s">
        <v>677</v>
      </c>
      <c r="BU270" s="463" t="s">
        <v>677</v>
      </c>
      <c r="BV270" s="463" t="s">
        <v>677</v>
      </c>
      <c r="BW270" s="601" t="s">
        <v>683</v>
      </c>
      <c r="BX270" s="601" t="s">
        <v>683</v>
      </c>
      <c r="BY270" s="463" t="s">
        <v>677</v>
      </c>
    </row>
    <row r="271" spans="1:77" ht="26.25" x14ac:dyDescent="0.25">
      <c r="A271" s="598">
        <v>42525</v>
      </c>
      <c r="B271" s="463" t="s">
        <v>677</v>
      </c>
      <c r="C271" s="463" t="s">
        <v>677</v>
      </c>
      <c r="D271" s="463" t="s">
        <v>677</v>
      </c>
      <c r="E271" s="463" t="s">
        <v>677</v>
      </c>
      <c r="F271" s="463" t="s">
        <v>677</v>
      </c>
      <c r="G271" s="463" t="s">
        <v>677</v>
      </c>
      <c r="H271" s="463" t="s">
        <v>677</v>
      </c>
      <c r="I271" s="463" t="s">
        <v>677</v>
      </c>
      <c r="J271" s="463" t="s">
        <v>677</v>
      </c>
      <c r="K271" s="463" t="s">
        <v>677</v>
      </c>
      <c r="L271" s="463" t="s">
        <v>677</v>
      </c>
      <c r="M271" s="463" t="s">
        <v>677</v>
      </c>
      <c r="N271" s="463" t="s">
        <v>677</v>
      </c>
      <c r="O271" s="463" t="s">
        <v>677</v>
      </c>
      <c r="P271" s="463" t="s">
        <v>677</v>
      </c>
      <c r="Q271" s="463" t="s">
        <v>677</v>
      </c>
      <c r="R271" s="463" t="s">
        <v>677</v>
      </c>
      <c r="S271" s="463" t="s">
        <v>677</v>
      </c>
      <c r="T271" s="463" t="s">
        <v>677</v>
      </c>
      <c r="U271" s="463" t="s">
        <v>677</v>
      </c>
      <c r="V271" s="463" t="s">
        <v>677</v>
      </c>
      <c r="W271" s="463" t="s">
        <v>677</v>
      </c>
      <c r="X271" s="463" t="s">
        <v>677</v>
      </c>
      <c r="Y271" s="463" t="s">
        <v>677</v>
      </c>
      <c r="Z271" s="463" t="s">
        <v>677</v>
      </c>
      <c r="AA271" s="463" t="s">
        <v>677</v>
      </c>
      <c r="AB271" s="463" t="s">
        <v>677</v>
      </c>
      <c r="AC271" s="578"/>
      <c r="AD271" s="578"/>
      <c r="AE271" s="463" t="s">
        <v>677</v>
      </c>
      <c r="AF271" s="578"/>
      <c r="AG271" s="578"/>
      <c r="AH271" s="463" t="s">
        <v>677</v>
      </c>
      <c r="AI271" s="463" t="s">
        <v>677</v>
      </c>
      <c r="AJ271" s="463" t="s">
        <v>677</v>
      </c>
      <c r="AK271" s="463" t="s">
        <v>677</v>
      </c>
      <c r="AL271" s="578"/>
      <c r="AM271" s="578"/>
      <c r="AN271" s="463" t="s">
        <v>677</v>
      </c>
      <c r="AO271" s="578"/>
      <c r="AP271" s="578"/>
      <c r="AQ271" s="463" t="s">
        <v>677</v>
      </c>
      <c r="AR271" s="578"/>
      <c r="AS271" s="578"/>
      <c r="AT271" s="610" t="s">
        <v>683</v>
      </c>
      <c r="AU271" s="598">
        <v>42525</v>
      </c>
      <c r="AV271" s="463" t="s">
        <v>677</v>
      </c>
      <c r="AW271" s="463" t="s">
        <v>677</v>
      </c>
      <c r="AX271" s="463" t="s">
        <v>677</v>
      </c>
      <c r="AY271" s="463" t="s">
        <v>677</v>
      </c>
      <c r="AZ271" s="463" t="s">
        <v>677</v>
      </c>
      <c r="BA271" s="463" t="s">
        <v>677</v>
      </c>
      <c r="BB271" s="463" t="s">
        <v>677</v>
      </c>
      <c r="BC271" s="463" t="s">
        <v>677</v>
      </c>
      <c r="BD271" s="463" t="s">
        <v>677</v>
      </c>
      <c r="BE271" s="578"/>
      <c r="BF271" s="578"/>
      <c r="BG271" s="601" t="s">
        <v>683</v>
      </c>
      <c r="BH271" s="600"/>
      <c r="BI271" s="600"/>
      <c r="BJ271" s="463" t="s">
        <v>677</v>
      </c>
      <c r="BK271" s="600"/>
      <c r="BL271" s="600"/>
      <c r="BM271" s="603" t="s">
        <v>677</v>
      </c>
      <c r="BN271" s="610" t="s">
        <v>683</v>
      </c>
      <c r="BO271" s="463" t="s">
        <v>677</v>
      </c>
      <c r="BP271" s="610" t="s">
        <v>683</v>
      </c>
      <c r="BQ271" s="602" t="s">
        <v>886</v>
      </c>
      <c r="BR271" s="610" t="s">
        <v>683</v>
      </c>
      <c r="BS271" s="463" t="s">
        <v>677</v>
      </c>
      <c r="BT271" s="463" t="s">
        <v>677</v>
      </c>
      <c r="BU271" s="463" t="s">
        <v>677</v>
      </c>
      <c r="BV271" s="463" t="s">
        <v>677</v>
      </c>
      <c r="BW271" s="601" t="s">
        <v>683</v>
      </c>
      <c r="BX271" s="601" t="s">
        <v>683</v>
      </c>
      <c r="BY271" s="463" t="s">
        <v>677</v>
      </c>
    </row>
    <row r="272" spans="1:77" ht="15" x14ac:dyDescent="0.25">
      <c r="A272" s="598">
        <v>42526</v>
      </c>
      <c r="B272" s="463" t="s">
        <v>677</v>
      </c>
      <c r="C272" s="463" t="s">
        <v>677</v>
      </c>
      <c r="D272" s="463" t="s">
        <v>677</v>
      </c>
      <c r="E272" s="463" t="s">
        <v>677</v>
      </c>
      <c r="F272" s="463" t="s">
        <v>677</v>
      </c>
      <c r="G272" s="463" t="s">
        <v>677</v>
      </c>
      <c r="H272" s="463" t="s">
        <v>677</v>
      </c>
      <c r="I272" s="463" t="s">
        <v>677</v>
      </c>
      <c r="J272" s="463" t="s">
        <v>677</v>
      </c>
      <c r="K272" s="463" t="s">
        <v>677</v>
      </c>
      <c r="L272" s="463" t="s">
        <v>677</v>
      </c>
      <c r="M272" s="463" t="s">
        <v>677</v>
      </c>
      <c r="N272" s="463" t="s">
        <v>677</v>
      </c>
      <c r="O272" s="463" t="s">
        <v>677</v>
      </c>
      <c r="P272" s="463" t="s">
        <v>677</v>
      </c>
      <c r="Q272" s="463" t="s">
        <v>677</v>
      </c>
      <c r="R272" s="463" t="s">
        <v>677</v>
      </c>
      <c r="S272" s="463" t="s">
        <v>677</v>
      </c>
      <c r="T272" s="463" t="s">
        <v>677</v>
      </c>
      <c r="U272" s="463" t="s">
        <v>677</v>
      </c>
      <c r="V272" s="463" t="s">
        <v>677</v>
      </c>
      <c r="W272" s="463" t="s">
        <v>677</v>
      </c>
      <c r="X272" s="463" t="s">
        <v>677</v>
      </c>
      <c r="Y272" s="463" t="s">
        <v>677</v>
      </c>
      <c r="Z272" s="463" t="s">
        <v>677</v>
      </c>
      <c r="AA272" s="463" t="s">
        <v>677</v>
      </c>
      <c r="AB272" s="463" t="s">
        <v>677</v>
      </c>
      <c r="AC272" s="578"/>
      <c r="AD272" s="578"/>
      <c r="AE272" s="463" t="s">
        <v>677</v>
      </c>
      <c r="AF272" s="578"/>
      <c r="AG272" s="578"/>
      <c r="AH272" s="463" t="s">
        <v>677</v>
      </c>
      <c r="AI272" s="463" t="s">
        <v>677</v>
      </c>
      <c r="AJ272" s="463" t="s">
        <v>677</v>
      </c>
      <c r="AK272" s="463" t="s">
        <v>677</v>
      </c>
      <c r="AL272" s="578"/>
      <c r="AM272" s="578"/>
      <c r="AN272" s="463" t="s">
        <v>677</v>
      </c>
      <c r="AO272" s="578"/>
      <c r="AP272" s="578"/>
      <c r="AQ272" s="463" t="s">
        <v>677</v>
      </c>
      <c r="AR272" s="578"/>
      <c r="AS272" s="578"/>
      <c r="AT272" s="463" t="s">
        <v>677</v>
      </c>
      <c r="AU272" s="598">
        <v>42526</v>
      </c>
      <c r="AV272" s="463" t="s">
        <v>677</v>
      </c>
      <c r="AW272" s="463" t="s">
        <v>677</v>
      </c>
      <c r="AX272" s="463" t="s">
        <v>677</v>
      </c>
      <c r="AY272" s="463" t="s">
        <v>677</v>
      </c>
      <c r="AZ272" s="463" t="s">
        <v>677</v>
      </c>
      <c r="BA272" s="463" t="s">
        <v>677</v>
      </c>
      <c r="BB272" s="463" t="s">
        <v>677</v>
      </c>
      <c r="BC272" s="463" t="s">
        <v>677</v>
      </c>
      <c r="BD272" s="463" t="s">
        <v>677</v>
      </c>
      <c r="BE272" s="578"/>
      <c r="BF272" s="578"/>
      <c r="BG272" s="463" t="s">
        <v>677</v>
      </c>
      <c r="BH272" s="600"/>
      <c r="BI272" s="600"/>
      <c r="BJ272" s="610" t="s">
        <v>683</v>
      </c>
      <c r="BK272" s="600"/>
      <c r="BL272" s="600"/>
      <c r="BM272" s="603" t="s">
        <v>677</v>
      </c>
      <c r="BN272" s="610" t="s">
        <v>683</v>
      </c>
      <c r="BO272" s="463" t="s">
        <v>677</v>
      </c>
      <c r="BP272" s="610" t="s">
        <v>683</v>
      </c>
      <c r="BQ272" s="601" t="s">
        <v>683</v>
      </c>
      <c r="BR272" s="610" t="s">
        <v>683</v>
      </c>
      <c r="BS272" s="463" t="s">
        <v>677</v>
      </c>
      <c r="BT272" s="463" t="s">
        <v>677</v>
      </c>
      <c r="BU272" s="463" t="s">
        <v>677</v>
      </c>
      <c r="BV272" s="463" t="s">
        <v>677</v>
      </c>
      <c r="BW272" s="601" t="s">
        <v>683</v>
      </c>
      <c r="BX272" s="601" t="s">
        <v>683</v>
      </c>
      <c r="BY272" s="463" t="s">
        <v>677</v>
      </c>
    </row>
    <row r="273" spans="1:77" ht="30" x14ac:dyDescent="0.25">
      <c r="A273" s="598">
        <v>42527</v>
      </c>
      <c r="B273" s="463" t="s">
        <v>677</v>
      </c>
      <c r="C273" s="463" t="s">
        <v>677</v>
      </c>
      <c r="D273" s="463" t="s">
        <v>677</v>
      </c>
      <c r="E273" s="463" t="s">
        <v>677</v>
      </c>
      <c r="F273" s="463" t="s">
        <v>677</v>
      </c>
      <c r="G273" s="463" t="s">
        <v>677</v>
      </c>
      <c r="H273" s="463" t="s">
        <v>677</v>
      </c>
      <c r="I273" s="463" t="s">
        <v>677</v>
      </c>
      <c r="J273" s="463" t="s">
        <v>677</v>
      </c>
      <c r="K273" s="463" t="s">
        <v>677</v>
      </c>
      <c r="L273" s="463" t="s">
        <v>677</v>
      </c>
      <c r="M273" s="463" t="s">
        <v>677</v>
      </c>
      <c r="N273" s="463" t="s">
        <v>677</v>
      </c>
      <c r="O273" s="463" t="s">
        <v>677</v>
      </c>
      <c r="P273" s="463" t="s">
        <v>677</v>
      </c>
      <c r="Q273" s="463" t="s">
        <v>677</v>
      </c>
      <c r="R273" s="463" t="s">
        <v>677</v>
      </c>
      <c r="S273" s="463" t="s">
        <v>677</v>
      </c>
      <c r="T273" s="463" t="s">
        <v>677</v>
      </c>
      <c r="U273" s="463" t="s">
        <v>677</v>
      </c>
      <c r="V273" s="463" t="s">
        <v>677</v>
      </c>
      <c r="W273" s="463" t="s">
        <v>677</v>
      </c>
      <c r="X273" s="463" t="s">
        <v>677</v>
      </c>
      <c r="Y273" s="463" t="s">
        <v>677</v>
      </c>
      <c r="Z273" s="463" t="s">
        <v>677</v>
      </c>
      <c r="AA273" s="463" t="s">
        <v>677</v>
      </c>
      <c r="AB273" s="463" t="s">
        <v>677</v>
      </c>
      <c r="AC273" s="578"/>
      <c r="AD273" s="578"/>
      <c r="AE273" s="463" t="s">
        <v>677</v>
      </c>
      <c r="AF273" s="578"/>
      <c r="AG273" s="578"/>
      <c r="AH273" s="463" t="s">
        <v>677</v>
      </c>
      <c r="AI273" s="463" t="s">
        <v>677</v>
      </c>
      <c r="AJ273" s="463" t="s">
        <v>677</v>
      </c>
      <c r="AK273" s="463" t="s">
        <v>677</v>
      </c>
      <c r="AL273" s="578"/>
      <c r="AM273" s="578"/>
      <c r="AN273" s="601" t="s">
        <v>683</v>
      </c>
      <c r="AO273" s="578"/>
      <c r="AP273" s="578"/>
      <c r="AQ273" s="463" t="s">
        <v>677</v>
      </c>
      <c r="AR273" s="578"/>
      <c r="AS273" s="578"/>
      <c r="AT273" s="610" t="s">
        <v>683</v>
      </c>
      <c r="AU273" s="598">
        <v>42527</v>
      </c>
      <c r="AV273" s="463" t="s">
        <v>677</v>
      </c>
      <c r="AW273" s="463" t="s">
        <v>677</v>
      </c>
      <c r="AX273" s="463" t="s">
        <v>677</v>
      </c>
      <c r="AY273" s="463" t="s">
        <v>677</v>
      </c>
      <c r="AZ273" s="463" t="s">
        <v>677</v>
      </c>
      <c r="BA273" s="463" t="s">
        <v>677</v>
      </c>
      <c r="BB273" s="463" t="s">
        <v>677</v>
      </c>
      <c r="BC273" s="463" t="s">
        <v>677</v>
      </c>
      <c r="BD273" s="463" t="s">
        <v>677</v>
      </c>
      <c r="BE273" s="578"/>
      <c r="BF273" s="578"/>
      <c r="BG273" s="463" t="s">
        <v>677</v>
      </c>
      <c r="BH273" s="600"/>
      <c r="BI273" s="600"/>
      <c r="BJ273" s="463" t="s">
        <v>677</v>
      </c>
      <c r="BK273" s="600"/>
      <c r="BL273" s="600"/>
      <c r="BM273" s="603" t="s">
        <v>677</v>
      </c>
      <c r="BN273" s="610" t="s">
        <v>683</v>
      </c>
      <c r="BO273" s="463" t="s">
        <v>677</v>
      </c>
      <c r="BP273" s="610" t="s">
        <v>683</v>
      </c>
      <c r="BQ273" s="603" t="s">
        <v>677</v>
      </c>
      <c r="BR273" s="606" t="s">
        <v>689</v>
      </c>
      <c r="BS273" s="463" t="s">
        <v>677</v>
      </c>
      <c r="BT273" s="463" t="s">
        <v>677</v>
      </c>
      <c r="BU273" s="463" t="s">
        <v>677</v>
      </c>
      <c r="BV273" s="463" t="s">
        <v>677</v>
      </c>
      <c r="BW273" s="601" t="s">
        <v>683</v>
      </c>
      <c r="BX273" s="601" t="s">
        <v>683</v>
      </c>
      <c r="BY273" s="463" t="s">
        <v>677</v>
      </c>
    </row>
    <row r="274" spans="1:77" ht="15" x14ac:dyDescent="0.25">
      <c r="A274" s="598">
        <v>42528</v>
      </c>
      <c r="B274" s="463" t="s">
        <v>677</v>
      </c>
      <c r="C274" s="463" t="s">
        <v>677</v>
      </c>
      <c r="D274" s="463" t="s">
        <v>677</v>
      </c>
      <c r="E274" s="463" t="s">
        <v>677</v>
      </c>
      <c r="F274" s="463" t="s">
        <v>677</v>
      </c>
      <c r="G274" s="463" t="s">
        <v>677</v>
      </c>
      <c r="H274" s="463" t="s">
        <v>677</v>
      </c>
      <c r="I274" s="463" t="s">
        <v>677</v>
      </c>
      <c r="J274" s="463" t="s">
        <v>677</v>
      </c>
      <c r="K274" s="463" t="s">
        <v>677</v>
      </c>
      <c r="L274" s="463" t="s">
        <v>677</v>
      </c>
      <c r="M274" s="463" t="s">
        <v>677</v>
      </c>
      <c r="N274" s="463" t="s">
        <v>677</v>
      </c>
      <c r="O274" s="463" t="s">
        <v>677</v>
      </c>
      <c r="P274" s="463" t="s">
        <v>677</v>
      </c>
      <c r="Q274" s="463" t="s">
        <v>677</v>
      </c>
      <c r="R274" s="463" t="s">
        <v>677</v>
      </c>
      <c r="S274" s="463" t="s">
        <v>677</v>
      </c>
      <c r="T274" s="463" t="s">
        <v>677</v>
      </c>
      <c r="U274" s="463" t="s">
        <v>677</v>
      </c>
      <c r="V274" s="463" t="s">
        <v>677</v>
      </c>
      <c r="W274" s="463" t="s">
        <v>677</v>
      </c>
      <c r="X274" s="463" t="s">
        <v>677</v>
      </c>
      <c r="Y274" s="463" t="s">
        <v>677</v>
      </c>
      <c r="Z274" s="463" t="s">
        <v>677</v>
      </c>
      <c r="AA274" s="463" t="s">
        <v>677</v>
      </c>
      <c r="AB274" s="463" t="s">
        <v>677</v>
      </c>
      <c r="AC274" s="578"/>
      <c r="AD274" s="578"/>
      <c r="AE274" s="463" t="s">
        <v>677</v>
      </c>
      <c r="AF274" s="578"/>
      <c r="AG274" s="578"/>
      <c r="AH274" s="463" t="s">
        <v>677</v>
      </c>
      <c r="AI274" s="463" t="s">
        <v>677</v>
      </c>
      <c r="AJ274" s="463" t="s">
        <v>677</v>
      </c>
      <c r="AK274" s="463" t="s">
        <v>677</v>
      </c>
      <c r="AL274" s="578"/>
      <c r="AM274" s="578"/>
      <c r="AN274" s="463" t="s">
        <v>677</v>
      </c>
      <c r="AO274" s="578"/>
      <c r="AP274" s="578"/>
      <c r="AQ274" s="463" t="s">
        <v>677</v>
      </c>
      <c r="AR274" s="578"/>
      <c r="AS274" s="578"/>
      <c r="AT274" s="463" t="s">
        <v>677</v>
      </c>
      <c r="AU274" s="598">
        <v>42528</v>
      </c>
      <c r="AV274" s="463" t="s">
        <v>677</v>
      </c>
      <c r="AW274" s="463" t="s">
        <v>677</v>
      </c>
      <c r="AX274" s="463" t="s">
        <v>677</v>
      </c>
      <c r="AY274" s="463" t="s">
        <v>677</v>
      </c>
      <c r="AZ274" s="463" t="s">
        <v>677</v>
      </c>
      <c r="BA274" s="463" t="s">
        <v>677</v>
      </c>
      <c r="BB274" s="463" t="s">
        <v>677</v>
      </c>
      <c r="BC274" s="463" t="s">
        <v>677</v>
      </c>
      <c r="BD274" s="463" t="s">
        <v>677</v>
      </c>
      <c r="BE274" s="578"/>
      <c r="BF274" s="578"/>
      <c r="BG274" s="463" t="s">
        <v>677</v>
      </c>
      <c r="BH274" s="600"/>
      <c r="BI274" s="600"/>
      <c r="BJ274" s="463" t="s">
        <v>677</v>
      </c>
      <c r="BK274" s="600"/>
      <c r="BL274" s="600"/>
      <c r="BM274" s="603" t="s">
        <v>677</v>
      </c>
      <c r="BN274" s="610" t="s">
        <v>683</v>
      </c>
      <c r="BO274" s="463" t="s">
        <v>677</v>
      </c>
      <c r="BP274" s="610" t="s">
        <v>683</v>
      </c>
      <c r="BQ274" s="463" t="s">
        <v>677</v>
      </c>
      <c r="BR274" s="463" t="s">
        <v>677</v>
      </c>
      <c r="BS274" s="463" t="s">
        <v>677</v>
      </c>
      <c r="BT274" s="463" t="s">
        <v>677</v>
      </c>
      <c r="BU274" s="463" t="s">
        <v>677</v>
      </c>
      <c r="BV274" s="463" t="s">
        <v>677</v>
      </c>
      <c r="BW274" s="601" t="s">
        <v>683</v>
      </c>
      <c r="BX274" s="601" t="s">
        <v>683</v>
      </c>
      <c r="BY274" s="463" t="s">
        <v>677</v>
      </c>
    </row>
    <row r="275" spans="1:77" ht="15" x14ac:dyDescent="0.25">
      <c r="A275" s="598">
        <v>42529</v>
      </c>
      <c r="B275" s="463" t="s">
        <v>677</v>
      </c>
      <c r="C275" s="463" t="s">
        <v>677</v>
      </c>
      <c r="D275" s="463" t="s">
        <v>677</v>
      </c>
      <c r="E275" s="463" t="s">
        <v>677</v>
      </c>
      <c r="F275" s="463" t="s">
        <v>677</v>
      </c>
      <c r="G275" s="463" t="s">
        <v>677</v>
      </c>
      <c r="H275" s="463" t="s">
        <v>677</v>
      </c>
      <c r="I275" s="463" t="s">
        <v>677</v>
      </c>
      <c r="J275" s="463" t="s">
        <v>677</v>
      </c>
      <c r="K275" s="463" t="s">
        <v>677</v>
      </c>
      <c r="L275" s="463" t="s">
        <v>677</v>
      </c>
      <c r="M275" s="463" t="s">
        <v>677</v>
      </c>
      <c r="N275" s="463" t="s">
        <v>677</v>
      </c>
      <c r="O275" s="463" t="s">
        <v>677</v>
      </c>
      <c r="P275" s="463" t="s">
        <v>677</v>
      </c>
      <c r="Q275" s="463" t="s">
        <v>677</v>
      </c>
      <c r="R275" s="463" t="s">
        <v>677</v>
      </c>
      <c r="S275" s="463" t="s">
        <v>677</v>
      </c>
      <c r="T275" s="463" t="s">
        <v>677</v>
      </c>
      <c r="U275" s="463" t="s">
        <v>677</v>
      </c>
      <c r="V275" s="463" t="s">
        <v>677</v>
      </c>
      <c r="W275" s="463" t="s">
        <v>677</v>
      </c>
      <c r="X275" s="463" t="s">
        <v>677</v>
      </c>
      <c r="Y275" s="463" t="s">
        <v>677</v>
      </c>
      <c r="Z275" s="463" t="s">
        <v>677</v>
      </c>
      <c r="AA275" s="463" t="s">
        <v>677</v>
      </c>
      <c r="AB275" s="463" t="s">
        <v>677</v>
      </c>
      <c r="AC275" s="578"/>
      <c r="AD275" s="578"/>
      <c r="AE275" s="463" t="s">
        <v>677</v>
      </c>
      <c r="AF275" s="578"/>
      <c r="AG275" s="578"/>
      <c r="AH275" s="463" t="s">
        <v>677</v>
      </c>
      <c r="AI275" s="463" t="s">
        <v>677</v>
      </c>
      <c r="AJ275" s="463" t="s">
        <v>677</v>
      </c>
      <c r="AK275" s="463" t="s">
        <v>677</v>
      </c>
      <c r="AL275" s="578"/>
      <c r="AM275" s="578"/>
      <c r="AN275" s="463" t="s">
        <v>677</v>
      </c>
      <c r="AO275" s="578"/>
      <c r="AP275" s="578"/>
      <c r="AQ275" s="463" t="s">
        <v>677</v>
      </c>
      <c r="AR275" s="578"/>
      <c r="AS275" s="578"/>
      <c r="AT275" s="463" t="s">
        <v>677</v>
      </c>
      <c r="AU275" s="598">
        <v>42529</v>
      </c>
      <c r="AV275" s="463" t="s">
        <v>677</v>
      </c>
      <c r="AW275" s="463" t="s">
        <v>677</v>
      </c>
      <c r="AX275" s="463" t="s">
        <v>677</v>
      </c>
      <c r="AY275" s="463" t="s">
        <v>677</v>
      </c>
      <c r="AZ275" s="463" t="s">
        <v>677</v>
      </c>
      <c r="BA275" s="463" t="s">
        <v>677</v>
      </c>
      <c r="BB275" s="463" t="s">
        <v>677</v>
      </c>
      <c r="BC275" s="463" t="s">
        <v>677</v>
      </c>
      <c r="BD275" s="463" t="s">
        <v>677</v>
      </c>
      <c r="BE275" s="578"/>
      <c r="BF275" s="578"/>
      <c r="BG275" s="463" t="s">
        <v>677</v>
      </c>
      <c r="BH275" s="600"/>
      <c r="BI275" s="600"/>
      <c r="BJ275" s="463" t="s">
        <v>677</v>
      </c>
      <c r="BK275" s="600"/>
      <c r="BL275" s="600"/>
      <c r="BM275" s="603" t="s">
        <v>677</v>
      </c>
      <c r="BN275" s="610" t="s">
        <v>683</v>
      </c>
      <c r="BO275" s="463" t="s">
        <v>677</v>
      </c>
      <c r="BP275" s="610" t="s">
        <v>683</v>
      </c>
      <c r="BQ275" s="463" t="s">
        <v>677</v>
      </c>
      <c r="BR275" s="610" t="s">
        <v>683</v>
      </c>
      <c r="BS275" s="463" t="s">
        <v>677</v>
      </c>
      <c r="BT275" s="463" t="s">
        <v>677</v>
      </c>
      <c r="BU275" s="463" t="s">
        <v>677</v>
      </c>
      <c r="BV275" s="463" t="s">
        <v>677</v>
      </c>
      <c r="BW275" s="601" t="s">
        <v>683</v>
      </c>
      <c r="BX275" s="601" t="s">
        <v>683</v>
      </c>
      <c r="BY275" s="463" t="s">
        <v>677</v>
      </c>
    </row>
    <row r="276" spans="1:77" ht="15" x14ac:dyDescent="0.25">
      <c r="A276" s="598">
        <v>42530</v>
      </c>
      <c r="B276" s="463" t="s">
        <v>677</v>
      </c>
      <c r="C276" s="463" t="s">
        <v>677</v>
      </c>
      <c r="D276" s="463" t="s">
        <v>677</v>
      </c>
      <c r="E276" s="463" t="s">
        <v>677</v>
      </c>
      <c r="F276" s="463" t="s">
        <v>677</v>
      </c>
      <c r="G276" s="463" t="s">
        <v>677</v>
      </c>
      <c r="H276" s="463" t="s">
        <v>677</v>
      </c>
      <c r="I276" s="463" t="s">
        <v>677</v>
      </c>
      <c r="J276" s="463" t="s">
        <v>677</v>
      </c>
      <c r="K276" s="463" t="s">
        <v>677</v>
      </c>
      <c r="L276" s="463" t="s">
        <v>677</v>
      </c>
      <c r="M276" s="463" t="s">
        <v>677</v>
      </c>
      <c r="N276" s="463" t="s">
        <v>677</v>
      </c>
      <c r="O276" s="463" t="s">
        <v>677</v>
      </c>
      <c r="P276" s="463" t="s">
        <v>677</v>
      </c>
      <c r="Q276" s="463" t="s">
        <v>677</v>
      </c>
      <c r="R276" s="463" t="s">
        <v>677</v>
      </c>
      <c r="S276" s="463" t="s">
        <v>677</v>
      </c>
      <c r="T276" s="463" t="s">
        <v>677</v>
      </c>
      <c r="U276" s="463" t="s">
        <v>677</v>
      </c>
      <c r="V276" s="463" t="s">
        <v>677</v>
      </c>
      <c r="W276" s="463" t="s">
        <v>677</v>
      </c>
      <c r="X276" s="463" t="s">
        <v>677</v>
      </c>
      <c r="Y276" s="463" t="s">
        <v>677</v>
      </c>
      <c r="Z276" s="463" t="s">
        <v>677</v>
      </c>
      <c r="AA276" s="463" t="s">
        <v>677</v>
      </c>
      <c r="AB276" s="463" t="s">
        <v>677</v>
      </c>
      <c r="AC276" s="578"/>
      <c r="AD276" s="578"/>
      <c r="AE276" s="463" t="s">
        <v>677</v>
      </c>
      <c r="AF276" s="578"/>
      <c r="AG276" s="578"/>
      <c r="AH276" s="463" t="s">
        <v>677</v>
      </c>
      <c r="AI276" s="463" t="s">
        <v>677</v>
      </c>
      <c r="AJ276" s="463" t="s">
        <v>677</v>
      </c>
      <c r="AK276" s="463" t="s">
        <v>677</v>
      </c>
      <c r="AL276" s="578"/>
      <c r="AM276" s="578"/>
      <c r="AN276" s="463" t="s">
        <v>677</v>
      </c>
      <c r="AO276" s="578"/>
      <c r="AP276" s="578"/>
      <c r="AQ276" s="463" t="s">
        <v>677</v>
      </c>
      <c r="AR276" s="578"/>
      <c r="AS276" s="578"/>
      <c r="AT276" s="463" t="s">
        <v>677</v>
      </c>
      <c r="AU276" s="598">
        <v>42530</v>
      </c>
      <c r="AV276" s="463" t="s">
        <v>677</v>
      </c>
      <c r="AW276" s="463" t="s">
        <v>677</v>
      </c>
      <c r="AX276" s="463" t="s">
        <v>677</v>
      </c>
      <c r="AY276" s="463" t="s">
        <v>677</v>
      </c>
      <c r="AZ276" s="463" t="s">
        <v>677</v>
      </c>
      <c r="BA276" s="463" t="s">
        <v>677</v>
      </c>
      <c r="BB276" s="463" t="s">
        <v>677</v>
      </c>
      <c r="BC276" s="463" t="s">
        <v>677</v>
      </c>
      <c r="BD276" s="463" t="s">
        <v>677</v>
      </c>
      <c r="BE276" s="578"/>
      <c r="BF276" s="578"/>
      <c r="BG276" s="463" t="s">
        <v>677</v>
      </c>
      <c r="BH276" s="600"/>
      <c r="BI276" s="600"/>
      <c r="BJ276" s="463" t="s">
        <v>677</v>
      </c>
      <c r="BK276" s="600"/>
      <c r="BL276" s="600"/>
      <c r="BM276" s="603" t="s">
        <v>677</v>
      </c>
      <c r="BN276" s="463" t="s">
        <v>677</v>
      </c>
      <c r="BO276" s="463" t="s">
        <v>677</v>
      </c>
      <c r="BP276" s="463" t="s">
        <v>677</v>
      </c>
      <c r="BQ276" s="463" t="s">
        <v>677</v>
      </c>
      <c r="BR276" s="610" t="s">
        <v>683</v>
      </c>
      <c r="BS276" s="463" t="s">
        <v>677</v>
      </c>
      <c r="BT276" s="463" t="s">
        <v>677</v>
      </c>
      <c r="BU276" s="463" t="s">
        <v>677</v>
      </c>
      <c r="BV276" s="463" t="s">
        <v>677</v>
      </c>
      <c r="BW276" s="601" t="s">
        <v>683</v>
      </c>
      <c r="BX276" s="601" t="s">
        <v>683</v>
      </c>
      <c r="BY276" s="463" t="s">
        <v>677</v>
      </c>
    </row>
    <row r="277" spans="1:77" ht="26.25" x14ac:dyDescent="0.25">
      <c r="A277" s="598">
        <v>42531</v>
      </c>
      <c r="B277" s="463" t="s">
        <v>677</v>
      </c>
      <c r="C277" s="463" t="s">
        <v>677</v>
      </c>
      <c r="D277" s="463" t="s">
        <v>677</v>
      </c>
      <c r="E277" s="463" t="s">
        <v>677</v>
      </c>
      <c r="F277" s="463" t="s">
        <v>677</v>
      </c>
      <c r="G277" s="463" t="s">
        <v>677</v>
      </c>
      <c r="H277" s="463" t="s">
        <v>677</v>
      </c>
      <c r="I277" s="463" t="s">
        <v>677</v>
      </c>
      <c r="J277" s="463" t="s">
        <v>677</v>
      </c>
      <c r="K277" s="463" t="s">
        <v>677</v>
      </c>
      <c r="L277" s="463" t="s">
        <v>677</v>
      </c>
      <c r="M277" s="463" t="s">
        <v>677</v>
      </c>
      <c r="N277" s="463" t="s">
        <v>677</v>
      </c>
      <c r="O277" s="463" t="s">
        <v>677</v>
      </c>
      <c r="P277" s="463" t="s">
        <v>677</v>
      </c>
      <c r="Q277" s="463" t="s">
        <v>677</v>
      </c>
      <c r="R277" s="463" t="s">
        <v>677</v>
      </c>
      <c r="S277" s="463" t="s">
        <v>677</v>
      </c>
      <c r="T277" s="463" t="s">
        <v>677</v>
      </c>
      <c r="U277" s="463" t="s">
        <v>677</v>
      </c>
      <c r="V277" s="463" t="s">
        <v>677</v>
      </c>
      <c r="W277" s="463" t="s">
        <v>677</v>
      </c>
      <c r="X277" s="463" t="s">
        <v>677</v>
      </c>
      <c r="Y277" s="463" t="s">
        <v>677</v>
      </c>
      <c r="Z277" s="463" t="s">
        <v>677</v>
      </c>
      <c r="AA277" s="463" t="s">
        <v>677</v>
      </c>
      <c r="AB277" s="463" t="s">
        <v>677</v>
      </c>
      <c r="AC277" s="578"/>
      <c r="AD277" s="578"/>
      <c r="AE277" s="463" t="s">
        <v>677</v>
      </c>
      <c r="AF277" s="578"/>
      <c r="AG277" s="578"/>
      <c r="AH277" s="463" t="s">
        <v>677</v>
      </c>
      <c r="AI277" s="463" t="s">
        <v>677</v>
      </c>
      <c r="AJ277" s="463" t="s">
        <v>677</v>
      </c>
      <c r="AK277" s="463" t="s">
        <v>677</v>
      </c>
      <c r="AL277" s="578"/>
      <c r="AM277" s="578"/>
      <c r="AN277" s="463" t="s">
        <v>677</v>
      </c>
      <c r="AO277" s="578"/>
      <c r="AP277" s="578"/>
      <c r="AQ277" s="463" t="s">
        <v>677</v>
      </c>
      <c r="AR277" s="578"/>
      <c r="AS277" s="578"/>
      <c r="AT277" s="463" t="s">
        <v>677</v>
      </c>
      <c r="AU277" s="598">
        <v>42531</v>
      </c>
      <c r="AV277" s="463" t="s">
        <v>677</v>
      </c>
      <c r="AW277" s="463" t="s">
        <v>677</v>
      </c>
      <c r="AX277" s="463" t="s">
        <v>677</v>
      </c>
      <c r="AY277" s="463" t="s">
        <v>677</v>
      </c>
      <c r="AZ277" s="463" t="s">
        <v>677</v>
      </c>
      <c r="BA277" s="463" t="s">
        <v>677</v>
      </c>
      <c r="BB277" s="463" t="s">
        <v>677</v>
      </c>
      <c r="BC277" s="463" t="s">
        <v>677</v>
      </c>
      <c r="BD277" s="463" t="s">
        <v>677</v>
      </c>
      <c r="BE277" s="578"/>
      <c r="BF277" s="578"/>
      <c r="BG277" s="463" t="s">
        <v>677</v>
      </c>
      <c r="BH277" s="600"/>
      <c r="BI277" s="600"/>
      <c r="BJ277" s="463" t="s">
        <v>677</v>
      </c>
      <c r="BK277" s="600"/>
      <c r="BL277" s="600"/>
      <c r="BM277" s="603" t="s">
        <v>677</v>
      </c>
      <c r="BN277" s="463" t="s">
        <v>677</v>
      </c>
      <c r="BO277" s="463" t="s">
        <v>677</v>
      </c>
      <c r="BP277" s="463" t="s">
        <v>677</v>
      </c>
      <c r="BQ277" s="602" t="s">
        <v>886</v>
      </c>
      <c r="BR277" s="610" t="s">
        <v>683</v>
      </c>
      <c r="BS277" s="463" t="s">
        <v>677</v>
      </c>
      <c r="BT277" s="463" t="s">
        <v>677</v>
      </c>
      <c r="BU277" s="463" t="s">
        <v>677</v>
      </c>
      <c r="BV277" s="463" t="s">
        <v>677</v>
      </c>
      <c r="BW277" s="601" t="s">
        <v>683</v>
      </c>
      <c r="BX277" s="601" t="s">
        <v>683</v>
      </c>
      <c r="BY277" s="463" t="s">
        <v>677</v>
      </c>
    </row>
    <row r="278" spans="1:77" ht="26.25" x14ac:dyDescent="0.25">
      <c r="A278" s="598">
        <v>42532</v>
      </c>
      <c r="B278" s="463" t="s">
        <v>677</v>
      </c>
      <c r="C278" s="463" t="s">
        <v>677</v>
      </c>
      <c r="D278" s="463" t="s">
        <v>677</v>
      </c>
      <c r="E278" s="463" t="s">
        <v>677</v>
      </c>
      <c r="F278" s="463" t="s">
        <v>677</v>
      </c>
      <c r="G278" s="463" t="s">
        <v>677</v>
      </c>
      <c r="H278" s="463" t="s">
        <v>677</v>
      </c>
      <c r="I278" s="463" t="s">
        <v>677</v>
      </c>
      <c r="J278" s="463" t="s">
        <v>677</v>
      </c>
      <c r="K278" s="463" t="s">
        <v>677</v>
      </c>
      <c r="L278" s="463" t="s">
        <v>677</v>
      </c>
      <c r="M278" s="463" t="s">
        <v>677</v>
      </c>
      <c r="N278" s="463" t="s">
        <v>677</v>
      </c>
      <c r="O278" s="463" t="s">
        <v>677</v>
      </c>
      <c r="P278" s="463" t="s">
        <v>677</v>
      </c>
      <c r="Q278" s="463" t="s">
        <v>677</v>
      </c>
      <c r="R278" s="463" t="s">
        <v>677</v>
      </c>
      <c r="S278" s="463" t="s">
        <v>677</v>
      </c>
      <c r="T278" s="463" t="s">
        <v>677</v>
      </c>
      <c r="U278" s="463" t="s">
        <v>677</v>
      </c>
      <c r="V278" s="463" t="s">
        <v>677</v>
      </c>
      <c r="W278" s="463" t="s">
        <v>677</v>
      </c>
      <c r="X278" s="463" t="s">
        <v>677</v>
      </c>
      <c r="Y278" s="463" t="s">
        <v>677</v>
      </c>
      <c r="Z278" s="463" t="s">
        <v>677</v>
      </c>
      <c r="AA278" s="463" t="s">
        <v>677</v>
      </c>
      <c r="AB278" s="463" t="s">
        <v>677</v>
      </c>
      <c r="AC278" s="578"/>
      <c r="AD278" s="578"/>
      <c r="AE278" s="463" t="s">
        <v>677</v>
      </c>
      <c r="AF278" s="578"/>
      <c r="AG278" s="578"/>
      <c r="AH278" s="463" t="s">
        <v>677</v>
      </c>
      <c r="AI278" s="463" t="s">
        <v>677</v>
      </c>
      <c r="AJ278" s="463" t="s">
        <v>677</v>
      </c>
      <c r="AK278" s="463" t="s">
        <v>677</v>
      </c>
      <c r="AL278" s="578"/>
      <c r="AM278" s="578"/>
      <c r="AN278" s="463" t="s">
        <v>677</v>
      </c>
      <c r="AO278" s="578"/>
      <c r="AP278" s="578"/>
      <c r="AQ278" s="463" t="s">
        <v>677</v>
      </c>
      <c r="AR278" s="578"/>
      <c r="AS278" s="578"/>
      <c r="AT278" s="463" t="s">
        <v>677</v>
      </c>
      <c r="AU278" s="598">
        <v>42532</v>
      </c>
      <c r="AV278" s="463" t="s">
        <v>677</v>
      </c>
      <c r="AW278" s="463" t="s">
        <v>677</v>
      </c>
      <c r="AX278" s="463" t="s">
        <v>677</v>
      </c>
      <c r="AY278" s="463" t="s">
        <v>677</v>
      </c>
      <c r="AZ278" s="463" t="s">
        <v>677</v>
      </c>
      <c r="BA278" s="463" t="s">
        <v>677</v>
      </c>
      <c r="BB278" s="463" t="s">
        <v>677</v>
      </c>
      <c r="BC278" s="463" t="s">
        <v>677</v>
      </c>
      <c r="BD278" s="463" t="s">
        <v>677</v>
      </c>
      <c r="BE278" s="578"/>
      <c r="BF278" s="578"/>
      <c r="BG278" s="463" t="s">
        <v>677</v>
      </c>
      <c r="BH278" s="600"/>
      <c r="BI278" s="600"/>
      <c r="BJ278" s="463" t="s">
        <v>677</v>
      </c>
      <c r="BK278" s="600"/>
      <c r="BL278" s="600"/>
      <c r="BM278" s="603" t="s">
        <v>677</v>
      </c>
      <c r="BN278" s="610" t="s">
        <v>683</v>
      </c>
      <c r="BO278" s="463" t="s">
        <v>677</v>
      </c>
      <c r="BP278" s="610" t="s">
        <v>683</v>
      </c>
      <c r="BQ278" s="602" t="s">
        <v>886</v>
      </c>
      <c r="BR278" s="610" t="s">
        <v>683</v>
      </c>
      <c r="BS278" s="463" t="s">
        <v>677</v>
      </c>
      <c r="BT278" s="463" t="s">
        <v>677</v>
      </c>
      <c r="BU278" s="463" t="s">
        <v>677</v>
      </c>
      <c r="BV278" s="463" t="s">
        <v>677</v>
      </c>
      <c r="BW278" s="601" t="s">
        <v>683</v>
      </c>
      <c r="BX278" s="601" t="s">
        <v>683</v>
      </c>
      <c r="BY278" s="463" t="s">
        <v>677</v>
      </c>
    </row>
    <row r="279" spans="1:77" ht="15" x14ac:dyDescent="0.25">
      <c r="A279" s="598">
        <v>42533</v>
      </c>
      <c r="B279" s="463" t="s">
        <v>677</v>
      </c>
      <c r="C279" s="463" t="s">
        <v>677</v>
      </c>
      <c r="D279" s="463" t="s">
        <v>677</v>
      </c>
      <c r="E279" s="463" t="s">
        <v>677</v>
      </c>
      <c r="F279" s="463" t="s">
        <v>677</v>
      </c>
      <c r="G279" s="463" t="s">
        <v>677</v>
      </c>
      <c r="H279" s="463" t="s">
        <v>677</v>
      </c>
      <c r="I279" s="463" t="s">
        <v>677</v>
      </c>
      <c r="J279" s="463" t="s">
        <v>677</v>
      </c>
      <c r="K279" s="463" t="s">
        <v>677</v>
      </c>
      <c r="L279" s="463" t="s">
        <v>677</v>
      </c>
      <c r="M279" s="463" t="s">
        <v>677</v>
      </c>
      <c r="N279" s="463" t="s">
        <v>677</v>
      </c>
      <c r="O279" s="463" t="s">
        <v>677</v>
      </c>
      <c r="P279" s="463" t="s">
        <v>677</v>
      </c>
      <c r="Q279" s="463" t="s">
        <v>677</v>
      </c>
      <c r="R279" s="463" t="s">
        <v>677</v>
      </c>
      <c r="S279" s="463" t="s">
        <v>677</v>
      </c>
      <c r="T279" s="463" t="s">
        <v>677</v>
      </c>
      <c r="U279" s="463" t="s">
        <v>677</v>
      </c>
      <c r="V279" s="463" t="s">
        <v>677</v>
      </c>
      <c r="W279" s="463" t="s">
        <v>677</v>
      </c>
      <c r="X279" s="463" t="s">
        <v>677</v>
      </c>
      <c r="Y279" s="463" t="s">
        <v>677</v>
      </c>
      <c r="Z279" s="463" t="s">
        <v>677</v>
      </c>
      <c r="AA279" s="463" t="s">
        <v>677</v>
      </c>
      <c r="AB279" s="463" t="s">
        <v>677</v>
      </c>
      <c r="AC279" s="578"/>
      <c r="AD279" s="578"/>
      <c r="AE279" s="463" t="s">
        <v>677</v>
      </c>
      <c r="AF279" s="578"/>
      <c r="AG279" s="578"/>
      <c r="AH279" s="463" t="s">
        <v>677</v>
      </c>
      <c r="AI279" s="463" t="s">
        <v>677</v>
      </c>
      <c r="AJ279" s="463" t="s">
        <v>677</v>
      </c>
      <c r="AK279" s="463" t="s">
        <v>677</v>
      </c>
      <c r="AL279" s="578"/>
      <c r="AM279" s="578"/>
      <c r="AN279" s="463" t="s">
        <v>677</v>
      </c>
      <c r="AO279" s="578"/>
      <c r="AP279" s="578"/>
      <c r="AQ279" s="463" t="s">
        <v>677</v>
      </c>
      <c r="AR279" s="578"/>
      <c r="AS279" s="578"/>
      <c r="AT279" s="463" t="s">
        <v>677</v>
      </c>
      <c r="AU279" s="598">
        <v>42533</v>
      </c>
      <c r="AV279" s="463" t="s">
        <v>677</v>
      </c>
      <c r="AW279" s="463" t="s">
        <v>677</v>
      </c>
      <c r="AX279" s="463" t="s">
        <v>677</v>
      </c>
      <c r="AY279" s="463" t="s">
        <v>677</v>
      </c>
      <c r="AZ279" s="463" t="s">
        <v>677</v>
      </c>
      <c r="BA279" s="463" t="s">
        <v>677</v>
      </c>
      <c r="BB279" s="463" t="s">
        <v>677</v>
      </c>
      <c r="BC279" s="463" t="s">
        <v>677</v>
      </c>
      <c r="BD279" s="463" t="s">
        <v>677</v>
      </c>
      <c r="BE279" s="578"/>
      <c r="BF279" s="578"/>
      <c r="BG279" s="601" t="s">
        <v>683</v>
      </c>
      <c r="BH279" s="600"/>
      <c r="BI279" s="600"/>
      <c r="BJ279" s="463" t="s">
        <v>677</v>
      </c>
      <c r="BK279" s="600"/>
      <c r="BL279" s="600"/>
      <c r="BM279" s="603" t="s">
        <v>677</v>
      </c>
      <c r="BN279" s="610" t="s">
        <v>683</v>
      </c>
      <c r="BO279" s="463" t="s">
        <v>677</v>
      </c>
      <c r="BP279" s="610" t="s">
        <v>683</v>
      </c>
      <c r="BQ279" s="603" t="s">
        <v>677</v>
      </c>
      <c r="BR279" s="610" t="s">
        <v>683</v>
      </c>
      <c r="BS279" s="463" t="s">
        <v>677</v>
      </c>
      <c r="BT279" s="463" t="s">
        <v>677</v>
      </c>
      <c r="BU279" s="463" t="s">
        <v>677</v>
      </c>
      <c r="BV279" s="463" t="s">
        <v>677</v>
      </c>
      <c r="BW279" s="601" t="s">
        <v>683</v>
      </c>
      <c r="BX279" s="601" t="s">
        <v>683</v>
      </c>
      <c r="BY279" s="463" t="s">
        <v>677</v>
      </c>
    </row>
    <row r="280" spans="1:77" ht="15" x14ac:dyDescent="0.25">
      <c r="A280" s="598">
        <v>42534</v>
      </c>
      <c r="B280" s="463" t="s">
        <v>677</v>
      </c>
      <c r="C280" s="463" t="s">
        <v>677</v>
      </c>
      <c r="D280" s="463" t="s">
        <v>677</v>
      </c>
      <c r="E280" s="463" t="s">
        <v>677</v>
      </c>
      <c r="F280" s="463" t="s">
        <v>677</v>
      </c>
      <c r="G280" s="463" t="s">
        <v>677</v>
      </c>
      <c r="H280" s="463" t="s">
        <v>677</v>
      </c>
      <c r="I280" s="463" t="s">
        <v>677</v>
      </c>
      <c r="J280" s="463" t="s">
        <v>677</v>
      </c>
      <c r="K280" s="463" t="s">
        <v>677</v>
      </c>
      <c r="L280" s="463" t="s">
        <v>677</v>
      </c>
      <c r="M280" s="463" t="s">
        <v>677</v>
      </c>
      <c r="N280" s="463" t="s">
        <v>677</v>
      </c>
      <c r="O280" s="463" t="s">
        <v>677</v>
      </c>
      <c r="P280" s="463" t="s">
        <v>677</v>
      </c>
      <c r="Q280" s="463" t="s">
        <v>677</v>
      </c>
      <c r="R280" s="463" t="s">
        <v>677</v>
      </c>
      <c r="S280" s="463" t="s">
        <v>677</v>
      </c>
      <c r="T280" s="463" t="s">
        <v>677</v>
      </c>
      <c r="U280" s="463" t="s">
        <v>677</v>
      </c>
      <c r="V280" s="463" t="s">
        <v>677</v>
      </c>
      <c r="W280" s="463" t="s">
        <v>677</v>
      </c>
      <c r="X280" s="463" t="s">
        <v>677</v>
      </c>
      <c r="Y280" s="463" t="s">
        <v>677</v>
      </c>
      <c r="Z280" s="463" t="s">
        <v>677</v>
      </c>
      <c r="AA280" s="463" t="s">
        <v>677</v>
      </c>
      <c r="AB280" s="463" t="s">
        <v>677</v>
      </c>
      <c r="AC280" s="578"/>
      <c r="AD280" s="578"/>
      <c r="AE280" s="463" t="s">
        <v>677</v>
      </c>
      <c r="AF280" s="578"/>
      <c r="AG280" s="578"/>
      <c r="AH280" s="463" t="s">
        <v>677</v>
      </c>
      <c r="AI280" s="463" t="s">
        <v>677</v>
      </c>
      <c r="AJ280" s="463" t="s">
        <v>677</v>
      </c>
      <c r="AK280" s="463" t="s">
        <v>677</v>
      </c>
      <c r="AL280" s="578"/>
      <c r="AM280" s="578"/>
      <c r="AN280" s="463" t="s">
        <v>677</v>
      </c>
      <c r="AO280" s="578"/>
      <c r="AP280" s="578"/>
      <c r="AQ280" s="463" t="s">
        <v>677</v>
      </c>
      <c r="AR280" s="578"/>
      <c r="AS280" s="578"/>
      <c r="AT280" s="463" t="s">
        <v>677</v>
      </c>
      <c r="AU280" s="598">
        <v>42534</v>
      </c>
      <c r="AV280" s="463" t="s">
        <v>677</v>
      </c>
      <c r="AW280" s="463" t="s">
        <v>677</v>
      </c>
      <c r="AX280" s="463" t="s">
        <v>677</v>
      </c>
      <c r="AY280" s="463" t="s">
        <v>677</v>
      </c>
      <c r="AZ280" s="463" t="s">
        <v>677</v>
      </c>
      <c r="BA280" s="463" t="s">
        <v>677</v>
      </c>
      <c r="BB280" s="463" t="s">
        <v>677</v>
      </c>
      <c r="BC280" s="463" t="s">
        <v>677</v>
      </c>
      <c r="BD280" s="463" t="s">
        <v>677</v>
      </c>
      <c r="BE280" s="578"/>
      <c r="BF280" s="578"/>
      <c r="BG280" s="463" t="s">
        <v>677</v>
      </c>
      <c r="BH280" s="600"/>
      <c r="BI280" s="600"/>
      <c r="BJ280" s="463" t="s">
        <v>677</v>
      </c>
      <c r="BK280" s="600"/>
      <c r="BL280" s="600"/>
      <c r="BM280" s="603" t="s">
        <v>677</v>
      </c>
      <c r="BN280" s="463" t="s">
        <v>677</v>
      </c>
      <c r="BO280" s="463" t="s">
        <v>677</v>
      </c>
      <c r="BP280" s="463" t="s">
        <v>677</v>
      </c>
      <c r="BQ280" s="463" t="s">
        <v>677</v>
      </c>
      <c r="BR280" s="610" t="s">
        <v>683</v>
      </c>
      <c r="BS280" s="463" t="s">
        <v>677</v>
      </c>
      <c r="BT280" s="463" t="s">
        <v>677</v>
      </c>
      <c r="BU280" s="463" t="s">
        <v>677</v>
      </c>
      <c r="BV280" s="463" t="s">
        <v>677</v>
      </c>
      <c r="BW280" s="601" t="s">
        <v>683</v>
      </c>
      <c r="BX280" s="601" t="s">
        <v>683</v>
      </c>
      <c r="BY280" s="463" t="s">
        <v>677</v>
      </c>
    </row>
    <row r="281" spans="1:77" ht="15" x14ac:dyDescent="0.25">
      <c r="A281" s="598">
        <v>42535</v>
      </c>
      <c r="B281" s="463" t="s">
        <v>677</v>
      </c>
      <c r="C281" s="463" t="s">
        <v>677</v>
      </c>
      <c r="D281" s="463" t="s">
        <v>677</v>
      </c>
      <c r="E281" s="603" t="s">
        <v>677</v>
      </c>
      <c r="F281" s="463" t="s">
        <v>677</v>
      </c>
      <c r="G281" s="463" t="s">
        <v>677</v>
      </c>
      <c r="H281" s="463" t="s">
        <v>677</v>
      </c>
      <c r="I281" s="463" t="s">
        <v>677</v>
      </c>
      <c r="J281" s="463" t="s">
        <v>677</v>
      </c>
      <c r="K281" s="463" t="s">
        <v>677</v>
      </c>
      <c r="L281" s="463" t="s">
        <v>677</v>
      </c>
      <c r="M281" s="463" t="s">
        <v>677</v>
      </c>
      <c r="N281" s="463" t="s">
        <v>677</v>
      </c>
      <c r="O281" s="463" t="s">
        <v>677</v>
      </c>
      <c r="P281" s="463" t="s">
        <v>677</v>
      </c>
      <c r="Q281" s="463" t="s">
        <v>677</v>
      </c>
      <c r="R281" s="463" t="s">
        <v>677</v>
      </c>
      <c r="S281" s="463" t="s">
        <v>677</v>
      </c>
      <c r="T281" s="463" t="s">
        <v>677</v>
      </c>
      <c r="U281" s="463" t="s">
        <v>677</v>
      </c>
      <c r="V281" s="463" t="s">
        <v>677</v>
      </c>
      <c r="W281" s="603" t="s">
        <v>677</v>
      </c>
      <c r="X281" s="463" t="s">
        <v>677</v>
      </c>
      <c r="Y281" s="463" t="s">
        <v>677</v>
      </c>
      <c r="Z281" s="603" t="s">
        <v>677</v>
      </c>
      <c r="AA281" s="463" t="s">
        <v>677</v>
      </c>
      <c r="AB281" s="463" t="s">
        <v>677</v>
      </c>
      <c r="AC281" s="578"/>
      <c r="AD281" s="578"/>
      <c r="AE281" s="463" t="s">
        <v>677</v>
      </c>
      <c r="AF281" s="578"/>
      <c r="AG281" s="578"/>
      <c r="AH281" s="463" t="s">
        <v>677</v>
      </c>
      <c r="AI281" s="603" t="s">
        <v>677</v>
      </c>
      <c r="AJ281" s="463" t="s">
        <v>677</v>
      </c>
      <c r="AK281" s="463" t="s">
        <v>677</v>
      </c>
      <c r="AL281" s="578"/>
      <c r="AM281" s="578"/>
      <c r="AN281" s="463" t="s">
        <v>677</v>
      </c>
      <c r="AO281" s="578"/>
      <c r="AP281" s="578"/>
      <c r="AQ281" s="463" t="s">
        <v>677</v>
      </c>
      <c r="AR281" s="578"/>
      <c r="AS281" s="578"/>
      <c r="AT281" s="463" t="s">
        <v>677</v>
      </c>
      <c r="AU281" s="598">
        <v>42535</v>
      </c>
      <c r="AV281" s="463" t="s">
        <v>677</v>
      </c>
      <c r="AW281" s="463" t="s">
        <v>677</v>
      </c>
      <c r="AX281" s="463" t="s">
        <v>677</v>
      </c>
      <c r="AY281" s="463" t="s">
        <v>677</v>
      </c>
      <c r="AZ281" s="463" t="s">
        <v>677</v>
      </c>
      <c r="BA281" s="463" t="s">
        <v>677</v>
      </c>
      <c r="BB281" s="463" t="s">
        <v>677</v>
      </c>
      <c r="BC281" s="463" t="s">
        <v>677</v>
      </c>
      <c r="BD281" s="463" t="s">
        <v>677</v>
      </c>
      <c r="BE281" s="578"/>
      <c r="BF281" s="578"/>
      <c r="BG281" s="463" t="s">
        <v>677</v>
      </c>
      <c r="BH281" s="600"/>
      <c r="BI281" s="600"/>
      <c r="BJ281" s="463" t="s">
        <v>677</v>
      </c>
      <c r="BK281" s="600"/>
      <c r="BL281" s="600"/>
      <c r="BM281" s="603" t="s">
        <v>677</v>
      </c>
      <c r="BN281" s="463" t="s">
        <v>677</v>
      </c>
      <c r="BO281" s="463" t="s">
        <v>677</v>
      </c>
      <c r="BP281" s="463" t="s">
        <v>677</v>
      </c>
      <c r="BQ281" s="463" t="s">
        <v>677</v>
      </c>
      <c r="BR281" s="610" t="s">
        <v>683</v>
      </c>
      <c r="BS281" s="463" t="s">
        <v>677</v>
      </c>
      <c r="BT281" s="463" t="s">
        <v>677</v>
      </c>
      <c r="BU281" s="463" t="s">
        <v>677</v>
      </c>
      <c r="BV281" s="463" t="s">
        <v>677</v>
      </c>
      <c r="BW281" s="601" t="s">
        <v>683</v>
      </c>
      <c r="BX281" s="601" t="s">
        <v>683</v>
      </c>
      <c r="BY281" s="463" t="s">
        <v>677</v>
      </c>
    </row>
    <row r="282" spans="1:77" ht="15" x14ac:dyDescent="0.25">
      <c r="A282" s="598">
        <v>42536</v>
      </c>
      <c r="B282" s="463" t="s">
        <v>677</v>
      </c>
      <c r="C282" s="463" t="s">
        <v>677</v>
      </c>
      <c r="D282" s="463" t="s">
        <v>677</v>
      </c>
      <c r="E282" s="603" t="s">
        <v>677</v>
      </c>
      <c r="F282" s="603" t="s">
        <v>677</v>
      </c>
      <c r="G282" s="463" t="s">
        <v>677</v>
      </c>
      <c r="H282" s="603" t="s">
        <v>677</v>
      </c>
      <c r="I282" s="463" t="s">
        <v>677</v>
      </c>
      <c r="J282" s="463" t="s">
        <v>677</v>
      </c>
      <c r="K282" s="603" t="s">
        <v>677</v>
      </c>
      <c r="L282" s="463" t="s">
        <v>677</v>
      </c>
      <c r="M282" s="463" t="s">
        <v>677</v>
      </c>
      <c r="N282" s="603" t="s">
        <v>677</v>
      </c>
      <c r="O282" s="463" t="s">
        <v>677</v>
      </c>
      <c r="P282" s="463" t="s">
        <v>677</v>
      </c>
      <c r="Q282" s="603" t="s">
        <v>677</v>
      </c>
      <c r="R282" s="463" t="s">
        <v>677</v>
      </c>
      <c r="S282" s="463" t="s">
        <v>677</v>
      </c>
      <c r="T282" s="612" t="s">
        <v>677</v>
      </c>
      <c r="U282" s="463" t="s">
        <v>677</v>
      </c>
      <c r="V282" s="463" t="s">
        <v>677</v>
      </c>
      <c r="W282" s="605" t="s">
        <v>677</v>
      </c>
      <c r="X282" s="605" t="s">
        <v>677</v>
      </c>
      <c r="Y282" s="605" t="s">
        <v>677</v>
      </c>
      <c r="Z282" s="615" t="s">
        <v>677</v>
      </c>
      <c r="AA282" s="615" t="s">
        <v>677</v>
      </c>
      <c r="AB282" s="615" t="s">
        <v>677</v>
      </c>
      <c r="AC282" s="578"/>
      <c r="AD282" s="578"/>
      <c r="AE282" s="463" t="s">
        <v>677</v>
      </c>
      <c r="AF282" s="578"/>
      <c r="AG282" s="578"/>
      <c r="AH282" s="463" t="s">
        <v>677</v>
      </c>
      <c r="AI282" s="603" t="s">
        <v>677</v>
      </c>
      <c r="AJ282" s="463" t="s">
        <v>677</v>
      </c>
      <c r="AK282" s="463" t="s">
        <v>677</v>
      </c>
      <c r="AL282" s="578"/>
      <c r="AM282" s="578"/>
      <c r="AN282" s="463" t="s">
        <v>677</v>
      </c>
      <c r="AO282" s="578"/>
      <c r="AP282" s="578"/>
      <c r="AQ282" s="463" t="s">
        <v>677</v>
      </c>
      <c r="AR282" s="578"/>
      <c r="AS282" s="578"/>
      <c r="AT282" s="463" t="s">
        <v>677</v>
      </c>
      <c r="AU282" s="598">
        <v>42536</v>
      </c>
      <c r="AV282" s="463" t="s">
        <v>677</v>
      </c>
      <c r="AW282" s="605" t="s">
        <v>677</v>
      </c>
      <c r="AX282" s="463" t="s">
        <v>677</v>
      </c>
      <c r="AY282" s="463" t="s">
        <v>677</v>
      </c>
      <c r="AZ282" s="463" t="s">
        <v>677</v>
      </c>
      <c r="BA282" s="463" t="s">
        <v>677</v>
      </c>
      <c r="BB282" s="463" t="s">
        <v>677</v>
      </c>
      <c r="BC282" s="463" t="s">
        <v>677</v>
      </c>
      <c r="BD282" s="463" t="s">
        <v>677</v>
      </c>
      <c r="BE282" s="578"/>
      <c r="BF282" s="578"/>
      <c r="BG282" s="463" t="s">
        <v>677</v>
      </c>
      <c r="BH282" s="616"/>
      <c r="BI282" s="616"/>
      <c r="BJ282" s="463" t="s">
        <v>677</v>
      </c>
      <c r="BK282" s="616"/>
      <c r="BL282" s="616"/>
      <c r="BM282" s="603" t="s">
        <v>677</v>
      </c>
      <c r="BN282" s="463" t="s">
        <v>677</v>
      </c>
      <c r="BO282" s="463" t="s">
        <v>677</v>
      </c>
      <c r="BP282" s="463" t="s">
        <v>677</v>
      </c>
      <c r="BQ282" s="463" t="s">
        <v>677</v>
      </c>
      <c r="BR282" s="605" t="s">
        <v>677</v>
      </c>
      <c r="BS282" s="463" t="s">
        <v>677</v>
      </c>
      <c r="BT282" s="463" t="s">
        <v>677</v>
      </c>
      <c r="BU282" s="463" t="s">
        <v>677</v>
      </c>
      <c r="BV282" s="463" t="s">
        <v>677</v>
      </c>
      <c r="BW282" s="601" t="s">
        <v>683</v>
      </c>
      <c r="BX282" s="601" t="s">
        <v>683</v>
      </c>
      <c r="BY282" s="463" t="s">
        <v>677</v>
      </c>
    </row>
    <row r="283" spans="1:77" ht="15" x14ac:dyDescent="0.25">
      <c r="A283" s="598">
        <v>42537</v>
      </c>
      <c r="B283" s="463" t="s">
        <v>677</v>
      </c>
      <c r="C283" s="463" t="s">
        <v>677</v>
      </c>
      <c r="D283" s="463" t="s">
        <v>677</v>
      </c>
      <c r="E283" s="463" t="s">
        <v>677</v>
      </c>
      <c r="F283" s="463" t="s">
        <v>677</v>
      </c>
      <c r="G283" s="463" t="s">
        <v>677</v>
      </c>
      <c r="H283" s="463" t="s">
        <v>677</v>
      </c>
      <c r="I283" s="463" t="s">
        <v>677</v>
      </c>
      <c r="J283" s="463" t="s">
        <v>677</v>
      </c>
      <c r="K283" s="463" t="s">
        <v>677</v>
      </c>
      <c r="L283" s="463" t="s">
        <v>677</v>
      </c>
      <c r="M283" s="463" t="s">
        <v>677</v>
      </c>
      <c r="N283" s="463" t="s">
        <v>677</v>
      </c>
      <c r="O283" s="463" t="s">
        <v>677</v>
      </c>
      <c r="P283" s="463" t="s">
        <v>677</v>
      </c>
      <c r="Q283" s="463" t="s">
        <v>677</v>
      </c>
      <c r="R283" s="463" t="s">
        <v>677</v>
      </c>
      <c r="S283" s="463" t="s">
        <v>677</v>
      </c>
      <c r="T283" s="463" t="s">
        <v>677</v>
      </c>
      <c r="U283" s="463" t="s">
        <v>677</v>
      </c>
      <c r="V283" s="463" t="s">
        <v>677</v>
      </c>
      <c r="W283" s="463" t="s">
        <v>677</v>
      </c>
      <c r="X283" s="463" t="s">
        <v>677</v>
      </c>
      <c r="Y283" s="463" t="s">
        <v>677</v>
      </c>
      <c r="Z283" s="463" t="s">
        <v>677</v>
      </c>
      <c r="AA283" s="463" t="s">
        <v>677</v>
      </c>
      <c r="AB283" s="463" t="s">
        <v>677</v>
      </c>
      <c r="AC283" s="578"/>
      <c r="AD283" s="578"/>
      <c r="AE283" s="463" t="s">
        <v>677</v>
      </c>
      <c r="AF283" s="578"/>
      <c r="AG283" s="578"/>
      <c r="AH283" s="463" t="s">
        <v>677</v>
      </c>
      <c r="AI283" s="463" t="s">
        <v>677</v>
      </c>
      <c r="AJ283" s="463" t="s">
        <v>677</v>
      </c>
      <c r="AK283" s="463" t="s">
        <v>677</v>
      </c>
      <c r="AL283" s="578"/>
      <c r="AM283" s="578"/>
      <c r="AN283" s="463" t="s">
        <v>677</v>
      </c>
      <c r="AO283" s="578"/>
      <c r="AP283" s="578"/>
      <c r="AQ283" s="463" t="s">
        <v>677</v>
      </c>
      <c r="AR283" s="578"/>
      <c r="AS283" s="578"/>
      <c r="AT283" s="463" t="s">
        <v>677</v>
      </c>
      <c r="AU283" s="598">
        <v>42537</v>
      </c>
      <c r="AV283" s="463" t="s">
        <v>677</v>
      </c>
      <c r="AW283" s="463" t="s">
        <v>677</v>
      </c>
      <c r="AX283" s="463" t="s">
        <v>677</v>
      </c>
      <c r="AY283" s="463" t="s">
        <v>677</v>
      </c>
      <c r="AZ283" s="463" t="s">
        <v>677</v>
      </c>
      <c r="BA283" s="463" t="s">
        <v>677</v>
      </c>
      <c r="BB283" s="463" t="s">
        <v>677</v>
      </c>
      <c r="BC283" s="463" t="s">
        <v>677</v>
      </c>
      <c r="BD283" s="463" t="s">
        <v>677</v>
      </c>
      <c r="BE283" s="578"/>
      <c r="BF283" s="578"/>
      <c r="BG283" s="463" t="s">
        <v>677</v>
      </c>
      <c r="BH283" s="616"/>
      <c r="BI283" s="616"/>
      <c r="BJ283" s="463" t="s">
        <v>677</v>
      </c>
      <c r="BK283" s="616"/>
      <c r="BL283" s="616"/>
      <c r="BM283" s="463" t="s">
        <v>677</v>
      </c>
      <c r="BN283" s="463" t="s">
        <v>677</v>
      </c>
      <c r="BO283" s="463" t="s">
        <v>677</v>
      </c>
      <c r="BP283" s="463" t="s">
        <v>677</v>
      </c>
      <c r="BQ283" s="463" t="s">
        <v>677</v>
      </c>
      <c r="BR283" s="610" t="s">
        <v>683</v>
      </c>
      <c r="BS283" s="463" t="s">
        <v>677</v>
      </c>
      <c r="BT283" s="463" t="s">
        <v>677</v>
      </c>
      <c r="BU283" s="463" t="s">
        <v>677</v>
      </c>
      <c r="BV283" s="463" t="s">
        <v>677</v>
      </c>
      <c r="BW283" s="601" t="s">
        <v>683</v>
      </c>
      <c r="BX283" s="601" t="s">
        <v>683</v>
      </c>
      <c r="BY283" s="463" t="s">
        <v>677</v>
      </c>
    </row>
    <row r="284" spans="1:77" ht="26.25" x14ac:dyDescent="0.25">
      <c r="A284" s="598">
        <v>42538</v>
      </c>
      <c r="B284" s="463" t="s">
        <v>677</v>
      </c>
      <c r="C284" s="463" t="s">
        <v>677</v>
      </c>
      <c r="D284" s="463" t="s">
        <v>677</v>
      </c>
      <c r="E284" s="463" t="s">
        <v>677</v>
      </c>
      <c r="F284" s="463" t="s">
        <v>677</v>
      </c>
      <c r="G284" s="463" t="s">
        <v>677</v>
      </c>
      <c r="H284" s="463" t="s">
        <v>677</v>
      </c>
      <c r="I284" s="463" t="s">
        <v>677</v>
      </c>
      <c r="J284" s="463" t="s">
        <v>677</v>
      </c>
      <c r="K284" s="463" t="s">
        <v>677</v>
      </c>
      <c r="L284" s="463" t="s">
        <v>677</v>
      </c>
      <c r="M284" s="463" t="s">
        <v>677</v>
      </c>
      <c r="N284" s="463" t="s">
        <v>677</v>
      </c>
      <c r="O284" s="463" t="s">
        <v>677</v>
      </c>
      <c r="P284" s="463" t="s">
        <v>677</v>
      </c>
      <c r="Q284" s="463" t="s">
        <v>677</v>
      </c>
      <c r="R284" s="463" t="s">
        <v>677</v>
      </c>
      <c r="S284" s="463" t="s">
        <v>677</v>
      </c>
      <c r="T284" s="463" t="s">
        <v>677</v>
      </c>
      <c r="U284" s="463" t="s">
        <v>677</v>
      </c>
      <c r="V284" s="463" t="s">
        <v>677</v>
      </c>
      <c r="W284" s="463" t="s">
        <v>677</v>
      </c>
      <c r="X284" s="463" t="s">
        <v>677</v>
      </c>
      <c r="Y284" s="463" t="s">
        <v>677</v>
      </c>
      <c r="Z284" s="463" t="s">
        <v>677</v>
      </c>
      <c r="AA284" s="463" t="s">
        <v>677</v>
      </c>
      <c r="AB284" s="463" t="s">
        <v>677</v>
      </c>
      <c r="AC284" s="578"/>
      <c r="AD284" s="578"/>
      <c r="AE284" s="463" t="s">
        <v>677</v>
      </c>
      <c r="AF284" s="578"/>
      <c r="AG284" s="578"/>
      <c r="AH284" s="463" t="s">
        <v>677</v>
      </c>
      <c r="AI284" s="463" t="s">
        <v>677</v>
      </c>
      <c r="AJ284" s="463" t="s">
        <v>677</v>
      </c>
      <c r="AK284" s="463" t="s">
        <v>677</v>
      </c>
      <c r="AL284" s="578"/>
      <c r="AM284" s="578"/>
      <c r="AN284" s="463" t="s">
        <v>677</v>
      </c>
      <c r="AO284" s="578"/>
      <c r="AP284" s="578"/>
      <c r="AQ284" s="463" t="s">
        <v>677</v>
      </c>
      <c r="AR284" s="578"/>
      <c r="AS284" s="578"/>
      <c r="AT284" s="463" t="s">
        <v>677</v>
      </c>
      <c r="AU284" s="598">
        <v>42538</v>
      </c>
      <c r="AV284" s="463" t="s">
        <v>677</v>
      </c>
      <c r="AW284" s="463" t="s">
        <v>677</v>
      </c>
      <c r="AX284" s="463" t="s">
        <v>677</v>
      </c>
      <c r="AY284" s="463" t="s">
        <v>677</v>
      </c>
      <c r="AZ284" s="463" t="s">
        <v>677</v>
      </c>
      <c r="BA284" s="463" t="s">
        <v>677</v>
      </c>
      <c r="BB284" s="463" t="s">
        <v>677</v>
      </c>
      <c r="BC284" s="463" t="s">
        <v>677</v>
      </c>
      <c r="BD284" s="463" t="s">
        <v>677</v>
      </c>
      <c r="BE284" s="578"/>
      <c r="BF284" s="578"/>
      <c r="BG284" s="463" t="s">
        <v>677</v>
      </c>
      <c r="BH284" s="616"/>
      <c r="BI284" s="616"/>
      <c r="BJ284" s="610" t="s">
        <v>683</v>
      </c>
      <c r="BK284" s="616"/>
      <c r="BL284" s="616"/>
      <c r="BM284" s="463" t="s">
        <v>677</v>
      </c>
      <c r="BN284" s="463" t="s">
        <v>677</v>
      </c>
      <c r="BO284" s="463" t="s">
        <v>677</v>
      </c>
      <c r="BP284" s="463" t="s">
        <v>677</v>
      </c>
      <c r="BQ284" s="602" t="s">
        <v>886</v>
      </c>
      <c r="BR284" s="610" t="s">
        <v>683</v>
      </c>
      <c r="BS284" s="463" t="s">
        <v>677</v>
      </c>
      <c r="BT284" s="463" t="s">
        <v>677</v>
      </c>
      <c r="BU284" s="463" t="s">
        <v>677</v>
      </c>
      <c r="BV284" s="463" t="s">
        <v>677</v>
      </c>
      <c r="BW284" s="601" t="s">
        <v>683</v>
      </c>
      <c r="BX284" s="601" t="s">
        <v>683</v>
      </c>
      <c r="BY284" s="463" t="s">
        <v>677</v>
      </c>
    </row>
    <row r="285" spans="1:77" ht="26.25" x14ac:dyDescent="0.25">
      <c r="A285" s="598">
        <v>42539</v>
      </c>
      <c r="B285" s="463" t="s">
        <v>677</v>
      </c>
      <c r="C285" s="463" t="s">
        <v>677</v>
      </c>
      <c r="D285" s="463" t="s">
        <v>677</v>
      </c>
      <c r="E285" s="463" t="s">
        <v>677</v>
      </c>
      <c r="F285" s="463" t="s">
        <v>677</v>
      </c>
      <c r="G285" s="463" t="s">
        <v>677</v>
      </c>
      <c r="H285" s="463" t="s">
        <v>677</v>
      </c>
      <c r="I285" s="463" t="s">
        <v>677</v>
      </c>
      <c r="J285" s="463" t="s">
        <v>677</v>
      </c>
      <c r="K285" s="463" t="s">
        <v>677</v>
      </c>
      <c r="L285" s="463" t="s">
        <v>677</v>
      </c>
      <c r="M285" s="463" t="s">
        <v>677</v>
      </c>
      <c r="N285" s="463" t="s">
        <v>677</v>
      </c>
      <c r="O285" s="463" t="s">
        <v>677</v>
      </c>
      <c r="P285" s="463" t="s">
        <v>677</v>
      </c>
      <c r="Q285" s="463" t="s">
        <v>677</v>
      </c>
      <c r="R285" s="463" t="s">
        <v>677</v>
      </c>
      <c r="S285" s="463" t="s">
        <v>677</v>
      </c>
      <c r="T285" s="463" t="s">
        <v>677</v>
      </c>
      <c r="U285" s="463" t="s">
        <v>677</v>
      </c>
      <c r="V285" s="463" t="s">
        <v>677</v>
      </c>
      <c r="W285" s="463" t="s">
        <v>677</v>
      </c>
      <c r="X285" s="463" t="s">
        <v>677</v>
      </c>
      <c r="Y285" s="463" t="s">
        <v>677</v>
      </c>
      <c r="Z285" s="463" t="s">
        <v>677</v>
      </c>
      <c r="AA285" s="463" t="s">
        <v>677</v>
      </c>
      <c r="AB285" s="463" t="s">
        <v>677</v>
      </c>
      <c r="AC285" s="578"/>
      <c r="AD285" s="578"/>
      <c r="AE285" s="463" t="s">
        <v>677</v>
      </c>
      <c r="AF285" s="578"/>
      <c r="AG285" s="578"/>
      <c r="AH285" s="463" t="s">
        <v>677</v>
      </c>
      <c r="AI285" s="463" t="s">
        <v>677</v>
      </c>
      <c r="AJ285" s="463" t="s">
        <v>677</v>
      </c>
      <c r="AK285" s="463" t="s">
        <v>677</v>
      </c>
      <c r="AL285" s="578"/>
      <c r="AM285" s="578"/>
      <c r="AN285" s="463" t="s">
        <v>677</v>
      </c>
      <c r="AO285" s="578"/>
      <c r="AP285" s="578"/>
      <c r="AQ285" s="463" t="s">
        <v>677</v>
      </c>
      <c r="AR285" s="578"/>
      <c r="AS285" s="578"/>
      <c r="AT285" s="610" t="s">
        <v>683</v>
      </c>
      <c r="AU285" s="598">
        <v>42539</v>
      </c>
      <c r="AV285" s="463" t="s">
        <v>677</v>
      </c>
      <c r="AW285" s="463" t="s">
        <v>677</v>
      </c>
      <c r="AX285" s="463" t="s">
        <v>677</v>
      </c>
      <c r="AY285" s="463" t="s">
        <v>677</v>
      </c>
      <c r="AZ285" s="463" t="s">
        <v>677</v>
      </c>
      <c r="BA285" s="463" t="s">
        <v>677</v>
      </c>
      <c r="BB285" s="463" t="s">
        <v>677</v>
      </c>
      <c r="BC285" s="463" t="s">
        <v>677</v>
      </c>
      <c r="BD285" s="463" t="s">
        <v>677</v>
      </c>
      <c r="BE285" s="578"/>
      <c r="BF285" s="578"/>
      <c r="BG285" s="463" t="s">
        <v>677</v>
      </c>
      <c r="BH285" s="616"/>
      <c r="BI285" s="616"/>
      <c r="BJ285" s="610" t="s">
        <v>683</v>
      </c>
      <c r="BK285" s="616"/>
      <c r="BL285" s="616"/>
      <c r="BM285" s="463" t="s">
        <v>677</v>
      </c>
      <c r="BN285" s="463" t="s">
        <v>677</v>
      </c>
      <c r="BO285" s="463" t="s">
        <v>677</v>
      </c>
      <c r="BP285" s="463" t="s">
        <v>677</v>
      </c>
      <c r="BQ285" s="602" t="s">
        <v>886</v>
      </c>
      <c r="BR285" s="610" t="s">
        <v>683</v>
      </c>
      <c r="BS285" s="463" t="s">
        <v>677</v>
      </c>
      <c r="BT285" s="463" t="s">
        <v>677</v>
      </c>
      <c r="BU285" s="463" t="s">
        <v>677</v>
      </c>
      <c r="BV285" s="463" t="s">
        <v>677</v>
      </c>
      <c r="BW285" s="601" t="s">
        <v>683</v>
      </c>
      <c r="BX285" s="601" t="s">
        <v>683</v>
      </c>
      <c r="BY285" s="463" t="s">
        <v>677</v>
      </c>
    </row>
    <row r="286" spans="1:77" ht="15" x14ac:dyDescent="0.25">
      <c r="A286" s="598">
        <v>42540</v>
      </c>
      <c r="B286" s="463" t="s">
        <v>677</v>
      </c>
      <c r="C286" s="463" t="s">
        <v>677</v>
      </c>
      <c r="D286" s="463" t="s">
        <v>677</v>
      </c>
      <c r="E286" s="463" t="s">
        <v>677</v>
      </c>
      <c r="F286" s="463" t="s">
        <v>677</v>
      </c>
      <c r="G286" s="463" t="s">
        <v>677</v>
      </c>
      <c r="H286" s="463" t="s">
        <v>677</v>
      </c>
      <c r="I286" s="463" t="s">
        <v>677</v>
      </c>
      <c r="J286" s="463" t="s">
        <v>677</v>
      </c>
      <c r="K286" s="463" t="s">
        <v>677</v>
      </c>
      <c r="L286" s="463" t="s">
        <v>677</v>
      </c>
      <c r="M286" s="463" t="s">
        <v>677</v>
      </c>
      <c r="N286" s="463" t="s">
        <v>677</v>
      </c>
      <c r="O286" s="463" t="s">
        <v>677</v>
      </c>
      <c r="P286" s="463" t="s">
        <v>677</v>
      </c>
      <c r="Q286" s="463" t="s">
        <v>677</v>
      </c>
      <c r="R286" s="463" t="s">
        <v>677</v>
      </c>
      <c r="S286" s="463" t="s">
        <v>677</v>
      </c>
      <c r="T286" s="463" t="s">
        <v>677</v>
      </c>
      <c r="U286" s="463" t="s">
        <v>677</v>
      </c>
      <c r="V286" s="463" t="s">
        <v>677</v>
      </c>
      <c r="W286" s="463" t="s">
        <v>677</v>
      </c>
      <c r="X286" s="463" t="s">
        <v>677</v>
      </c>
      <c r="Y286" s="463" t="s">
        <v>677</v>
      </c>
      <c r="Z286" s="463" t="s">
        <v>677</v>
      </c>
      <c r="AA286" s="463" t="s">
        <v>677</v>
      </c>
      <c r="AB286" s="463" t="s">
        <v>677</v>
      </c>
      <c r="AC286" s="578"/>
      <c r="AD286" s="578"/>
      <c r="AE286" s="463" t="s">
        <v>677</v>
      </c>
      <c r="AF286" s="578"/>
      <c r="AG286" s="578"/>
      <c r="AH286" s="463" t="s">
        <v>677</v>
      </c>
      <c r="AI286" s="463" t="s">
        <v>677</v>
      </c>
      <c r="AJ286" s="463" t="s">
        <v>677</v>
      </c>
      <c r="AK286" s="463" t="s">
        <v>677</v>
      </c>
      <c r="AL286" s="578"/>
      <c r="AM286" s="578"/>
      <c r="AN286" s="463" t="s">
        <v>677</v>
      </c>
      <c r="AO286" s="578"/>
      <c r="AP286" s="578"/>
      <c r="AQ286" s="463" t="s">
        <v>677</v>
      </c>
      <c r="AR286" s="578"/>
      <c r="AS286" s="578"/>
      <c r="AT286" s="610" t="s">
        <v>683</v>
      </c>
      <c r="AU286" s="598">
        <v>42540</v>
      </c>
      <c r="AV286" s="463" t="s">
        <v>677</v>
      </c>
      <c r="AW286" s="463" t="s">
        <v>677</v>
      </c>
      <c r="AX286" s="463" t="s">
        <v>677</v>
      </c>
      <c r="AY286" s="463" t="s">
        <v>677</v>
      </c>
      <c r="AZ286" s="463" t="s">
        <v>677</v>
      </c>
      <c r="BA286" s="463" t="s">
        <v>677</v>
      </c>
      <c r="BB286" s="463" t="s">
        <v>677</v>
      </c>
      <c r="BC286" s="463" t="s">
        <v>677</v>
      </c>
      <c r="BD286" s="463" t="s">
        <v>677</v>
      </c>
      <c r="BE286" s="578"/>
      <c r="BF286" s="578"/>
      <c r="BG286" s="610" t="s">
        <v>683</v>
      </c>
      <c r="BH286" s="616"/>
      <c r="BI286" s="616"/>
      <c r="BJ286" s="463" t="s">
        <v>677</v>
      </c>
      <c r="BK286" s="616"/>
      <c r="BL286" s="616"/>
      <c r="BM286" s="463" t="s">
        <v>677</v>
      </c>
      <c r="BN286" s="463" t="s">
        <v>677</v>
      </c>
      <c r="BO286" s="463" t="s">
        <v>677</v>
      </c>
      <c r="BP286" s="463" t="s">
        <v>677</v>
      </c>
      <c r="BQ286" s="603" t="s">
        <v>677</v>
      </c>
      <c r="BR286" s="610" t="s">
        <v>683</v>
      </c>
      <c r="BS286" s="463" t="s">
        <v>677</v>
      </c>
      <c r="BT286" s="463" t="s">
        <v>677</v>
      </c>
      <c r="BU286" s="463" t="s">
        <v>677</v>
      </c>
      <c r="BV286" s="463" t="s">
        <v>677</v>
      </c>
      <c r="BW286" s="601" t="s">
        <v>683</v>
      </c>
      <c r="BX286" s="601" t="s">
        <v>683</v>
      </c>
      <c r="BY286" s="463" t="s">
        <v>677</v>
      </c>
    </row>
    <row r="287" spans="1:77" ht="15" x14ac:dyDescent="0.25">
      <c r="A287" s="598">
        <v>42541</v>
      </c>
      <c r="B287" s="463" t="s">
        <v>677</v>
      </c>
      <c r="C287" s="463" t="s">
        <v>677</v>
      </c>
      <c r="D287" s="463" t="s">
        <v>677</v>
      </c>
      <c r="E287" s="463" t="s">
        <v>677</v>
      </c>
      <c r="F287" s="463" t="s">
        <v>677</v>
      </c>
      <c r="G287" s="463" t="s">
        <v>677</v>
      </c>
      <c r="H287" s="463" t="s">
        <v>677</v>
      </c>
      <c r="I287" s="463" t="s">
        <v>677</v>
      </c>
      <c r="J287" s="463" t="s">
        <v>677</v>
      </c>
      <c r="K287" s="463" t="s">
        <v>677</v>
      </c>
      <c r="L287" s="463" t="s">
        <v>677</v>
      </c>
      <c r="M287" s="463" t="s">
        <v>677</v>
      </c>
      <c r="N287" s="463" t="s">
        <v>677</v>
      </c>
      <c r="O287" s="463" t="s">
        <v>677</v>
      </c>
      <c r="P287" s="463" t="s">
        <v>677</v>
      </c>
      <c r="Q287" s="463" t="s">
        <v>677</v>
      </c>
      <c r="R287" s="463" t="s">
        <v>677</v>
      </c>
      <c r="S287" s="463" t="s">
        <v>677</v>
      </c>
      <c r="T287" s="463" t="s">
        <v>677</v>
      </c>
      <c r="U287" s="463" t="s">
        <v>677</v>
      </c>
      <c r="V287" s="463" t="s">
        <v>677</v>
      </c>
      <c r="W287" s="463" t="s">
        <v>677</v>
      </c>
      <c r="X287" s="463" t="s">
        <v>677</v>
      </c>
      <c r="Y287" s="463" t="s">
        <v>677</v>
      </c>
      <c r="Z287" s="463" t="s">
        <v>677</v>
      </c>
      <c r="AA287" s="463" t="s">
        <v>677</v>
      </c>
      <c r="AB287" s="463" t="s">
        <v>677</v>
      </c>
      <c r="AC287" s="578"/>
      <c r="AD287" s="578"/>
      <c r="AE287" s="463" t="s">
        <v>677</v>
      </c>
      <c r="AF287" s="578"/>
      <c r="AG287" s="578"/>
      <c r="AH287" s="463" t="s">
        <v>677</v>
      </c>
      <c r="AI287" s="463" t="s">
        <v>677</v>
      </c>
      <c r="AJ287" s="463" t="s">
        <v>677</v>
      </c>
      <c r="AK287" s="463" t="s">
        <v>677</v>
      </c>
      <c r="AL287" s="578"/>
      <c r="AM287" s="578"/>
      <c r="AN287" s="463" t="s">
        <v>677</v>
      </c>
      <c r="AO287" s="578"/>
      <c r="AP287" s="578"/>
      <c r="AQ287" s="463" t="s">
        <v>677</v>
      </c>
      <c r="AR287" s="578"/>
      <c r="AS287" s="578"/>
      <c r="AT287" s="463" t="s">
        <v>677</v>
      </c>
      <c r="AU287" s="598">
        <v>42541</v>
      </c>
      <c r="AV287" s="463" t="s">
        <v>677</v>
      </c>
      <c r="AW287" s="463" t="s">
        <v>677</v>
      </c>
      <c r="AX287" s="463" t="s">
        <v>677</v>
      </c>
      <c r="AY287" s="463" t="s">
        <v>677</v>
      </c>
      <c r="AZ287" s="463" t="s">
        <v>677</v>
      </c>
      <c r="BA287" s="463" t="s">
        <v>677</v>
      </c>
      <c r="BB287" s="463" t="s">
        <v>677</v>
      </c>
      <c r="BC287" s="463" t="s">
        <v>677</v>
      </c>
      <c r="BD287" s="463" t="s">
        <v>677</v>
      </c>
      <c r="BE287" s="578"/>
      <c r="BF287" s="578"/>
      <c r="BG287" s="463" t="s">
        <v>677</v>
      </c>
      <c r="BH287" s="616"/>
      <c r="BI287" s="616"/>
      <c r="BJ287" s="463" t="s">
        <v>677</v>
      </c>
      <c r="BK287" s="616"/>
      <c r="BL287" s="616"/>
      <c r="BM287" s="463" t="s">
        <v>677</v>
      </c>
      <c r="BN287" s="463" t="s">
        <v>677</v>
      </c>
      <c r="BO287" s="463" t="s">
        <v>677</v>
      </c>
      <c r="BP287" s="463" t="s">
        <v>677</v>
      </c>
      <c r="BQ287" s="603" t="s">
        <v>677</v>
      </c>
      <c r="BR287" s="610" t="s">
        <v>683</v>
      </c>
      <c r="BS287" s="463" t="s">
        <v>677</v>
      </c>
      <c r="BT287" s="463" t="s">
        <v>677</v>
      </c>
      <c r="BU287" s="463" t="s">
        <v>677</v>
      </c>
      <c r="BV287" s="463" t="s">
        <v>677</v>
      </c>
      <c r="BW287" s="601" t="s">
        <v>683</v>
      </c>
      <c r="BX287" s="601" t="s">
        <v>683</v>
      </c>
      <c r="BY287" s="463" t="s">
        <v>677</v>
      </c>
    </row>
    <row r="288" spans="1:77" x14ac:dyDescent="0.2">
      <c r="A288" s="598">
        <v>42542</v>
      </c>
      <c r="B288" s="463" t="s">
        <v>677</v>
      </c>
      <c r="C288" s="463" t="s">
        <v>677</v>
      </c>
      <c r="D288" s="463" t="s">
        <v>677</v>
      </c>
      <c r="E288" s="463" t="s">
        <v>677</v>
      </c>
      <c r="F288" s="463" t="s">
        <v>677</v>
      </c>
      <c r="G288" s="463" t="s">
        <v>677</v>
      </c>
      <c r="H288" s="463" t="s">
        <v>677</v>
      </c>
      <c r="I288" s="463" t="s">
        <v>677</v>
      </c>
      <c r="J288" s="463" t="s">
        <v>677</v>
      </c>
      <c r="K288" s="463" t="s">
        <v>677</v>
      </c>
      <c r="L288" s="463" t="s">
        <v>677</v>
      </c>
      <c r="M288" s="463" t="s">
        <v>677</v>
      </c>
      <c r="N288" s="463" t="s">
        <v>677</v>
      </c>
      <c r="O288" s="463" t="s">
        <v>677</v>
      </c>
      <c r="P288" s="463" t="s">
        <v>677</v>
      </c>
      <c r="Q288" s="463" t="s">
        <v>677</v>
      </c>
      <c r="R288" s="463" t="s">
        <v>677</v>
      </c>
      <c r="S288" s="463" t="s">
        <v>677</v>
      </c>
      <c r="T288" s="463" t="s">
        <v>677</v>
      </c>
      <c r="U288" s="463" t="s">
        <v>677</v>
      </c>
      <c r="V288" s="463" t="s">
        <v>677</v>
      </c>
      <c r="W288" s="463" t="s">
        <v>677</v>
      </c>
      <c r="X288" s="463" t="s">
        <v>677</v>
      </c>
      <c r="Y288" s="463" t="s">
        <v>677</v>
      </c>
      <c r="Z288" s="463" t="s">
        <v>677</v>
      </c>
      <c r="AA288" s="463" t="s">
        <v>677</v>
      </c>
      <c r="AB288" s="463" t="s">
        <v>677</v>
      </c>
      <c r="AC288" s="578"/>
      <c r="AD288" s="578"/>
      <c r="AE288" s="463" t="s">
        <v>677</v>
      </c>
      <c r="AF288" s="578"/>
      <c r="AG288" s="578"/>
      <c r="AH288" s="463" t="s">
        <v>677</v>
      </c>
      <c r="AI288" s="463" t="s">
        <v>677</v>
      </c>
      <c r="AJ288" s="463" t="s">
        <v>677</v>
      </c>
      <c r="AK288" s="463" t="s">
        <v>677</v>
      </c>
      <c r="AL288" s="578"/>
      <c r="AM288" s="578"/>
      <c r="AN288" s="463" t="s">
        <v>677</v>
      </c>
      <c r="AO288" s="578"/>
      <c r="AP288" s="578"/>
      <c r="AQ288" s="463" t="s">
        <v>677</v>
      </c>
      <c r="AR288" s="578"/>
      <c r="AS288" s="578"/>
      <c r="AT288" s="463" t="s">
        <v>677</v>
      </c>
      <c r="AU288" s="598">
        <v>42542</v>
      </c>
      <c r="AV288" s="463" t="s">
        <v>677</v>
      </c>
      <c r="AW288" s="463" t="s">
        <v>677</v>
      </c>
      <c r="AX288" s="463" t="s">
        <v>677</v>
      </c>
      <c r="AY288" s="463" t="s">
        <v>677</v>
      </c>
      <c r="AZ288" s="463" t="s">
        <v>677</v>
      </c>
      <c r="BA288" s="463" t="s">
        <v>677</v>
      </c>
      <c r="BB288" s="463" t="s">
        <v>677</v>
      </c>
      <c r="BC288" s="463" t="s">
        <v>677</v>
      </c>
      <c r="BD288" s="463" t="s">
        <v>677</v>
      </c>
      <c r="BE288" s="578"/>
      <c r="BF288" s="578"/>
      <c r="BG288" s="463" t="s">
        <v>677</v>
      </c>
      <c r="BH288" s="616"/>
      <c r="BI288" s="616"/>
      <c r="BJ288" s="463" t="s">
        <v>677</v>
      </c>
      <c r="BK288" s="616"/>
      <c r="BL288" s="616"/>
      <c r="BM288" s="463" t="s">
        <v>677</v>
      </c>
      <c r="BN288" s="463" t="s">
        <v>677</v>
      </c>
      <c r="BO288" s="463" t="s">
        <v>677</v>
      </c>
      <c r="BP288" s="463" t="s">
        <v>677</v>
      </c>
      <c r="BQ288" s="603" t="s">
        <v>677</v>
      </c>
      <c r="BR288" s="603" t="s">
        <v>677</v>
      </c>
      <c r="BS288" s="463" t="s">
        <v>677</v>
      </c>
      <c r="BT288" s="463" t="s">
        <v>677</v>
      </c>
      <c r="BU288" s="463" t="s">
        <v>677</v>
      </c>
      <c r="BV288" s="463" t="s">
        <v>677</v>
      </c>
      <c r="BW288" s="601" t="s">
        <v>683</v>
      </c>
      <c r="BX288" s="601" t="s">
        <v>683</v>
      </c>
      <c r="BY288" s="463" t="s">
        <v>677</v>
      </c>
    </row>
    <row r="289" spans="1:77" x14ac:dyDescent="0.2">
      <c r="A289" s="598">
        <v>42543</v>
      </c>
      <c r="B289" s="463" t="s">
        <v>677</v>
      </c>
      <c r="C289" s="463" t="s">
        <v>677</v>
      </c>
      <c r="D289" s="463" t="s">
        <v>677</v>
      </c>
      <c r="E289" s="463" t="s">
        <v>677</v>
      </c>
      <c r="F289" s="463" t="s">
        <v>677</v>
      </c>
      <c r="G289" s="463" t="s">
        <v>677</v>
      </c>
      <c r="H289" s="463" t="s">
        <v>677</v>
      </c>
      <c r="I289" s="463" t="s">
        <v>677</v>
      </c>
      <c r="J289" s="463" t="s">
        <v>677</v>
      </c>
      <c r="K289" s="463" t="s">
        <v>677</v>
      </c>
      <c r="L289" s="463" t="s">
        <v>677</v>
      </c>
      <c r="M289" s="463" t="s">
        <v>677</v>
      </c>
      <c r="N289" s="463" t="s">
        <v>677</v>
      </c>
      <c r="O289" s="463" t="s">
        <v>677</v>
      </c>
      <c r="P289" s="463" t="s">
        <v>677</v>
      </c>
      <c r="Q289" s="463" t="s">
        <v>677</v>
      </c>
      <c r="R289" s="463" t="s">
        <v>677</v>
      </c>
      <c r="S289" s="463" t="s">
        <v>677</v>
      </c>
      <c r="T289" s="463" t="s">
        <v>677</v>
      </c>
      <c r="U289" s="463" t="s">
        <v>677</v>
      </c>
      <c r="V289" s="463" t="s">
        <v>677</v>
      </c>
      <c r="W289" s="463" t="s">
        <v>677</v>
      </c>
      <c r="X289" s="463" t="s">
        <v>677</v>
      </c>
      <c r="Y289" s="463" t="s">
        <v>677</v>
      </c>
      <c r="Z289" s="463" t="s">
        <v>677</v>
      </c>
      <c r="AA289" s="463" t="s">
        <v>677</v>
      </c>
      <c r="AB289" s="463" t="s">
        <v>677</v>
      </c>
      <c r="AC289" s="578"/>
      <c r="AD289" s="578"/>
      <c r="AE289" s="463" t="s">
        <v>677</v>
      </c>
      <c r="AF289" s="578"/>
      <c r="AG289" s="578"/>
      <c r="AH289" s="463" t="s">
        <v>677</v>
      </c>
      <c r="AI289" s="463" t="s">
        <v>677</v>
      </c>
      <c r="AJ289" s="463" t="s">
        <v>677</v>
      </c>
      <c r="AK289" s="463" t="s">
        <v>677</v>
      </c>
      <c r="AL289" s="578"/>
      <c r="AM289" s="578"/>
      <c r="AN289" s="463" t="s">
        <v>677</v>
      </c>
      <c r="AO289" s="578"/>
      <c r="AP289" s="578"/>
      <c r="AQ289" s="463" t="s">
        <v>677</v>
      </c>
      <c r="AR289" s="578"/>
      <c r="AS289" s="578"/>
      <c r="AT289" s="463" t="s">
        <v>677</v>
      </c>
      <c r="AU289" s="598">
        <v>42543</v>
      </c>
      <c r="AV289" s="463" t="s">
        <v>677</v>
      </c>
      <c r="AW289" s="463" t="s">
        <v>677</v>
      </c>
      <c r="AX289" s="463" t="s">
        <v>677</v>
      </c>
      <c r="AY289" s="463" t="s">
        <v>677</v>
      </c>
      <c r="AZ289" s="463" t="s">
        <v>677</v>
      </c>
      <c r="BA289" s="463" t="s">
        <v>677</v>
      </c>
      <c r="BB289" s="463" t="s">
        <v>677</v>
      </c>
      <c r="BC289" s="463" t="s">
        <v>677</v>
      </c>
      <c r="BD289" s="463" t="s">
        <v>677</v>
      </c>
      <c r="BE289" s="578"/>
      <c r="BF289" s="578"/>
      <c r="BG289" s="463" t="s">
        <v>677</v>
      </c>
      <c r="BH289" s="616"/>
      <c r="BI289" s="616"/>
      <c r="BJ289" s="463" t="s">
        <v>677</v>
      </c>
      <c r="BK289" s="616"/>
      <c r="BL289" s="616"/>
      <c r="BM289" s="463" t="s">
        <v>677</v>
      </c>
      <c r="BN289" s="463" t="s">
        <v>677</v>
      </c>
      <c r="BO289" s="463" t="s">
        <v>677</v>
      </c>
      <c r="BP289" s="463" t="s">
        <v>677</v>
      </c>
      <c r="BQ289" s="463" t="s">
        <v>677</v>
      </c>
      <c r="BR289" s="463" t="s">
        <v>677</v>
      </c>
      <c r="BS289" s="463" t="s">
        <v>677</v>
      </c>
      <c r="BT289" s="463" t="s">
        <v>677</v>
      </c>
      <c r="BU289" s="463" t="s">
        <v>677</v>
      </c>
      <c r="BV289" s="463" t="s">
        <v>677</v>
      </c>
      <c r="BW289" s="601" t="s">
        <v>683</v>
      </c>
      <c r="BX289" s="601" t="s">
        <v>683</v>
      </c>
      <c r="BY289" s="463" t="s">
        <v>677</v>
      </c>
    </row>
    <row r="290" spans="1:77" ht="15" x14ac:dyDescent="0.25">
      <c r="A290" s="598">
        <v>42544</v>
      </c>
      <c r="B290" s="463" t="s">
        <v>677</v>
      </c>
      <c r="C290" s="463" t="s">
        <v>677</v>
      </c>
      <c r="D290" s="463" t="s">
        <v>677</v>
      </c>
      <c r="E290" s="463" t="s">
        <v>677</v>
      </c>
      <c r="F290" s="463" t="s">
        <v>677</v>
      </c>
      <c r="G290" s="463" t="s">
        <v>677</v>
      </c>
      <c r="H290" s="463" t="s">
        <v>677</v>
      </c>
      <c r="I290" s="463" t="s">
        <v>677</v>
      </c>
      <c r="J290" s="463" t="s">
        <v>677</v>
      </c>
      <c r="K290" s="463" t="s">
        <v>677</v>
      </c>
      <c r="L290" s="463" t="s">
        <v>677</v>
      </c>
      <c r="M290" s="463" t="s">
        <v>677</v>
      </c>
      <c r="N290" s="463" t="s">
        <v>677</v>
      </c>
      <c r="O290" s="463" t="s">
        <v>677</v>
      </c>
      <c r="P290" s="463" t="s">
        <v>677</v>
      </c>
      <c r="Q290" s="463" t="s">
        <v>677</v>
      </c>
      <c r="R290" s="463" t="s">
        <v>677</v>
      </c>
      <c r="S290" s="463" t="s">
        <v>677</v>
      </c>
      <c r="T290" s="463" t="s">
        <v>677</v>
      </c>
      <c r="U290" s="463" t="s">
        <v>677</v>
      </c>
      <c r="V290" s="463" t="s">
        <v>677</v>
      </c>
      <c r="W290" s="463" t="s">
        <v>677</v>
      </c>
      <c r="X290" s="463" t="s">
        <v>677</v>
      </c>
      <c r="Y290" s="463" t="s">
        <v>677</v>
      </c>
      <c r="Z290" s="463" t="s">
        <v>677</v>
      </c>
      <c r="AA290" s="463" t="s">
        <v>677</v>
      </c>
      <c r="AB290" s="463" t="s">
        <v>677</v>
      </c>
      <c r="AC290" s="578"/>
      <c r="AD290" s="578"/>
      <c r="AE290" s="463" t="s">
        <v>677</v>
      </c>
      <c r="AF290" s="578"/>
      <c r="AG290" s="578"/>
      <c r="AH290" s="463" t="s">
        <v>677</v>
      </c>
      <c r="AI290" s="463" t="s">
        <v>677</v>
      </c>
      <c r="AJ290" s="463" t="s">
        <v>677</v>
      </c>
      <c r="AK290" s="463" t="s">
        <v>677</v>
      </c>
      <c r="AL290" s="578"/>
      <c r="AM290" s="578"/>
      <c r="AN290" s="463" t="s">
        <v>677</v>
      </c>
      <c r="AO290" s="578"/>
      <c r="AP290" s="578"/>
      <c r="AQ290" s="463" t="s">
        <v>677</v>
      </c>
      <c r="AR290" s="578"/>
      <c r="AS290" s="578"/>
      <c r="AT290" s="463" t="s">
        <v>677</v>
      </c>
      <c r="AU290" s="598">
        <v>42544</v>
      </c>
      <c r="AV290" s="463" t="s">
        <v>677</v>
      </c>
      <c r="AW290" s="463" t="s">
        <v>677</v>
      </c>
      <c r="AX290" s="463" t="s">
        <v>677</v>
      </c>
      <c r="AY290" s="463" t="s">
        <v>677</v>
      </c>
      <c r="AZ290" s="463" t="s">
        <v>677</v>
      </c>
      <c r="BA290" s="463" t="s">
        <v>677</v>
      </c>
      <c r="BB290" s="463" t="s">
        <v>677</v>
      </c>
      <c r="BC290" s="463" t="s">
        <v>677</v>
      </c>
      <c r="BD290" s="463" t="s">
        <v>677</v>
      </c>
      <c r="BE290" s="578"/>
      <c r="BF290" s="578"/>
      <c r="BG290" s="610" t="s">
        <v>683</v>
      </c>
      <c r="BH290" s="616"/>
      <c r="BI290" s="616"/>
      <c r="BJ290" s="463" t="s">
        <v>677</v>
      </c>
      <c r="BK290" s="616"/>
      <c r="BL290" s="616"/>
      <c r="BM290" s="463" t="s">
        <v>677</v>
      </c>
      <c r="BN290" s="463" t="s">
        <v>677</v>
      </c>
      <c r="BO290" s="463" t="s">
        <v>677</v>
      </c>
      <c r="BP290" s="463" t="s">
        <v>677</v>
      </c>
      <c r="BQ290" s="463" t="s">
        <v>677</v>
      </c>
      <c r="BR290" s="610" t="s">
        <v>683</v>
      </c>
      <c r="BS290" s="463" t="s">
        <v>677</v>
      </c>
      <c r="BT290" s="463" t="s">
        <v>677</v>
      </c>
      <c r="BU290" s="463" t="s">
        <v>677</v>
      </c>
      <c r="BV290" s="463" t="s">
        <v>677</v>
      </c>
      <c r="BW290" s="601" t="s">
        <v>683</v>
      </c>
      <c r="BX290" s="601" t="s">
        <v>683</v>
      </c>
      <c r="BY290" s="463" t="s">
        <v>677</v>
      </c>
    </row>
    <row r="291" spans="1:77" ht="26.25" x14ac:dyDescent="0.25">
      <c r="A291" s="598">
        <v>42545</v>
      </c>
      <c r="B291" s="463" t="s">
        <v>677</v>
      </c>
      <c r="C291" s="463" t="s">
        <v>677</v>
      </c>
      <c r="D291" s="463" t="s">
        <v>677</v>
      </c>
      <c r="E291" s="463" t="s">
        <v>677</v>
      </c>
      <c r="F291" s="463" t="s">
        <v>677</v>
      </c>
      <c r="G291" s="463" t="s">
        <v>677</v>
      </c>
      <c r="H291" s="463" t="s">
        <v>677</v>
      </c>
      <c r="I291" s="463" t="s">
        <v>677</v>
      </c>
      <c r="J291" s="463" t="s">
        <v>677</v>
      </c>
      <c r="K291" s="463" t="s">
        <v>677</v>
      </c>
      <c r="L291" s="463" t="s">
        <v>677</v>
      </c>
      <c r="M291" s="463" t="s">
        <v>677</v>
      </c>
      <c r="N291" s="463" t="s">
        <v>677</v>
      </c>
      <c r="O291" s="463" t="s">
        <v>677</v>
      </c>
      <c r="P291" s="463" t="s">
        <v>677</v>
      </c>
      <c r="Q291" s="463" t="s">
        <v>677</v>
      </c>
      <c r="R291" s="463" t="s">
        <v>677</v>
      </c>
      <c r="S291" s="463" t="s">
        <v>677</v>
      </c>
      <c r="T291" s="463" t="s">
        <v>677</v>
      </c>
      <c r="U291" s="463" t="s">
        <v>677</v>
      </c>
      <c r="V291" s="463" t="s">
        <v>677</v>
      </c>
      <c r="W291" s="463" t="s">
        <v>677</v>
      </c>
      <c r="X291" s="463" t="s">
        <v>677</v>
      </c>
      <c r="Y291" s="463" t="s">
        <v>677</v>
      </c>
      <c r="Z291" s="463" t="s">
        <v>677</v>
      </c>
      <c r="AA291" s="463" t="s">
        <v>677</v>
      </c>
      <c r="AB291" s="463" t="s">
        <v>677</v>
      </c>
      <c r="AC291" s="578"/>
      <c r="AD291" s="578"/>
      <c r="AE291" s="463" t="s">
        <v>677</v>
      </c>
      <c r="AF291" s="578"/>
      <c r="AG291" s="578"/>
      <c r="AH291" s="463" t="s">
        <v>677</v>
      </c>
      <c r="AI291" s="463" t="s">
        <v>677</v>
      </c>
      <c r="AJ291" s="463" t="s">
        <v>677</v>
      </c>
      <c r="AK291" s="463" t="s">
        <v>677</v>
      </c>
      <c r="AL291" s="578"/>
      <c r="AM291" s="578"/>
      <c r="AN291" s="463" t="s">
        <v>677</v>
      </c>
      <c r="AO291" s="578"/>
      <c r="AP291" s="578"/>
      <c r="AQ291" s="463" t="s">
        <v>677</v>
      </c>
      <c r="AR291" s="578"/>
      <c r="AS291" s="578"/>
      <c r="AT291" s="463" t="s">
        <v>677</v>
      </c>
      <c r="AU291" s="598">
        <v>42545</v>
      </c>
      <c r="AV291" s="463" t="s">
        <v>677</v>
      </c>
      <c r="AW291" s="463" t="s">
        <v>677</v>
      </c>
      <c r="AX291" s="463" t="s">
        <v>677</v>
      </c>
      <c r="AY291" s="463" t="s">
        <v>677</v>
      </c>
      <c r="AZ291" s="463" t="s">
        <v>677</v>
      </c>
      <c r="BA291" s="463" t="s">
        <v>677</v>
      </c>
      <c r="BB291" s="463" t="s">
        <v>677</v>
      </c>
      <c r="BC291" s="463" t="s">
        <v>677</v>
      </c>
      <c r="BD291" s="463" t="s">
        <v>677</v>
      </c>
      <c r="BE291" s="578"/>
      <c r="BF291" s="578"/>
      <c r="BG291" s="463" t="s">
        <v>677</v>
      </c>
      <c r="BH291" s="616"/>
      <c r="BI291" s="616"/>
      <c r="BJ291" s="463" t="s">
        <v>677</v>
      </c>
      <c r="BK291" s="616"/>
      <c r="BL291" s="616"/>
      <c r="BM291" s="463" t="s">
        <v>677</v>
      </c>
      <c r="BN291" s="463" t="s">
        <v>677</v>
      </c>
      <c r="BO291" s="463" t="s">
        <v>677</v>
      </c>
      <c r="BP291" s="463" t="s">
        <v>677</v>
      </c>
      <c r="BQ291" s="602" t="s">
        <v>886</v>
      </c>
      <c r="BR291" s="610" t="s">
        <v>683</v>
      </c>
      <c r="BS291" s="463" t="s">
        <v>677</v>
      </c>
      <c r="BT291" s="463" t="s">
        <v>677</v>
      </c>
      <c r="BU291" s="463" t="s">
        <v>677</v>
      </c>
      <c r="BV291" s="463" t="s">
        <v>677</v>
      </c>
      <c r="BW291" s="601" t="s">
        <v>683</v>
      </c>
      <c r="BX291" s="601" t="s">
        <v>683</v>
      </c>
      <c r="BY291" s="463" t="s">
        <v>677</v>
      </c>
    </row>
    <row r="292" spans="1:77" ht="26.25" x14ac:dyDescent="0.25">
      <c r="A292" s="598">
        <v>42546</v>
      </c>
      <c r="B292" s="463" t="s">
        <v>677</v>
      </c>
      <c r="C292" s="463" t="s">
        <v>677</v>
      </c>
      <c r="D292" s="463" t="s">
        <v>677</v>
      </c>
      <c r="E292" s="463" t="s">
        <v>677</v>
      </c>
      <c r="F292" s="463" t="s">
        <v>677</v>
      </c>
      <c r="G292" s="463" t="s">
        <v>677</v>
      </c>
      <c r="H292" s="463" t="s">
        <v>677</v>
      </c>
      <c r="I292" s="463" t="s">
        <v>677</v>
      </c>
      <c r="J292" s="463" t="s">
        <v>677</v>
      </c>
      <c r="K292" s="463" t="s">
        <v>677</v>
      </c>
      <c r="L292" s="463" t="s">
        <v>677</v>
      </c>
      <c r="M292" s="463" t="s">
        <v>677</v>
      </c>
      <c r="N292" s="463" t="s">
        <v>677</v>
      </c>
      <c r="O292" s="463" t="s">
        <v>677</v>
      </c>
      <c r="P292" s="463" t="s">
        <v>677</v>
      </c>
      <c r="Q292" s="463" t="s">
        <v>677</v>
      </c>
      <c r="R292" s="463" t="s">
        <v>677</v>
      </c>
      <c r="S292" s="463" t="s">
        <v>677</v>
      </c>
      <c r="T292" s="463" t="s">
        <v>677</v>
      </c>
      <c r="U292" s="463" t="s">
        <v>677</v>
      </c>
      <c r="V292" s="463" t="s">
        <v>677</v>
      </c>
      <c r="W292" s="463" t="s">
        <v>677</v>
      </c>
      <c r="X292" s="463" t="s">
        <v>677</v>
      </c>
      <c r="Y292" s="463" t="s">
        <v>677</v>
      </c>
      <c r="Z292" s="463" t="s">
        <v>677</v>
      </c>
      <c r="AA292" s="463" t="s">
        <v>677</v>
      </c>
      <c r="AB292" s="463" t="s">
        <v>677</v>
      </c>
      <c r="AC292" s="578"/>
      <c r="AD292" s="578"/>
      <c r="AE292" s="463" t="s">
        <v>677</v>
      </c>
      <c r="AF292" s="578"/>
      <c r="AG292" s="578"/>
      <c r="AH292" s="463" t="s">
        <v>677</v>
      </c>
      <c r="AI292" s="463" t="s">
        <v>677</v>
      </c>
      <c r="AJ292" s="463" t="s">
        <v>677</v>
      </c>
      <c r="AK292" s="463" t="s">
        <v>677</v>
      </c>
      <c r="AL292" s="578"/>
      <c r="AM292" s="578"/>
      <c r="AN292" s="463" t="s">
        <v>677</v>
      </c>
      <c r="AO292" s="578"/>
      <c r="AP292" s="578"/>
      <c r="AQ292" s="463" t="s">
        <v>677</v>
      </c>
      <c r="AR292" s="578"/>
      <c r="AS292" s="578"/>
      <c r="AT292" s="463" t="s">
        <v>677</v>
      </c>
      <c r="AU292" s="598">
        <v>42546</v>
      </c>
      <c r="AV292" s="463" t="s">
        <v>677</v>
      </c>
      <c r="AW292" s="463" t="s">
        <v>677</v>
      </c>
      <c r="AX292" s="463" t="s">
        <v>677</v>
      </c>
      <c r="AY292" s="463" t="s">
        <v>677</v>
      </c>
      <c r="AZ292" s="463" t="s">
        <v>677</v>
      </c>
      <c r="BA292" s="463" t="s">
        <v>677</v>
      </c>
      <c r="BB292" s="463" t="s">
        <v>677</v>
      </c>
      <c r="BC292" s="463" t="s">
        <v>677</v>
      </c>
      <c r="BD292" s="463" t="s">
        <v>677</v>
      </c>
      <c r="BE292" s="578"/>
      <c r="BF292" s="578"/>
      <c r="BG292" s="610" t="s">
        <v>683</v>
      </c>
      <c r="BH292" s="616"/>
      <c r="BI292" s="616"/>
      <c r="BJ292" s="463" t="s">
        <v>677</v>
      </c>
      <c r="BK292" s="616"/>
      <c r="BL292" s="616"/>
      <c r="BM292" s="463" t="s">
        <v>677</v>
      </c>
      <c r="BN292" s="463" t="s">
        <v>677</v>
      </c>
      <c r="BO292" s="463" t="s">
        <v>677</v>
      </c>
      <c r="BP292" s="463" t="s">
        <v>677</v>
      </c>
      <c r="BQ292" s="602" t="s">
        <v>886</v>
      </c>
      <c r="BR292" s="610" t="s">
        <v>683</v>
      </c>
      <c r="BS292" s="463" t="s">
        <v>677</v>
      </c>
      <c r="BT292" s="463" t="s">
        <v>677</v>
      </c>
      <c r="BU292" s="463" t="s">
        <v>677</v>
      </c>
      <c r="BV292" s="463" t="s">
        <v>677</v>
      </c>
      <c r="BW292" s="601" t="s">
        <v>683</v>
      </c>
      <c r="BX292" s="601" t="s">
        <v>683</v>
      </c>
      <c r="BY292" s="463" t="s">
        <v>677</v>
      </c>
    </row>
    <row r="293" spans="1:77" ht="15" x14ac:dyDescent="0.25">
      <c r="A293" s="598">
        <v>42547</v>
      </c>
      <c r="B293" s="463" t="s">
        <v>677</v>
      </c>
      <c r="C293" s="463" t="s">
        <v>677</v>
      </c>
      <c r="D293" s="463" t="s">
        <v>677</v>
      </c>
      <c r="E293" s="463" t="s">
        <v>677</v>
      </c>
      <c r="F293" s="463" t="s">
        <v>677</v>
      </c>
      <c r="G293" s="463" t="s">
        <v>677</v>
      </c>
      <c r="H293" s="463" t="s">
        <v>677</v>
      </c>
      <c r="I293" s="463" t="s">
        <v>677</v>
      </c>
      <c r="J293" s="463" t="s">
        <v>677</v>
      </c>
      <c r="K293" s="463" t="s">
        <v>677</v>
      </c>
      <c r="L293" s="463" t="s">
        <v>677</v>
      </c>
      <c r="M293" s="463" t="s">
        <v>677</v>
      </c>
      <c r="N293" s="463" t="s">
        <v>677</v>
      </c>
      <c r="O293" s="463" t="s">
        <v>677</v>
      </c>
      <c r="P293" s="463" t="s">
        <v>677</v>
      </c>
      <c r="Q293" s="463" t="s">
        <v>677</v>
      </c>
      <c r="R293" s="463" t="s">
        <v>677</v>
      </c>
      <c r="S293" s="463" t="s">
        <v>677</v>
      </c>
      <c r="T293" s="463" t="s">
        <v>677</v>
      </c>
      <c r="U293" s="463" t="s">
        <v>677</v>
      </c>
      <c r="V293" s="463" t="s">
        <v>677</v>
      </c>
      <c r="W293" s="463" t="s">
        <v>677</v>
      </c>
      <c r="X293" s="463" t="s">
        <v>677</v>
      </c>
      <c r="Y293" s="463" t="s">
        <v>677</v>
      </c>
      <c r="Z293" s="463" t="s">
        <v>677</v>
      </c>
      <c r="AA293" s="463" t="s">
        <v>677</v>
      </c>
      <c r="AB293" s="463" t="s">
        <v>677</v>
      </c>
      <c r="AC293" s="578"/>
      <c r="AD293" s="578"/>
      <c r="AE293" s="463" t="s">
        <v>677</v>
      </c>
      <c r="AF293" s="578"/>
      <c r="AG293" s="578"/>
      <c r="AH293" s="463" t="s">
        <v>677</v>
      </c>
      <c r="AI293" s="463" t="s">
        <v>677</v>
      </c>
      <c r="AJ293" s="463" t="s">
        <v>677</v>
      </c>
      <c r="AK293" s="463" t="s">
        <v>677</v>
      </c>
      <c r="AL293" s="578"/>
      <c r="AM293" s="578"/>
      <c r="AN293" s="463" t="s">
        <v>677</v>
      </c>
      <c r="AO293" s="578"/>
      <c r="AP293" s="578"/>
      <c r="AQ293" s="463" t="s">
        <v>677</v>
      </c>
      <c r="AR293" s="578"/>
      <c r="AS293" s="578"/>
      <c r="AT293" s="463" t="s">
        <v>677</v>
      </c>
      <c r="AU293" s="598">
        <v>42547</v>
      </c>
      <c r="AV293" s="463" t="s">
        <v>677</v>
      </c>
      <c r="AW293" s="601" t="s">
        <v>683</v>
      </c>
      <c r="AX293" s="463" t="s">
        <v>677</v>
      </c>
      <c r="AY293" s="463" t="s">
        <v>677</v>
      </c>
      <c r="AZ293" s="463" t="s">
        <v>677</v>
      </c>
      <c r="BA293" s="463" t="s">
        <v>677</v>
      </c>
      <c r="BB293" s="463" t="s">
        <v>677</v>
      </c>
      <c r="BC293" s="463" t="s">
        <v>677</v>
      </c>
      <c r="BD293" s="463" t="s">
        <v>677</v>
      </c>
      <c r="BE293" s="578"/>
      <c r="BF293" s="578"/>
      <c r="BG293" s="610" t="s">
        <v>683</v>
      </c>
      <c r="BH293" s="616"/>
      <c r="BI293" s="616"/>
      <c r="BJ293" s="463" t="s">
        <v>677</v>
      </c>
      <c r="BK293" s="616"/>
      <c r="BL293" s="616"/>
      <c r="BM293" s="463" t="s">
        <v>677</v>
      </c>
      <c r="BN293" s="463" t="s">
        <v>677</v>
      </c>
      <c r="BO293" s="463" t="s">
        <v>677</v>
      </c>
      <c r="BP293" s="463" t="s">
        <v>677</v>
      </c>
      <c r="BQ293" s="603" t="s">
        <v>677</v>
      </c>
      <c r="BR293" s="610" t="s">
        <v>683</v>
      </c>
      <c r="BS293" s="463" t="s">
        <v>677</v>
      </c>
      <c r="BT293" s="463" t="s">
        <v>677</v>
      </c>
      <c r="BU293" s="463" t="s">
        <v>677</v>
      </c>
      <c r="BV293" s="463" t="s">
        <v>677</v>
      </c>
      <c r="BW293" s="601" t="s">
        <v>683</v>
      </c>
      <c r="BX293" s="601" t="s">
        <v>683</v>
      </c>
      <c r="BY293" s="463" t="s">
        <v>677</v>
      </c>
    </row>
    <row r="294" spans="1:77" ht="15" x14ac:dyDescent="0.25">
      <c r="A294" s="598">
        <v>42548</v>
      </c>
      <c r="B294" s="463" t="s">
        <v>677</v>
      </c>
      <c r="C294" s="463" t="s">
        <v>677</v>
      </c>
      <c r="D294" s="463" t="s">
        <v>677</v>
      </c>
      <c r="E294" s="463" t="s">
        <v>677</v>
      </c>
      <c r="F294" s="463" t="s">
        <v>677</v>
      </c>
      <c r="G294" s="463" t="s">
        <v>677</v>
      </c>
      <c r="H294" s="463" t="s">
        <v>677</v>
      </c>
      <c r="I294" s="463" t="s">
        <v>677</v>
      </c>
      <c r="J294" s="463" t="s">
        <v>677</v>
      </c>
      <c r="K294" s="463" t="s">
        <v>677</v>
      </c>
      <c r="L294" s="463" t="s">
        <v>677</v>
      </c>
      <c r="M294" s="463" t="s">
        <v>677</v>
      </c>
      <c r="N294" s="463" t="s">
        <v>677</v>
      </c>
      <c r="O294" s="463" t="s">
        <v>677</v>
      </c>
      <c r="P294" s="463" t="s">
        <v>677</v>
      </c>
      <c r="Q294" s="463" t="s">
        <v>677</v>
      </c>
      <c r="R294" s="463" t="s">
        <v>677</v>
      </c>
      <c r="S294" s="463" t="s">
        <v>677</v>
      </c>
      <c r="T294" s="463" t="s">
        <v>677</v>
      </c>
      <c r="U294" s="463" t="s">
        <v>677</v>
      </c>
      <c r="V294" s="463" t="s">
        <v>677</v>
      </c>
      <c r="W294" s="463" t="s">
        <v>677</v>
      </c>
      <c r="X294" s="463" t="s">
        <v>677</v>
      </c>
      <c r="Y294" s="463" t="s">
        <v>677</v>
      </c>
      <c r="Z294" s="463" t="s">
        <v>677</v>
      </c>
      <c r="AA294" s="463" t="s">
        <v>677</v>
      </c>
      <c r="AB294" s="463" t="s">
        <v>677</v>
      </c>
      <c r="AC294" s="578"/>
      <c r="AD294" s="578"/>
      <c r="AE294" s="463" t="s">
        <v>677</v>
      </c>
      <c r="AF294" s="578"/>
      <c r="AG294" s="578"/>
      <c r="AH294" s="463" t="s">
        <v>677</v>
      </c>
      <c r="AI294" s="463" t="s">
        <v>677</v>
      </c>
      <c r="AJ294" s="463" t="s">
        <v>677</v>
      </c>
      <c r="AK294" s="463" t="s">
        <v>677</v>
      </c>
      <c r="AL294" s="578"/>
      <c r="AM294" s="578"/>
      <c r="AN294" s="463" t="s">
        <v>677</v>
      </c>
      <c r="AO294" s="578"/>
      <c r="AP294" s="578"/>
      <c r="AQ294" s="463" t="s">
        <v>677</v>
      </c>
      <c r="AR294" s="578"/>
      <c r="AS294" s="578"/>
      <c r="AT294" s="463" t="s">
        <v>677</v>
      </c>
      <c r="AU294" s="598">
        <v>42548</v>
      </c>
      <c r="AV294" s="463" t="s">
        <v>677</v>
      </c>
      <c r="AW294" s="463" t="s">
        <v>677</v>
      </c>
      <c r="AX294" s="463" t="s">
        <v>677</v>
      </c>
      <c r="AY294" s="463" t="s">
        <v>677</v>
      </c>
      <c r="AZ294" s="463" t="s">
        <v>677</v>
      </c>
      <c r="BA294" s="463" t="s">
        <v>677</v>
      </c>
      <c r="BB294" s="463" t="s">
        <v>677</v>
      </c>
      <c r="BC294" s="463" t="s">
        <v>677</v>
      </c>
      <c r="BD294" s="463" t="s">
        <v>677</v>
      </c>
      <c r="BE294" s="578"/>
      <c r="BF294" s="578"/>
      <c r="BG294" s="463" t="s">
        <v>677</v>
      </c>
      <c r="BH294" s="616"/>
      <c r="BI294" s="616"/>
      <c r="BJ294" s="463" t="s">
        <v>677</v>
      </c>
      <c r="BK294" s="616"/>
      <c r="BL294" s="616"/>
      <c r="BM294" s="463" t="s">
        <v>677</v>
      </c>
      <c r="BN294" s="463" t="s">
        <v>677</v>
      </c>
      <c r="BO294" s="463" t="s">
        <v>677</v>
      </c>
      <c r="BP294" s="463" t="s">
        <v>677</v>
      </c>
      <c r="BQ294" s="463" t="s">
        <v>677</v>
      </c>
      <c r="BR294" s="610" t="s">
        <v>683</v>
      </c>
      <c r="BS294" s="463" t="s">
        <v>677</v>
      </c>
      <c r="BT294" s="463" t="s">
        <v>677</v>
      </c>
      <c r="BU294" s="463" t="s">
        <v>677</v>
      </c>
      <c r="BV294" s="463" t="s">
        <v>677</v>
      </c>
      <c r="BW294" s="601" t="s">
        <v>683</v>
      </c>
      <c r="BX294" s="601" t="s">
        <v>683</v>
      </c>
      <c r="BY294" s="463" t="s">
        <v>677</v>
      </c>
    </row>
    <row r="295" spans="1:77" x14ac:dyDescent="0.2">
      <c r="A295" s="598">
        <v>42549</v>
      </c>
      <c r="B295" s="463" t="s">
        <v>677</v>
      </c>
      <c r="C295" s="463" t="s">
        <v>677</v>
      </c>
      <c r="D295" s="463" t="s">
        <v>677</v>
      </c>
      <c r="E295" s="463" t="s">
        <v>677</v>
      </c>
      <c r="F295" s="463" t="s">
        <v>677</v>
      </c>
      <c r="G295" s="463" t="s">
        <v>677</v>
      </c>
      <c r="H295" s="463" t="s">
        <v>677</v>
      </c>
      <c r="I295" s="463" t="s">
        <v>677</v>
      </c>
      <c r="J295" s="463" t="s">
        <v>677</v>
      </c>
      <c r="K295" s="463" t="s">
        <v>677</v>
      </c>
      <c r="L295" s="463" t="s">
        <v>677</v>
      </c>
      <c r="M295" s="463" t="s">
        <v>677</v>
      </c>
      <c r="N295" s="463" t="s">
        <v>677</v>
      </c>
      <c r="O295" s="463" t="s">
        <v>677</v>
      </c>
      <c r="P295" s="463" t="s">
        <v>677</v>
      </c>
      <c r="Q295" s="463" t="s">
        <v>677</v>
      </c>
      <c r="R295" s="463" t="s">
        <v>677</v>
      </c>
      <c r="S295" s="463" t="s">
        <v>677</v>
      </c>
      <c r="T295" s="463" t="s">
        <v>677</v>
      </c>
      <c r="U295" s="463" t="s">
        <v>677</v>
      </c>
      <c r="V295" s="463" t="s">
        <v>677</v>
      </c>
      <c r="W295" s="463" t="s">
        <v>677</v>
      </c>
      <c r="X295" s="463" t="s">
        <v>677</v>
      </c>
      <c r="Y295" s="463" t="s">
        <v>677</v>
      </c>
      <c r="Z295" s="463" t="s">
        <v>677</v>
      </c>
      <c r="AA295" s="463" t="s">
        <v>677</v>
      </c>
      <c r="AB295" s="463" t="s">
        <v>677</v>
      </c>
      <c r="AC295" s="578"/>
      <c r="AD295" s="578"/>
      <c r="AE295" s="463" t="s">
        <v>677</v>
      </c>
      <c r="AF295" s="578"/>
      <c r="AG295" s="578"/>
      <c r="AH295" s="463" t="s">
        <v>677</v>
      </c>
      <c r="AI295" s="463" t="s">
        <v>677</v>
      </c>
      <c r="AJ295" s="463" t="s">
        <v>677</v>
      </c>
      <c r="AK295" s="463" t="s">
        <v>677</v>
      </c>
      <c r="AL295" s="578"/>
      <c r="AM295" s="578"/>
      <c r="AN295" s="463" t="s">
        <v>677</v>
      </c>
      <c r="AO295" s="578"/>
      <c r="AP295" s="578"/>
      <c r="AQ295" s="463" t="s">
        <v>677</v>
      </c>
      <c r="AR295" s="578"/>
      <c r="AS295" s="578"/>
      <c r="AT295" s="463" t="s">
        <v>677</v>
      </c>
      <c r="AU295" s="598">
        <v>42549</v>
      </c>
      <c r="AV295" s="463" t="s">
        <v>677</v>
      </c>
      <c r="AW295" s="463" t="s">
        <v>677</v>
      </c>
      <c r="AX295" s="463" t="s">
        <v>677</v>
      </c>
      <c r="AY295" s="463" t="s">
        <v>677</v>
      </c>
      <c r="AZ295" s="463" t="s">
        <v>677</v>
      </c>
      <c r="BA295" s="463" t="s">
        <v>677</v>
      </c>
      <c r="BB295" s="463" t="s">
        <v>677</v>
      </c>
      <c r="BC295" s="463" t="s">
        <v>677</v>
      </c>
      <c r="BD295" s="463" t="s">
        <v>677</v>
      </c>
      <c r="BE295" s="578"/>
      <c r="BF295" s="578"/>
      <c r="BG295" s="463" t="s">
        <v>677</v>
      </c>
      <c r="BH295" s="616"/>
      <c r="BI295" s="616"/>
      <c r="BJ295" s="463" t="s">
        <v>677</v>
      </c>
      <c r="BK295" s="616"/>
      <c r="BL295" s="616"/>
      <c r="BM295" s="463" t="s">
        <v>677</v>
      </c>
      <c r="BN295" s="463" t="s">
        <v>677</v>
      </c>
      <c r="BO295" s="463" t="s">
        <v>677</v>
      </c>
      <c r="BP295" s="463" t="s">
        <v>677</v>
      </c>
      <c r="BQ295" s="601" t="s">
        <v>683</v>
      </c>
      <c r="BR295" s="463" t="s">
        <v>677</v>
      </c>
      <c r="BS295" s="463" t="s">
        <v>677</v>
      </c>
      <c r="BT295" s="463" t="s">
        <v>677</v>
      </c>
      <c r="BU295" s="463" t="s">
        <v>677</v>
      </c>
      <c r="BV295" s="463" t="s">
        <v>677</v>
      </c>
      <c r="BW295" s="601" t="s">
        <v>683</v>
      </c>
      <c r="BX295" s="601" t="s">
        <v>683</v>
      </c>
      <c r="BY295" s="463" t="s">
        <v>677</v>
      </c>
    </row>
    <row r="296" spans="1:77" x14ac:dyDescent="0.2">
      <c r="A296" s="598">
        <v>42550</v>
      </c>
      <c r="B296" s="463" t="s">
        <v>677</v>
      </c>
      <c r="C296" s="463" t="s">
        <v>677</v>
      </c>
      <c r="D296" s="463" t="s">
        <v>677</v>
      </c>
      <c r="E296" s="463" t="s">
        <v>677</v>
      </c>
      <c r="F296" s="463" t="s">
        <v>677</v>
      </c>
      <c r="G296" s="463" t="s">
        <v>677</v>
      </c>
      <c r="H296" s="463" t="s">
        <v>677</v>
      </c>
      <c r="I296" s="463" t="s">
        <v>677</v>
      </c>
      <c r="J296" s="463" t="s">
        <v>677</v>
      </c>
      <c r="K296" s="463" t="s">
        <v>677</v>
      </c>
      <c r="L296" s="463" t="s">
        <v>677</v>
      </c>
      <c r="M296" s="463" t="s">
        <v>677</v>
      </c>
      <c r="N296" s="463" t="s">
        <v>677</v>
      </c>
      <c r="O296" s="463" t="s">
        <v>677</v>
      </c>
      <c r="P296" s="463" t="s">
        <v>677</v>
      </c>
      <c r="Q296" s="463" t="s">
        <v>677</v>
      </c>
      <c r="R296" s="463" t="s">
        <v>677</v>
      </c>
      <c r="S296" s="463" t="s">
        <v>677</v>
      </c>
      <c r="T296" s="463" t="s">
        <v>677</v>
      </c>
      <c r="U296" s="463" t="s">
        <v>677</v>
      </c>
      <c r="V296" s="463" t="s">
        <v>677</v>
      </c>
      <c r="W296" s="463" t="s">
        <v>677</v>
      </c>
      <c r="X296" s="463" t="s">
        <v>677</v>
      </c>
      <c r="Y296" s="463" t="s">
        <v>677</v>
      </c>
      <c r="Z296" s="463" t="s">
        <v>677</v>
      </c>
      <c r="AA296" s="463" t="s">
        <v>677</v>
      </c>
      <c r="AB296" s="463" t="s">
        <v>677</v>
      </c>
      <c r="AC296" s="578"/>
      <c r="AD296" s="578"/>
      <c r="AE296" s="463" t="s">
        <v>677</v>
      </c>
      <c r="AF296" s="578"/>
      <c r="AG296" s="578"/>
      <c r="AH296" s="463" t="s">
        <v>677</v>
      </c>
      <c r="AI296" s="463" t="s">
        <v>677</v>
      </c>
      <c r="AJ296" s="463" t="s">
        <v>677</v>
      </c>
      <c r="AK296" s="463" t="s">
        <v>677</v>
      </c>
      <c r="AL296" s="578"/>
      <c r="AM296" s="578"/>
      <c r="AN296" s="463" t="s">
        <v>677</v>
      </c>
      <c r="AO296" s="578"/>
      <c r="AP296" s="578"/>
      <c r="AQ296" s="463" t="s">
        <v>677</v>
      </c>
      <c r="AR296" s="578"/>
      <c r="AS296" s="578"/>
      <c r="AT296" s="463" t="s">
        <v>677</v>
      </c>
      <c r="AU296" s="598">
        <v>42550</v>
      </c>
      <c r="AV296" s="463" t="s">
        <v>677</v>
      </c>
      <c r="AW296" s="463" t="s">
        <v>677</v>
      </c>
      <c r="AX296" s="463" t="s">
        <v>677</v>
      </c>
      <c r="AY296" s="463" t="s">
        <v>677</v>
      </c>
      <c r="AZ296" s="463" t="s">
        <v>677</v>
      </c>
      <c r="BA296" s="463" t="s">
        <v>677</v>
      </c>
      <c r="BB296" s="463" t="s">
        <v>677</v>
      </c>
      <c r="BC296" s="463" t="s">
        <v>677</v>
      </c>
      <c r="BD296" s="463" t="s">
        <v>677</v>
      </c>
      <c r="BE296" s="578"/>
      <c r="BF296" s="578"/>
      <c r="BG296" s="463" t="s">
        <v>677</v>
      </c>
      <c r="BH296" s="616"/>
      <c r="BI296" s="616"/>
      <c r="BJ296" s="463" t="s">
        <v>677</v>
      </c>
      <c r="BK296" s="616"/>
      <c r="BL296" s="616"/>
      <c r="BM296" s="463" t="s">
        <v>677</v>
      </c>
      <c r="BN296" s="463" t="s">
        <v>677</v>
      </c>
      <c r="BO296" s="463" t="s">
        <v>677</v>
      </c>
      <c r="BP296" s="463" t="s">
        <v>677</v>
      </c>
      <c r="BQ296" s="603" t="s">
        <v>677</v>
      </c>
      <c r="BR296" s="463" t="s">
        <v>677</v>
      </c>
      <c r="BS296" s="463" t="s">
        <v>677</v>
      </c>
      <c r="BT296" s="463" t="s">
        <v>677</v>
      </c>
      <c r="BU296" s="463" t="s">
        <v>677</v>
      </c>
      <c r="BV296" s="463" t="s">
        <v>677</v>
      </c>
      <c r="BW296" s="601" t="s">
        <v>683</v>
      </c>
      <c r="BX296" s="601" t="s">
        <v>683</v>
      </c>
      <c r="BY296" s="463" t="s">
        <v>677</v>
      </c>
    </row>
    <row r="297" spans="1:77" x14ac:dyDescent="0.2">
      <c r="A297" s="598">
        <v>42551</v>
      </c>
      <c r="B297" s="463" t="s">
        <v>677</v>
      </c>
      <c r="C297" s="463" t="s">
        <v>677</v>
      </c>
      <c r="D297" s="463" t="s">
        <v>677</v>
      </c>
      <c r="E297" s="463" t="s">
        <v>677</v>
      </c>
      <c r="F297" s="463" t="s">
        <v>677</v>
      </c>
      <c r="G297" s="463" t="s">
        <v>677</v>
      </c>
      <c r="H297" s="463" t="s">
        <v>677</v>
      </c>
      <c r="I297" s="463" t="s">
        <v>677</v>
      </c>
      <c r="J297" s="463" t="s">
        <v>677</v>
      </c>
      <c r="K297" s="463" t="s">
        <v>677</v>
      </c>
      <c r="L297" s="463" t="s">
        <v>677</v>
      </c>
      <c r="M297" s="463" t="s">
        <v>677</v>
      </c>
      <c r="N297" s="463" t="s">
        <v>677</v>
      </c>
      <c r="O297" s="463" t="s">
        <v>677</v>
      </c>
      <c r="P297" s="463" t="s">
        <v>677</v>
      </c>
      <c r="Q297" s="463" t="s">
        <v>677</v>
      </c>
      <c r="R297" s="463" t="s">
        <v>677</v>
      </c>
      <c r="S297" s="463" t="s">
        <v>677</v>
      </c>
      <c r="T297" s="463" t="s">
        <v>677</v>
      </c>
      <c r="U297" s="463" t="s">
        <v>677</v>
      </c>
      <c r="V297" s="463" t="s">
        <v>677</v>
      </c>
      <c r="W297" s="463" t="s">
        <v>677</v>
      </c>
      <c r="X297" s="463" t="s">
        <v>677</v>
      </c>
      <c r="Y297" s="463" t="s">
        <v>677</v>
      </c>
      <c r="Z297" s="463" t="s">
        <v>677</v>
      </c>
      <c r="AA297" s="463" t="s">
        <v>677</v>
      </c>
      <c r="AB297" s="463" t="s">
        <v>677</v>
      </c>
      <c r="AC297" s="578"/>
      <c r="AD297" s="578"/>
      <c r="AE297" s="463" t="s">
        <v>677</v>
      </c>
      <c r="AF297" s="578"/>
      <c r="AG297" s="578"/>
      <c r="AH297" s="463" t="s">
        <v>677</v>
      </c>
      <c r="AI297" s="463" t="s">
        <v>677</v>
      </c>
      <c r="AJ297" s="463" t="s">
        <v>677</v>
      </c>
      <c r="AK297" s="463" t="s">
        <v>677</v>
      </c>
      <c r="AL297" s="578"/>
      <c r="AM297" s="578"/>
      <c r="AN297" s="601" t="s">
        <v>683</v>
      </c>
      <c r="AO297" s="578"/>
      <c r="AP297" s="578"/>
      <c r="AQ297" s="463" t="s">
        <v>677</v>
      </c>
      <c r="AR297" s="578"/>
      <c r="AS297" s="578"/>
      <c r="AT297" s="463" t="s">
        <v>677</v>
      </c>
      <c r="AU297" s="598">
        <v>42551</v>
      </c>
      <c r="AV297" s="463" t="s">
        <v>677</v>
      </c>
      <c r="AW297" s="463" t="s">
        <v>677</v>
      </c>
      <c r="AX297" s="463" t="s">
        <v>677</v>
      </c>
      <c r="AY297" s="463" t="s">
        <v>677</v>
      </c>
      <c r="AZ297" s="463" t="s">
        <v>677</v>
      </c>
      <c r="BA297" s="463" t="s">
        <v>677</v>
      </c>
      <c r="BB297" s="463" t="s">
        <v>677</v>
      </c>
      <c r="BC297" s="463" t="s">
        <v>677</v>
      </c>
      <c r="BD297" s="463" t="s">
        <v>677</v>
      </c>
      <c r="BE297" s="578"/>
      <c r="BF297" s="578"/>
      <c r="BG297" s="463" t="s">
        <v>677</v>
      </c>
      <c r="BH297" s="616"/>
      <c r="BI297" s="616"/>
      <c r="BJ297" s="463" t="s">
        <v>677</v>
      </c>
      <c r="BK297" s="616"/>
      <c r="BL297" s="616"/>
      <c r="BM297" s="463" t="s">
        <v>677</v>
      </c>
      <c r="BN297" s="463" t="s">
        <v>677</v>
      </c>
      <c r="BO297" s="463" t="s">
        <v>677</v>
      </c>
      <c r="BP297" s="463" t="s">
        <v>677</v>
      </c>
      <c r="BQ297" s="603" t="s">
        <v>677</v>
      </c>
      <c r="BR297" s="463" t="s">
        <v>677</v>
      </c>
      <c r="BS297" s="463" t="s">
        <v>677</v>
      </c>
      <c r="BT297" s="463" t="s">
        <v>677</v>
      </c>
      <c r="BU297" s="463" t="s">
        <v>677</v>
      </c>
      <c r="BV297" s="463" t="s">
        <v>677</v>
      </c>
      <c r="BW297" s="601" t="s">
        <v>683</v>
      </c>
      <c r="BX297" s="601" t="s">
        <v>683</v>
      </c>
      <c r="BY297" s="463" t="s">
        <v>677</v>
      </c>
    </row>
    <row r="298" spans="1:77" ht="25.5" x14ac:dyDescent="0.2">
      <c r="A298" s="598">
        <v>42552</v>
      </c>
      <c r="B298" s="463" t="s">
        <v>677</v>
      </c>
      <c r="C298" s="463" t="s">
        <v>677</v>
      </c>
      <c r="D298" s="463" t="s">
        <v>677</v>
      </c>
      <c r="E298" s="463" t="s">
        <v>677</v>
      </c>
      <c r="F298" s="463" t="s">
        <v>677</v>
      </c>
      <c r="G298" s="463" t="s">
        <v>677</v>
      </c>
      <c r="H298" s="463" t="s">
        <v>677</v>
      </c>
      <c r="I298" s="463" t="s">
        <v>677</v>
      </c>
      <c r="J298" s="463" t="s">
        <v>677</v>
      </c>
      <c r="K298" s="463" t="s">
        <v>677</v>
      </c>
      <c r="L298" s="463" t="s">
        <v>677</v>
      </c>
      <c r="M298" s="463" t="s">
        <v>677</v>
      </c>
      <c r="N298" s="463" t="s">
        <v>677</v>
      </c>
      <c r="O298" s="463" t="s">
        <v>677</v>
      </c>
      <c r="P298" s="463" t="s">
        <v>677</v>
      </c>
      <c r="Q298" s="463" t="s">
        <v>677</v>
      </c>
      <c r="R298" s="463" t="s">
        <v>677</v>
      </c>
      <c r="S298" s="463" t="s">
        <v>677</v>
      </c>
      <c r="T298" s="463" t="s">
        <v>677</v>
      </c>
      <c r="U298" s="463" t="s">
        <v>677</v>
      </c>
      <c r="V298" s="463" t="s">
        <v>677</v>
      </c>
      <c r="W298" s="463" t="s">
        <v>677</v>
      </c>
      <c r="X298" s="463" t="s">
        <v>677</v>
      </c>
      <c r="Y298" s="463" t="s">
        <v>677</v>
      </c>
      <c r="Z298" s="463" t="s">
        <v>677</v>
      </c>
      <c r="AA298" s="463" t="s">
        <v>677</v>
      </c>
      <c r="AB298" s="463" t="s">
        <v>677</v>
      </c>
      <c r="AC298" s="578"/>
      <c r="AD298" s="578"/>
      <c r="AE298" s="463" t="s">
        <v>677</v>
      </c>
      <c r="AF298" s="578"/>
      <c r="AG298" s="578"/>
      <c r="AH298" s="463" t="s">
        <v>677</v>
      </c>
      <c r="AI298" s="463" t="s">
        <v>677</v>
      </c>
      <c r="AJ298" s="463" t="s">
        <v>677</v>
      </c>
      <c r="AK298" s="463" t="s">
        <v>677</v>
      </c>
      <c r="AL298" s="578"/>
      <c r="AM298" s="578"/>
      <c r="AN298" s="601" t="s">
        <v>683</v>
      </c>
      <c r="AO298" s="578"/>
      <c r="AP298" s="578"/>
      <c r="AQ298" s="463" t="s">
        <v>677</v>
      </c>
      <c r="AR298" s="578"/>
      <c r="AS298" s="578"/>
      <c r="AT298" s="463" t="s">
        <v>677</v>
      </c>
      <c r="AU298" s="598">
        <v>42552</v>
      </c>
      <c r="AV298" s="463" t="s">
        <v>677</v>
      </c>
      <c r="AW298" s="463" t="s">
        <v>677</v>
      </c>
      <c r="AX298" s="463" t="s">
        <v>677</v>
      </c>
      <c r="AY298" s="463" t="s">
        <v>677</v>
      </c>
      <c r="AZ298" s="463" t="s">
        <v>677</v>
      </c>
      <c r="BA298" s="463" t="s">
        <v>677</v>
      </c>
      <c r="BB298" s="463" t="s">
        <v>677</v>
      </c>
      <c r="BC298" s="463" t="s">
        <v>677</v>
      </c>
      <c r="BD298" s="463" t="s">
        <v>677</v>
      </c>
      <c r="BE298" s="578"/>
      <c r="BF298" s="578"/>
      <c r="BG298" s="463" t="s">
        <v>677</v>
      </c>
      <c r="BH298" s="616"/>
      <c r="BI298" s="616"/>
      <c r="BJ298" s="601" t="s">
        <v>683</v>
      </c>
      <c r="BK298" s="616"/>
      <c r="BL298" s="616"/>
      <c r="BM298" s="463" t="s">
        <v>677</v>
      </c>
      <c r="BN298" s="463" t="s">
        <v>677</v>
      </c>
      <c r="BO298" s="463" t="s">
        <v>677</v>
      </c>
      <c r="BP298" s="463" t="s">
        <v>677</v>
      </c>
      <c r="BQ298" s="602" t="s">
        <v>886</v>
      </c>
      <c r="BR298" s="601" t="s">
        <v>683</v>
      </c>
      <c r="BS298" s="463" t="s">
        <v>677</v>
      </c>
      <c r="BT298" s="463" t="s">
        <v>677</v>
      </c>
      <c r="BU298" s="463" t="s">
        <v>677</v>
      </c>
      <c r="BV298" s="463" t="s">
        <v>677</v>
      </c>
      <c r="BW298" s="601" t="s">
        <v>683</v>
      </c>
      <c r="BX298" s="601" t="s">
        <v>683</v>
      </c>
      <c r="BY298" s="463" t="s">
        <v>677</v>
      </c>
    </row>
    <row r="299" spans="1:77" ht="25.5" x14ac:dyDescent="0.2">
      <c r="A299" s="598">
        <v>42553</v>
      </c>
      <c r="B299" s="463" t="s">
        <v>677</v>
      </c>
      <c r="C299" s="463" t="s">
        <v>677</v>
      </c>
      <c r="D299" s="463" t="s">
        <v>677</v>
      </c>
      <c r="E299" s="463" t="s">
        <v>677</v>
      </c>
      <c r="F299" s="463" t="s">
        <v>677</v>
      </c>
      <c r="G299" s="463" t="s">
        <v>677</v>
      </c>
      <c r="H299" s="463" t="s">
        <v>677</v>
      </c>
      <c r="I299" s="463" t="s">
        <v>677</v>
      </c>
      <c r="J299" s="463" t="s">
        <v>677</v>
      </c>
      <c r="K299" s="463" t="s">
        <v>677</v>
      </c>
      <c r="L299" s="463" t="s">
        <v>677</v>
      </c>
      <c r="M299" s="463" t="s">
        <v>677</v>
      </c>
      <c r="N299" s="463" t="s">
        <v>677</v>
      </c>
      <c r="O299" s="463" t="s">
        <v>677</v>
      </c>
      <c r="P299" s="463" t="s">
        <v>677</v>
      </c>
      <c r="Q299" s="463" t="s">
        <v>677</v>
      </c>
      <c r="R299" s="463" t="s">
        <v>677</v>
      </c>
      <c r="S299" s="463" t="s">
        <v>677</v>
      </c>
      <c r="T299" s="463" t="s">
        <v>677</v>
      </c>
      <c r="U299" s="463" t="s">
        <v>677</v>
      </c>
      <c r="V299" s="463" t="s">
        <v>677</v>
      </c>
      <c r="W299" s="463" t="s">
        <v>677</v>
      </c>
      <c r="X299" s="463" t="s">
        <v>677</v>
      </c>
      <c r="Y299" s="463" t="s">
        <v>677</v>
      </c>
      <c r="Z299" s="463" t="s">
        <v>677</v>
      </c>
      <c r="AA299" s="463" t="s">
        <v>677</v>
      </c>
      <c r="AB299" s="463" t="s">
        <v>677</v>
      </c>
      <c r="AC299" s="578"/>
      <c r="AD299" s="578"/>
      <c r="AE299" s="463" t="s">
        <v>677</v>
      </c>
      <c r="AF299" s="578"/>
      <c r="AG299" s="578"/>
      <c r="AH299" s="463" t="s">
        <v>677</v>
      </c>
      <c r="AI299" s="463" t="s">
        <v>677</v>
      </c>
      <c r="AJ299" s="463" t="s">
        <v>677</v>
      </c>
      <c r="AK299" s="463" t="s">
        <v>677</v>
      </c>
      <c r="AL299" s="578"/>
      <c r="AM299" s="578"/>
      <c r="AN299" s="601" t="s">
        <v>683</v>
      </c>
      <c r="AO299" s="578"/>
      <c r="AP299" s="578"/>
      <c r="AQ299" s="463" t="s">
        <v>677</v>
      </c>
      <c r="AR299" s="578"/>
      <c r="AS299" s="578"/>
      <c r="AT299" s="463" t="s">
        <v>677</v>
      </c>
      <c r="AU299" s="598">
        <v>42553</v>
      </c>
      <c r="AV299" s="463" t="s">
        <v>677</v>
      </c>
      <c r="AW299" s="463" t="s">
        <v>677</v>
      </c>
      <c r="AX299" s="463" t="s">
        <v>677</v>
      </c>
      <c r="AY299" s="463" t="s">
        <v>677</v>
      </c>
      <c r="AZ299" s="463" t="s">
        <v>677</v>
      </c>
      <c r="BA299" s="463" t="s">
        <v>677</v>
      </c>
      <c r="BB299" s="463" t="s">
        <v>677</v>
      </c>
      <c r="BC299" s="463" t="s">
        <v>677</v>
      </c>
      <c r="BD299" s="463" t="s">
        <v>677</v>
      </c>
      <c r="BE299" s="578"/>
      <c r="BF299" s="578"/>
      <c r="BG299" s="463" t="s">
        <v>677</v>
      </c>
      <c r="BH299" s="616"/>
      <c r="BI299" s="616"/>
      <c r="BJ299" s="463" t="s">
        <v>677</v>
      </c>
      <c r="BK299" s="616"/>
      <c r="BL299" s="616"/>
      <c r="BM299" s="463" t="s">
        <v>677</v>
      </c>
      <c r="BN299" s="463" t="s">
        <v>677</v>
      </c>
      <c r="BO299" s="463" t="s">
        <v>677</v>
      </c>
      <c r="BP299" s="463" t="s">
        <v>677</v>
      </c>
      <c r="BQ299" s="602" t="s">
        <v>886</v>
      </c>
      <c r="BR299" s="601" t="s">
        <v>683</v>
      </c>
      <c r="BS299" s="463" t="s">
        <v>677</v>
      </c>
      <c r="BT299" s="463" t="s">
        <v>677</v>
      </c>
      <c r="BU299" s="463" t="s">
        <v>677</v>
      </c>
      <c r="BV299" s="463" t="s">
        <v>677</v>
      </c>
      <c r="BW299" s="601" t="s">
        <v>683</v>
      </c>
      <c r="BX299" s="601" t="s">
        <v>683</v>
      </c>
      <c r="BY299" s="463" t="s">
        <v>677</v>
      </c>
    </row>
    <row r="300" spans="1:77" x14ac:dyDescent="0.2">
      <c r="A300" s="598">
        <v>42554</v>
      </c>
      <c r="B300" s="463" t="s">
        <v>677</v>
      </c>
      <c r="C300" s="463" t="s">
        <v>677</v>
      </c>
      <c r="D300" s="463" t="s">
        <v>677</v>
      </c>
      <c r="E300" s="463" t="s">
        <v>677</v>
      </c>
      <c r="F300" s="463" t="s">
        <v>677</v>
      </c>
      <c r="G300" s="463" t="s">
        <v>677</v>
      </c>
      <c r="H300" s="463" t="s">
        <v>677</v>
      </c>
      <c r="I300" s="463" t="s">
        <v>677</v>
      </c>
      <c r="J300" s="463" t="s">
        <v>677</v>
      </c>
      <c r="K300" s="463" t="s">
        <v>677</v>
      </c>
      <c r="L300" s="463" t="s">
        <v>677</v>
      </c>
      <c r="M300" s="463" t="s">
        <v>677</v>
      </c>
      <c r="N300" s="463" t="s">
        <v>677</v>
      </c>
      <c r="O300" s="463" t="s">
        <v>677</v>
      </c>
      <c r="P300" s="463" t="s">
        <v>677</v>
      </c>
      <c r="Q300" s="463" t="s">
        <v>677</v>
      </c>
      <c r="R300" s="463" t="s">
        <v>677</v>
      </c>
      <c r="S300" s="463" t="s">
        <v>677</v>
      </c>
      <c r="T300" s="463" t="s">
        <v>677</v>
      </c>
      <c r="U300" s="463" t="s">
        <v>677</v>
      </c>
      <c r="V300" s="463" t="s">
        <v>677</v>
      </c>
      <c r="W300" s="463" t="s">
        <v>677</v>
      </c>
      <c r="X300" s="463" t="s">
        <v>677</v>
      </c>
      <c r="Y300" s="463" t="s">
        <v>677</v>
      </c>
      <c r="Z300" s="463" t="s">
        <v>677</v>
      </c>
      <c r="AA300" s="463" t="s">
        <v>677</v>
      </c>
      <c r="AB300" s="463" t="s">
        <v>677</v>
      </c>
      <c r="AC300" s="578"/>
      <c r="AD300" s="578"/>
      <c r="AE300" s="463" t="s">
        <v>677</v>
      </c>
      <c r="AF300" s="578"/>
      <c r="AG300" s="578"/>
      <c r="AH300" s="463" t="s">
        <v>677</v>
      </c>
      <c r="AI300" s="463" t="s">
        <v>677</v>
      </c>
      <c r="AJ300" s="463" t="s">
        <v>677</v>
      </c>
      <c r="AK300" s="463" t="s">
        <v>677</v>
      </c>
      <c r="AL300" s="578"/>
      <c r="AM300" s="578"/>
      <c r="AN300" s="601" t="s">
        <v>683</v>
      </c>
      <c r="AO300" s="578"/>
      <c r="AP300" s="578"/>
      <c r="AQ300" s="463" t="s">
        <v>677</v>
      </c>
      <c r="AR300" s="578"/>
      <c r="AS300" s="578"/>
      <c r="AT300" s="463" t="s">
        <v>677</v>
      </c>
      <c r="AU300" s="598">
        <v>42554</v>
      </c>
      <c r="AV300" s="463" t="s">
        <v>677</v>
      </c>
      <c r="AW300" s="463" t="s">
        <v>677</v>
      </c>
      <c r="AX300" s="463" t="s">
        <v>677</v>
      </c>
      <c r="AY300" s="463" t="s">
        <v>677</v>
      </c>
      <c r="AZ300" s="463" t="s">
        <v>677</v>
      </c>
      <c r="BA300" s="463" t="s">
        <v>677</v>
      </c>
      <c r="BB300" s="463" t="s">
        <v>677</v>
      </c>
      <c r="BC300" s="463" t="s">
        <v>677</v>
      </c>
      <c r="BD300" s="463" t="s">
        <v>677</v>
      </c>
      <c r="BE300" s="578"/>
      <c r="BF300" s="578"/>
      <c r="BG300" s="463" t="s">
        <v>677</v>
      </c>
      <c r="BH300" s="616"/>
      <c r="BI300" s="616"/>
      <c r="BJ300" s="601" t="s">
        <v>683</v>
      </c>
      <c r="BK300" s="616"/>
      <c r="BL300" s="616"/>
      <c r="BM300" s="463" t="s">
        <v>677</v>
      </c>
      <c r="BN300" s="463" t="s">
        <v>677</v>
      </c>
      <c r="BO300" s="463" t="s">
        <v>677</v>
      </c>
      <c r="BP300" s="463" t="s">
        <v>677</v>
      </c>
      <c r="BQ300" s="603" t="s">
        <v>677</v>
      </c>
      <c r="BR300" s="601" t="s">
        <v>683</v>
      </c>
      <c r="BS300" s="463" t="s">
        <v>677</v>
      </c>
      <c r="BT300" s="463" t="s">
        <v>677</v>
      </c>
      <c r="BU300" s="463" t="s">
        <v>677</v>
      </c>
      <c r="BV300" s="463" t="s">
        <v>677</v>
      </c>
      <c r="BW300" s="601" t="s">
        <v>683</v>
      </c>
      <c r="BX300" s="601" t="s">
        <v>683</v>
      </c>
      <c r="BY300" s="463" t="s">
        <v>677</v>
      </c>
    </row>
    <row r="301" spans="1:77" x14ac:dyDescent="0.2">
      <c r="A301" s="598">
        <v>42555</v>
      </c>
      <c r="B301" s="463" t="s">
        <v>677</v>
      </c>
      <c r="C301" s="463" t="s">
        <v>677</v>
      </c>
      <c r="D301" s="463" t="s">
        <v>677</v>
      </c>
      <c r="E301" s="463" t="s">
        <v>677</v>
      </c>
      <c r="F301" s="463" t="s">
        <v>677</v>
      </c>
      <c r="G301" s="463" t="s">
        <v>677</v>
      </c>
      <c r="H301" s="463" t="s">
        <v>677</v>
      </c>
      <c r="I301" s="463" t="s">
        <v>677</v>
      </c>
      <c r="J301" s="463" t="s">
        <v>677</v>
      </c>
      <c r="K301" s="463" t="s">
        <v>677</v>
      </c>
      <c r="L301" s="463" t="s">
        <v>677</v>
      </c>
      <c r="M301" s="463" t="s">
        <v>677</v>
      </c>
      <c r="N301" s="463" t="s">
        <v>677</v>
      </c>
      <c r="O301" s="463" t="s">
        <v>677</v>
      </c>
      <c r="P301" s="463" t="s">
        <v>677</v>
      </c>
      <c r="Q301" s="463" t="s">
        <v>677</v>
      </c>
      <c r="R301" s="463" t="s">
        <v>677</v>
      </c>
      <c r="S301" s="463" t="s">
        <v>677</v>
      </c>
      <c r="T301" s="463" t="s">
        <v>677</v>
      </c>
      <c r="U301" s="463" t="s">
        <v>677</v>
      </c>
      <c r="V301" s="463" t="s">
        <v>677</v>
      </c>
      <c r="W301" s="463" t="s">
        <v>677</v>
      </c>
      <c r="X301" s="463" t="s">
        <v>677</v>
      </c>
      <c r="Y301" s="463" t="s">
        <v>677</v>
      </c>
      <c r="Z301" s="463" t="s">
        <v>677</v>
      </c>
      <c r="AA301" s="463" t="s">
        <v>677</v>
      </c>
      <c r="AB301" s="463" t="s">
        <v>677</v>
      </c>
      <c r="AC301" s="578"/>
      <c r="AD301" s="578"/>
      <c r="AE301" s="463" t="s">
        <v>677</v>
      </c>
      <c r="AF301" s="578"/>
      <c r="AG301" s="578"/>
      <c r="AH301" s="463" t="s">
        <v>677</v>
      </c>
      <c r="AI301" s="463" t="s">
        <v>677</v>
      </c>
      <c r="AJ301" s="463" t="s">
        <v>677</v>
      </c>
      <c r="AK301" s="463" t="s">
        <v>677</v>
      </c>
      <c r="AL301" s="578"/>
      <c r="AM301" s="578"/>
      <c r="AN301" s="601" t="s">
        <v>683</v>
      </c>
      <c r="AO301" s="578"/>
      <c r="AP301" s="578"/>
      <c r="AQ301" s="463" t="s">
        <v>677</v>
      </c>
      <c r="AR301" s="578"/>
      <c r="AS301" s="578"/>
      <c r="AT301" s="463" t="s">
        <v>677</v>
      </c>
      <c r="AU301" s="598">
        <v>42555</v>
      </c>
      <c r="AV301" s="463" t="s">
        <v>677</v>
      </c>
      <c r="AW301" s="463" t="s">
        <v>677</v>
      </c>
      <c r="AX301" s="463" t="s">
        <v>677</v>
      </c>
      <c r="AY301" s="463" t="s">
        <v>677</v>
      </c>
      <c r="AZ301" s="463" t="s">
        <v>677</v>
      </c>
      <c r="BA301" s="463" t="s">
        <v>677</v>
      </c>
      <c r="BB301" s="463" t="s">
        <v>677</v>
      </c>
      <c r="BC301" s="463" t="s">
        <v>677</v>
      </c>
      <c r="BD301" s="463" t="s">
        <v>677</v>
      </c>
      <c r="BE301" s="578"/>
      <c r="BF301" s="578"/>
      <c r="BG301" s="463" t="s">
        <v>677</v>
      </c>
      <c r="BH301" s="616"/>
      <c r="BI301" s="616"/>
      <c r="BJ301" s="463" t="s">
        <v>677</v>
      </c>
      <c r="BK301" s="616"/>
      <c r="BL301" s="616"/>
      <c r="BM301" s="463" t="s">
        <v>677</v>
      </c>
      <c r="BN301" s="463" t="s">
        <v>677</v>
      </c>
      <c r="BO301" s="463" t="s">
        <v>677</v>
      </c>
      <c r="BP301" s="463" t="s">
        <v>677</v>
      </c>
      <c r="BQ301" s="603" t="s">
        <v>677</v>
      </c>
      <c r="BR301" s="601" t="s">
        <v>683</v>
      </c>
      <c r="BS301" s="463" t="s">
        <v>677</v>
      </c>
      <c r="BT301" s="463" t="s">
        <v>677</v>
      </c>
      <c r="BU301" s="463" t="s">
        <v>677</v>
      </c>
      <c r="BV301" s="463" t="s">
        <v>677</v>
      </c>
      <c r="BW301" s="601" t="s">
        <v>683</v>
      </c>
      <c r="BX301" s="601" t="s">
        <v>683</v>
      </c>
      <c r="BY301" s="463" t="s">
        <v>677</v>
      </c>
    </row>
    <row r="302" spans="1:77" x14ac:dyDescent="0.2">
      <c r="A302" s="598">
        <v>42556</v>
      </c>
      <c r="B302" s="463" t="s">
        <v>677</v>
      </c>
      <c r="C302" s="463" t="s">
        <v>677</v>
      </c>
      <c r="D302" s="463" t="s">
        <v>677</v>
      </c>
      <c r="E302" s="463" t="s">
        <v>677</v>
      </c>
      <c r="F302" s="463" t="s">
        <v>677</v>
      </c>
      <c r="G302" s="463" t="s">
        <v>677</v>
      </c>
      <c r="H302" s="463" t="s">
        <v>677</v>
      </c>
      <c r="I302" s="463" t="s">
        <v>677</v>
      </c>
      <c r="J302" s="463" t="s">
        <v>677</v>
      </c>
      <c r="K302" s="463" t="s">
        <v>677</v>
      </c>
      <c r="L302" s="463" t="s">
        <v>677</v>
      </c>
      <c r="M302" s="463" t="s">
        <v>677</v>
      </c>
      <c r="N302" s="463" t="s">
        <v>677</v>
      </c>
      <c r="O302" s="463" t="s">
        <v>677</v>
      </c>
      <c r="P302" s="463" t="s">
        <v>677</v>
      </c>
      <c r="Q302" s="463" t="s">
        <v>677</v>
      </c>
      <c r="R302" s="463" t="s">
        <v>677</v>
      </c>
      <c r="S302" s="463" t="s">
        <v>677</v>
      </c>
      <c r="T302" s="463" t="s">
        <v>677</v>
      </c>
      <c r="U302" s="463" t="s">
        <v>677</v>
      </c>
      <c r="V302" s="463" t="s">
        <v>677</v>
      </c>
      <c r="W302" s="463" t="s">
        <v>677</v>
      </c>
      <c r="X302" s="463" t="s">
        <v>677</v>
      </c>
      <c r="Y302" s="463" t="s">
        <v>677</v>
      </c>
      <c r="Z302" s="463" t="s">
        <v>677</v>
      </c>
      <c r="AA302" s="463" t="s">
        <v>677</v>
      </c>
      <c r="AB302" s="463" t="s">
        <v>677</v>
      </c>
      <c r="AC302" s="578"/>
      <c r="AD302" s="578"/>
      <c r="AE302" s="463" t="s">
        <v>677</v>
      </c>
      <c r="AF302" s="578"/>
      <c r="AG302" s="578"/>
      <c r="AH302" s="463" t="s">
        <v>677</v>
      </c>
      <c r="AI302" s="463" t="s">
        <v>677</v>
      </c>
      <c r="AJ302" s="463" t="s">
        <v>677</v>
      </c>
      <c r="AK302" s="463" t="s">
        <v>677</v>
      </c>
      <c r="AL302" s="578"/>
      <c r="AM302" s="578"/>
      <c r="AN302" s="463" t="s">
        <v>677</v>
      </c>
      <c r="AO302" s="578"/>
      <c r="AP302" s="578"/>
      <c r="AQ302" s="463" t="s">
        <v>677</v>
      </c>
      <c r="AR302" s="578"/>
      <c r="AS302" s="578"/>
      <c r="AT302" s="463" t="s">
        <v>677</v>
      </c>
      <c r="AU302" s="598">
        <v>42556</v>
      </c>
      <c r="AV302" s="463" t="s">
        <v>677</v>
      </c>
      <c r="AW302" s="463" t="s">
        <v>677</v>
      </c>
      <c r="AX302" s="463" t="s">
        <v>677</v>
      </c>
      <c r="AY302" s="463" t="s">
        <v>677</v>
      </c>
      <c r="AZ302" s="463" t="s">
        <v>677</v>
      </c>
      <c r="BA302" s="463" t="s">
        <v>677</v>
      </c>
      <c r="BB302" s="463" t="s">
        <v>677</v>
      </c>
      <c r="BC302" s="463" t="s">
        <v>677</v>
      </c>
      <c r="BD302" s="463" t="s">
        <v>677</v>
      </c>
      <c r="BE302" s="578"/>
      <c r="BF302" s="578"/>
      <c r="BG302" s="463" t="s">
        <v>677</v>
      </c>
      <c r="BH302" s="616"/>
      <c r="BI302" s="616"/>
      <c r="BJ302" s="463" t="s">
        <v>677</v>
      </c>
      <c r="BK302" s="616"/>
      <c r="BL302" s="616"/>
      <c r="BM302" s="463" t="s">
        <v>677</v>
      </c>
      <c r="BN302" s="463" t="s">
        <v>677</v>
      </c>
      <c r="BO302" s="463" t="s">
        <v>677</v>
      </c>
      <c r="BP302" s="463" t="s">
        <v>677</v>
      </c>
      <c r="BQ302" s="603" t="s">
        <v>677</v>
      </c>
      <c r="BR302" s="601" t="s">
        <v>683</v>
      </c>
      <c r="BS302" s="463" t="s">
        <v>677</v>
      </c>
      <c r="BT302" s="463" t="s">
        <v>677</v>
      </c>
      <c r="BU302" s="463" t="s">
        <v>677</v>
      </c>
      <c r="BV302" s="463" t="s">
        <v>677</v>
      </c>
      <c r="BW302" s="601" t="s">
        <v>683</v>
      </c>
      <c r="BX302" s="601" t="s">
        <v>683</v>
      </c>
      <c r="BY302" s="463" t="s">
        <v>677</v>
      </c>
    </row>
    <row r="303" spans="1:77" x14ac:dyDescent="0.2">
      <c r="A303" s="598">
        <v>42557</v>
      </c>
      <c r="B303" s="463" t="s">
        <v>677</v>
      </c>
      <c r="C303" s="463" t="s">
        <v>677</v>
      </c>
      <c r="D303" s="463" t="s">
        <v>677</v>
      </c>
      <c r="E303" s="463" t="s">
        <v>677</v>
      </c>
      <c r="F303" s="463" t="s">
        <v>677</v>
      </c>
      <c r="G303" s="463" t="s">
        <v>677</v>
      </c>
      <c r="H303" s="463" t="s">
        <v>677</v>
      </c>
      <c r="I303" s="463" t="s">
        <v>677</v>
      </c>
      <c r="J303" s="463" t="s">
        <v>677</v>
      </c>
      <c r="K303" s="463" t="s">
        <v>677</v>
      </c>
      <c r="L303" s="463" t="s">
        <v>677</v>
      </c>
      <c r="M303" s="463" t="s">
        <v>677</v>
      </c>
      <c r="N303" s="463" t="s">
        <v>677</v>
      </c>
      <c r="O303" s="463" t="s">
        <v>677</v>
      </c>
      <c r="P303" s="463" t="s">
        <v>677</v>
      </c>
      <c r="Q303" s="463" t="s">
        <v>677</v>
      </c>
      <c r="R303" s="463" t="s">
        <v>677</v>
      </c>
      <c r="S303" s="463" t="s">
        <v>677</v>
      </c>
      <c r="T303" s="463" t="s">
        <v>677</v>
      </c>
      <c r="U303" s="463" t="s">
        <v>677</v>
      </c>
      <c r="V303" s="463" t="s">
        <v>677</v>
      </c>
      <c r="W303" s="463" t="s">
        <v>677</v>
      </c>
      <c r="X303" s="463" t="s">
        <v>677</v>
      </c>
      <c r="Y303" s="463" t="s">
        <v>677</v>
      </c>
      <c r="Z303" s="463" t="s">
        <v>677</v>
      </c>
      <c r="AA303" s="463" t="s">
        <v>677</v>
      </c>
      <c r="AB303" s="463" t="s">
        <v>677</v>
      </c>
      <c r="AC303" s="578"/>
      <c r="AD303" s="578"/>
      <c r="AE303" s="463" t="s">
        <v>677</v>
      </c>
      <c r="AF303" s="578"/>
      <c r="AG303" s="578"/>
      <c r="AH303" s="463" t="s">
        <v>677</v>
      </c>
      <c r="AI303" s="463" t="s">
        <v>677</v>
      </c>
      <c r="AJ303" s="463" t="s">
        <v>677</v>
      </c>
      <c r="AK303" s="463" t="s">
        <v>677</v>
      </c>
      <c r="AL303" s="578"/>
      <c r="AM303" s="578"/>
      <c r="AN303" s="463" t="s">
        <v>677</v>
      </c>
      <c r="AO303" s="578"/>
      <c r="AP303" s="578"/>
      <c r="AQ303" s="463" t="s">
        <v>677</v>
      </c>
      <c r="AR303" s="578"/>
      <c r="AS303" s="578"/>
      <c r="AT303" s="463" t="s">
        <v>677</v>
      </c>
      <c r="AU303" s="598">
        <v>42557</v>
      </c>
      <c r="AV303" s="463" t="s">
        <v>677</v>
      </c>
      <c r="AW303" s="463" t="s">
        <v>677</v>
      </c>
      <c r="AX303" s="463" t="s">
        <v>677</v>
      </c>
      <c r="AY303" s="463" t="s">
        <v>677</v>
      </c>
      <c r="AZ303" s="463" t="s">
        <v>677</v>
      </c>
      <c r="BA303" s="463" t="s">
        <v>677</v>
      </c>
      <c r="BB303" s="463" t="s">
        <v>677</v>
      </c>
      <c r="BC303" s="463" t="s">
        <v>677</v>
      </c>
      <c r="BD303" s="463" t="s">
        <v>677</v>
      </c>
      <c r="BE303" s="578"/>
      <c r="BF303" s="578"/>
      <c r="BG303" s="463" t="s">
        <v>677</v>
      </c>
      <c r="BH303" s="616"/>
      <c r="BI303" s="616"/>
      <c r="BJ303" s="463" t="s">
        <v>677</v>
      </c>
      <c r="BK303" s="616"/>
      <c r="BL303" s="616"/>
      <c r="BM303" s="463" t="s">
        <v>677</v>
      </c>
      <c r="BN303" s="463" t="s">
        <v>677</v>
      </c>
      <c r="BO303" s="463" t="s">
        <v>677</v>
      </c>
      <c r="BP303" s="463" t="s">
        <v>677</v>
      </c>
      <c r="BQ303" s="463" t="s">
        <v>677</v>
      </c>
      <c r="BR303" s="601" t="s">
        <v>683</v>
      </c>
      <c r="BS303" s="463" t="s">
        <v>677</v>
      </c>
      <c r="BT303" s="463" t="s">
        <v>677</v>
      </c>
      <c r="BU303" s="463" t="s">
        <v>677</v>
      </c>
      <c r="BV303" s="463" t="s">
        <v>677</v>
      </c>
      <c r="BW303" s="601" t="s">
        <v>683</v>
      </c>
      <c r="BX303" s="601" t="s">
        <v>683</v>
      </c>
      <c r="BY303" s="463" t="s">
        <v>677</v>
      </c>
    </row>
    <row r="304" spans="1:77" x14ac:dyDescent="0.2">
      <c r="A304" s="598">
        <v>42558</v>
      </c>
      <c r="B304" s="463" t="s">
        <v>677</v>
      </c>
      <c r="C304" s="463" t="s">
        <v>677</v>
      </c>
      <c r="D304" s="463" t="s">
        <v>677</v>
      </c>
      <c r="E304" s="463" t="s">
        <v>677</v>
      </c>
      <c r="F304" s="463" t="s">
        <v>677</v>
      </c>
      <c r="G304" s="463" t="s">
        <v>677</v>
      </c>
      <c r="H304" s="463" t="s">
        <v>677</v>
      </c>
      <c r="I304" s="463" t="s">
        <v>677</v>
      </c>
      <c r="J304" s="463" t="s">
        <v>677</v>
      </c>
      <c r="K304" s="463" t="s">
        <v>677</v>
      </c>
      <c r="L304" s="463" t="s">
        <v>677</v>
      </c>
      <c r="M304" s="463" t="s">
        <v>677</v>
      </c>
      <c r="N304" s="463" t="s">
        <v>677</v>
      </c>
      <c r="O304" s="463" t="s">
        <v>677</v>
      </c>
      <c r="P304" s="463" t="s">
        <v>677</v>
      </c>
      <c r="Q304" s="463" t="s">
        <v>677</v>
      </c>
      <c r="R304" s="463" t="s">
        <v>677</v>
      </c>
      <c r="S304" s="463" t="s">
        <v>677</v>
      </c>
      <c r="T304" s="463" t="s">
        <v>677</v>
      </c>
      <c r="U304" s="463" t="s">
        <v>677</v>
      </c>
      <c r="V304" s="463" t="s">
        <v>677</v>
      </c>
      <c r="W304" s="463" t="s">
        <v>677</v>
      </c>
      <c r="X304" s="463" t="s">
        <v>677</v>
      </c>
      <c r="Y304" s="463" t="s">
        <v>677</v>
      </c>
      <c r="Z304" s="463" t="s">
        <v>677</v>
      </c>
      <c r="AA304" s="463" t="s">
        <v>677</v>
      </c>
      <c r="AB304" s="463" t="s">
        <v>677</v>
      </c>
      <c r="AC304" s="578"/>
      <c r="AD304" s="578"/>
      <c r="AE304" s="463" t="s">
        <v>677</v>
      </c>
      <c r="AF304" s="578"/>
      <c r="AG304" s="578"/>
      <c r="AH304" s="463" t="s">
        <v>677</v>
      </c>
      <c r="AI304" s="463" t="s">
        <v>677</v>
      </c>
      <c r="AJ304" s="463" t="s">
        <v>677</v>
      </c>
      <c r="AK304" s="463" t="s">
        <v>677</v>
      </c>
      <c r="AL304" s="578"/>
      <c r="AM304" s="578"/>
      <c r="AN304" s="463" t="s">
        <v>677</v>
      </c>
      <c r="AO304" s="578"/>
      <c r="AP304" s="578"/>
      <c r="AQ304" s="463" t="s">
        <v>677</v>
      </c>
      <c r="AR304" s="578"/>
      <c r="AS304" s="578"/>
      <c r="AT304" s="463" t="s">
        <v>677</v>
      </c>
      <c r="AU304" s="598">
        <v>42558</v>
      </c>
      <c r="AV304" s="463" t="s">
        <v>677</v>
      </c>
      <c r="AW304" s="463" t="s">
        <v>677</v>
      </c>
      <c r="AX304" s="463" t="s">
        <v>677</v>
      </c>
      <c r="AY304" s="463" t="s">
        <v>677</v>
      </c>
      <c r="AZ304" s="463" t="s">
        <v>677</v>
      </c>
      <c r="BA304" s="463" t="s">
        <v>677</v>
      </c>
      <c r="BB304" s="463" t="s">
        <v>677</v>
      </c>
      <c r="BC304" s="463" t="s">
        <v>677</v>
      </c>
      <c r="BD304" s="463" t="s">
        <v>677</v>
      </c>
      <c r="BE304" s="578"/>
      <c r="BF304" s="578"/>
      <c r="BG304" s="463" t="s">
        <v>677</v>
      </c>
      <c r="BH304" s="616"/>
      <c r="BI304" s="616"/>
      <c r="BJ304" s="463" t="s">
        <v>677</v>
      </c>
      <c r="BK304" s="616"/>
      <c r="BL304" s="616"/>
      <c r="BM304" s="463" t="s">
        <v>677</v>
      </c>
      <c r="BN304" s="463" t="s">
        <v>677</v>
      </c>
      <c r="BO304" s="463" t="s">
        <v>677</v>
      </c>
      <c r="BP304" s="463" t="s">
        <v>677</v>
      </c>
      <c r="BQ304" s="463" t="s">
        <v>677</v>
      </c>
      <c r="BR304" s="601" t="s">
        <v>683</v>
      </c>
      <c r="BS304" s="463" t="s">
        <v>677</v>
      </c>
      <c r="BT304" s="463" t="s">
        <v>677</v>
      </c>
      <c r="BU304" s="463" t="s">
        <v>677</v>
      </c>
      <c r="BV304" s="463" t="s">
        <v>677</v>
      </c>
      <c r="BW304" s="601" t="s">
        <v>683</v>
      </c>
      <c r="BX304" s="601" t="s">
        <v>683</v>
      </c>
      <c r="BY304" s="463" t="s">
        <v>677</v>
      </c>
    </row>
    <row r="305" spans="1:77" ht="26.25" x14ac:dyDescent="0.25">
      <c r="A305" s="598">
        <v>42559</v>
      </c>
      <c r="B305" s="463" t="s">
        <v>677</v>
      </c>
      <c r="C305" s="463" t="s">
        <v>677</v>
      </c>
      <c r="D305" s="463" t="s">
        <v>677</v>
      </c>
      <c r="E305" s="463" t="s">
        <v>677</v>
      </c>
      <c r="F305" s="463" t="s">
        <v>677</v>
      </c>
      <c r="G305" s="463" t="s">
        <v>677</v>
      </c>
      <c r="H305" s="463" t="s">
        <v>677</v>
      </c>
      <c r="I305" s="463" t="s">
        <v>677</v>
      </c>
      <c r="J305" s="463" t="s">
        <v>677</v>
      </c>
      <c r="K305" s="463" t="s">
        <v>677</v>
      </c>
      <c r="L305" s="463" t="s">
        <v>677</v>
      </c>
      <c r="M305" s="463" t="s">
        <v>677</v>
      </c>
      <c r="N305" s="463" t="s">
        <v>677</v>
      </c>
      <c r="O305" s="463" t="s">
        <v>677</v>
      </c>
      <c r="P305" s="463" t="s">
        <v>677</v>
      </c>
      <c r="Q305" s="463" t="s">
        <v>677</v>
      </c>
      <c r="R305" s="463" t="s">
        <v>677</v>
      </c>
      <c r="S305" s="463" t="s">
        <v>677</v>
      </c>
      <c r="T305" s="463" t="s">
        <v>677</v>
      </c>
      <c r="U305" s="463" t="s">
        <v>677</v>
      </c>
      <c r="V305" s="463" t="s">
        <v>677</v>
      </c>
      <c r="W305" s="463" t="s">
        <v>677</v>
      </c>
      <c r="X305" s="463" t="s">
        <v>677</v>
      </c>
      <c r="Y305" s="463" t="s">
        <v>677</v>
      </c>
      <c r="Z305" s="463" t="s">
        <v>677</v>
      </c>
      <c r="AA305" s="463" t="s">
        <v>677</v>
      </c>
      <c r="AB305" s="463" t="s">
        <v>677</v>
      </c>
      <c r="AC305" s="578"/>
      <c r="AD305" s="578"/>
      <c r="AE305" s="463" t="s">
        <v>677</v>
      </c>
      <c r="AF305" s="578"/>
      <c r="AG305" s="578"/>
      <c r="AH305" s="463" t="s">
        <v>677</v>
      </c>
      <c r="AI305" s="463" t="s">
        <v>677</v>
      </c>
      <c r="AJ305" s="463" t="s">
        <v>677</v>
      </c>
      <c r="AK305" s="463" t="s">
        <v>677</v>
      </c>
      <c r="AL305" s="578"/>
      <c r="AM305" s="578"/>
      <c r="AN305" s="463" t="s">
        <v>677</v>
      </c>
      <c r="AO305" s="578"/>
      <c r="AP305" s="578"/>
      <c r="AQ305" s="463" t="s">
        <v>677</v>
      </c>
      <c r="AR305" s="578"/>
      <c r="AS305" s="578"/>
      <c r="AT305" s="463" t="s">
        <v>677</v>
      </c>
      <c r="AU305" s="598">
        <v>42559</v>
      </c>
      <c r="AV305" s="463" t="s">
        <v>677</v>
      </c>
      <c r="AW305" s="463" t="s">
        <v>677</v>
      </c>
      <c r="AX305" s="463" t="s">
        <v>677</v>
      </c>
      <c r="AY305" s="463" t="s">
        <v>677</v>
      </c>
      <c r="AZ305" s="463" t="s">
        <v>677</v>
      </c>
      <c r="BA305" s="463" t="s">
        <v>677</v>
      </c>
      <c r="BB305" s="463" t="s">
        <v>677</v>
      </c>
      <c r="BC305" s="463" t="s">
        <v>677</v>
      </c>
      <c r="BD305" s="463" t="s">
        <v>677</v>
      </c>
      <c r="BE305" s="578"/>
      <c r="BF305" s="578"/>
      <c r="BG305" s="610" t="s">
        <v>683</v>
      </c>
      <c r="BH305" s="616"/>
      <c r="BI305" s="616"/>
      <c r="BJ305" s="463" t="s">
        <v>677</v>
      </c>
      <c r="BK305" s="616"/>
      <c r="BL305" s="616"/>
      <c r="BM305" s="463" t="s">
        <v>677</v>
      </c>
      <c r="BN305" s="463" t="s">
        <v>677</v>
      </c>
      <c r="BO305" s="463" t="s">
        <v>677</v>
      </c>
      <c r="BP305" s="463" t="s">
        <v>677</v>
      </c>
      <c r="BQ305" s="602" t="s">
        <v>886</v>
      </c>
      <c r="BR305" s="601" t="s">
        <v>683</v>
      </c>
      <c r="BS305" s="463" t="s">
        <v>677</v>
      </c>
      <c r="BT305" s="463" t="s">
        <v>677</v>
      </c>
      <c r="BU305" s="463" t="s">
        <v>677</v>
      </c>
      <c r="BV305" s="463" t="s">
        <v>677</v>
      </c>
      <c r="BW305" s="601" t="s">
        <v>683</v>
      </c>
      <c r="BX305" s="601" t="s">
        <v>683</v>
      </c>
      <c r="BY305" s="463" t="s">
        <v>677</v>
      </c>
    </row>
    <row r="306" spans="1:77" ht="45" x14ac:dyDescent="0.25">
      <c r="A306" s="598">
        <v>42560</v>
      </c>
      <c r="B306" s="463" t="s">
        <v>677</v>
      </c>
      <c r="C306" s="463" t="s">
        <v>677</v>
      </c>
      <c r="D306" s="463" t="s">
        <v>677</v>
      </c>
      <c r="E306" s="463" t="s">
        <v>677</v>
      </c>
      <c r="F306" s="463" t="s">
        <v>677</v>
      </c>
      <c r="G306" s="463" t="s">
        <v>677</v>
      </c>
      <c r="H306" s="463" t="s">
        <v>677</v>
      </c>
      <c r="I306" s="463" t="s">
        <v>677</v>
      </c>
      <c r="J306" s="463" t="s">
        <v>677</v>
      </c>
      <c r="K306" s="463" t="s">
        <v>677</v>
      </c>
      <c r="L306" s="463" t="s">
        <v>677</v>
      </c>
      <c r="M306" s="463" t="s">
        <v>677</v>
      </c>
      <c r="N306" s="463" t="s">
        <v>677</v>
      </c>
      <c r="O306" s="463" t="s">
        <v>677</v>
      </c>
      <c r="P306" s="463" t="s">
        <v>677</v>
      </c>
      <c r="Q306" s="463" t="s">
        <v>677</v>
      </c>
      <c r="R306" s="463" t="s">
        <v>677</v>
      </c>
      <c r="S306" s="463" t="s">
        <v>677</v>
      </c>
      <c r="T306" s="463" t="s">
        <v>677</v>
      </c>
      <c r="U306" s="463" t="s">
        <v>677</v>
      </c>
      <c r="V306" s="463" t="s">
        <v>677</v>
      </c>
      <c r="W306" s="463" t="s">
        <v>677</v>
      </c>
      <c r="X306" s="463" t="s">
        <v>677</v>
      </c>
      <c r="Y306" s="463" t="s">
        <v>677</v>
      </c>
      <c r="Z306" s="463" t="s">
        <v>677</v>
      </c>
      <c r="AA306" s="463" t="s">
        <v>677</v>
      </c>
      <c r="AB306" s="463" t="s">
        <v>677</v>
      </c>
      <c r="AC306" s="578"/>
      <c r="AD306" s="578"/>
      <c r="AE306" s="463" t="s">
        <v>677</v>
      </c>
      <c r="AF306" s="578"/>
      <c r="AG306" s="578"/>
      <c r="AH306" s="463" t="s">
        <v>677</v>
      </c>
      <c r="AI306" s="463" t="s">
        <v>677</v>
      </c>
      <c r="AJ306" s="463" t="s">
        <v>677</v>
      </c>
      <c r="AK306" s="463" t="s">
        <v>677</v>
      </c>
      <c r="AL306" s="578"/>
      <c r="AM306" s="578"/>
      <c r="AN306" s="463" t="s">
        <v>677</v>
      </c>
      <c r="AO306" s="578"/>
      <c r="AP306" s="578"/>
      <c r="AQ306" s="463" t="s">
        <v>677</v>
      </c>
      <c r="AR306" s="578"/>
      <c r="AS306" s="578"/>
      <c r="AT306" s="463" t="s">
        <v>677</v>
      </c>
      <c r="AU306" s="598">
        <v>42560</v>
      </c>
      <c r="AV306" s="463" t="s">
        <v>677</v>
      </c>
      <c r="AW306" s="463" t="s">
        <v>677</v>
      </c>
      <c r="AX306" s="463" t="s">
        <v>677</v>
      </c>
      <c r="AY306" s="463" t="s">
        <v>677</v>
      </c>
      <c r="AZ306" s="463" t="s">
        <v>677</v>
      </c>
      <c r="BA306" s="463" t="s">
        <v>677</v>
      </c>
      <c r="BB306" s="463" t="s">
        <v>677</v>
      </c>
      <c r="BC306" s="463" t="s">
        <v>677</v>
      </c>
      <c r="BD306" s="463" t="s">
        <v>677</v>
      </c>
      <c r="BE306" s="578"/>
      <c r="BF306" s="578"/>
      <c r="BG306" s="610" t="s">
        <v>683</v>
      </c>
      <c r="BH306" s="616"/>
      <c r="BI306" s="616"/>
      <c r="BJ306" s="463" t="s">
        <v>677</v>
      </c>
      <c r="BK306" s="616"/>
      <c r="BL306" s="616"/>
      <c r="BM306" s="463" t="s">
        <v>677</v>
      </c>
      <c r="BN306" s="463" t="s">
        <v>677</v>
      </c>
      <c r="BO306" s="463" t="s">
        <v>677</v>
      </c>
      <c r="BP306" s="463" t="s">
        <v>677</v>
      </c>
      <c r="BQ306" s="602" t="s">
        <v>886</v>
      </c>
      <c r="BR306" s="606" t="s">
        <v>886</v>
      </c>
      <c r="BS306" s="463" t="s">
        <v>677</v>
      </c>
      <c r="BT306" s="463" t="s">
        <v>677</v>
      </c>
      <c r="BU306" s="463" t="s">
        <v>677</v>
      </c>
      <c r="BV306" s="463" t="s">
        <v>677</v>
      </c>
      <c r="BW306" s="601" t="s">
        <v>683</v>
      </c>
      <c r="BX306" s="601" t="s">
        <v>683</v>
      </c>
      <c r="BY306" s="463" t="s">
        <v>677</v>
      </c>
    </row>
    <row r="307" spans="1:77" ht="45" x14ac:dyDescent="0.25">
      <c r="A307" s="598">
        <v>42561</v>
      </c>
      <c r="B307" s="463" t="s">
        <v>677</v>
      </c>
      <c r="C307" s="463" t="s">
        <v>677</v>
      </c>
      <c r="D307" s="463" t="s">
        <v>677</v>
      </c>
      <c r="E307" s="463" t="s">
        <v>677</v>
      </c>
      <c r="F307" s="463" t="s">
        <v>677</v>
      </c>
      <c r="G307" s="463" t="s">
        <v>677</v>
      </c>
      <c r="H307" s="463" t="s">
        <v>677</v>
      </c>
      <c r="I307" s="463" t="s">
        <v>677</v>
      </c>
      <c r="J307" s="463" t="s">
        <v>677</v>
      </c>
      <c r="K307" s="463" t="s">
        <v>677</v>
      </c>
      <c r="L307" s="463" t="s">
        <v>677</v>
      </c>
      <c r="M307" s="463" t="s">
        <v>677</v>
      </c>
      <c r="N307" s="463" t="s">
        <v>677</v>
      </c>
      <c r="O307" s="463" t="s">
        <v>677</v>
      </c>
      <c r="P307" s="463" t="s">
        <v>677</v>
      </c>
      <c r="Q307" s="463" t="s">
        <v>677</v>
      </c>
      <c r="R307" s="463" t="s">
        <v>677</v>
      </c>
      <c r="S307" s="463" t="s">
        <v>677</v>
      </c>
      <c r="T307" s="463" t="s">
        <v>677</v>
      </c>
      <c r="U307" s="463" t="s">
        <v>677</v>
      </c>
      <c r="V307" s="463" t="s">
        <v>677</v>
      </c>
      <c r="W307" s="463" t="s">
        <v>677</v>
      </c>
      <c r="X307" s="463" t="s">
        <v>677</v>
      </c>
      <c r="Y307" s="463" t="s">
        <v>677</v>
      </c>
      <c r="Z307" s="463" t="s">
        <v>677</v>
      </c>
      <c r="AA307" s="463" t="s">
        <v>677</v>
      </c>
      <c r="AB307" s="463" t="s">
        <v>677</v>
      </c>
      <c r="AC307" s="578"/>
      <c r="AD307" s="578"/>
      <c r="AE307" s="463" t="s">
        <v>677</v>
      </c>
      <c r="AF307" s="578"/>
      <c r="AG307" s="578"/>
      <c r="AH307" s="463" t="s">
        <v>677</v>
      </c>
      <c r="AI307" s="463" t="s">
        <v>677</v>
      </c>
      <c r="AJ307" s="463" t="s">
        <v>677</v>
      </c>
      <c r="AK307" s="463" t="s">
        <v>677</v>
      </c>
      <c r="AL307" s="578"/>
      <c r="AM307" s="578"/>
      <c r="AN307" s="463" t="s">
        <v>677</v>
      </c>
      <c r="AO307" s="578"/>
      <c r="AP307" s="578"/>
      <c r="AQ307" s="463" t="s">
        <v>677</v>
      </c>
      <c r="AR307" s="578"/>
      <c r="AS307" s="578"/>
      <c r="AT307" s="463" t="s">
        <v>677</v>
      </c>
      <c r="AU307" s="598">
        <v>42561</v>
      </c>
      <c r="AV307" s="463" t="s">
        <v>677</v>
      </c>
      <c r="AW307" s="463" t="s">
        <v>677</v>
      </c>
      <c r="AX307" s="463" t="s">
        <v>677</v>
      </c>
      <c r="AY307" s="463" t="s">
        <v>677</v>
      </c>
      <c r="AZ307" s="463" t="s">
        <v>677</v>
      </c>
      <c r="BA307" s="463" t="s">
        <v>677</v>
      </c>
      <c r="BB307" s="463" t="s">
        <v>677</v>
      </c>
      <c r="BC307" s="463" t="s">
        <v>677</v>
      </c>
      <c r="BD307" s="463" t="s">
        <v>677</v>
      </c>
      <c r="BE307" s="578"/>
      <c r="BF307" s="578"/>
      <c r="BG307" s="610" t="s">
        <v>683</v>
      </c>
      <c r="BH307" s="616"/>
      <c r="BI307" s="616"/>
      <c r="BJ307" s="463" t="s">
        <v>677</v>
      </c>
      <c r="BK307" s="616"/>
      <c r="BL307" s="616"/>
      <c r="BM307" s="463" t="s">
        <v>677</v>
      </c>
      <c r="BN307" s="463" t="s">
        <v>677</v>
      </c>
      <c r="BO307" s="463" t="s">
        <v>677</v>
      </c>
      <c r="BP307" s="463" t="s">
        <v>677</v>
      </c>
      <c r="BQ307" s="603" t="s">
        <v>677</v>
      </c>
      <c r="BR307" s="606" t="s">
        <v>886</v>
      </c>
      <c r="BS307" s="463" t="s">
        <v>677</v>
      </c>
      <c r="BT307" s="463" t="s">
        <v>677</v>
      </c>
      <c r="BU307" s="463" t="s">
        <v>677</v>
      </c>
      <c r="BV307" s="463" t="s">
        <v>677</v>
      </c>
      <c r="BW307" s="601" t="s">
        <v>683</v>
      </c>
      <c r="BX307" s="601" t="s">
        <v>683</v>
      </c>
      <c r="BY307" s="463" t="s">
        <v>677</v>
      </c>
    </row>
    <row r="308" spans="1:77" ht="15" x14ac:dyDescent="0.25">
      <c r="A308" s="598">
        <v>42562</v>
      </c>
      <c r="B308" s="463" t="s">
        <v>677</v>
      </c>
      <c r="C308" s="463" t="s">
        <v>677</v>
      </c>
      <c r="D308" s="463" t="s">
        <v>677</v>
      </c>
      <c r="E308" s="463" t="s">
        <v>677</v>
      </c>
      <c r="F308" s="463" t="s">
        <v>677</v>
      </c>
      <c r="G308" s="463" t="s">
        <v>677</v>
      </c>
      <c r="H308" s="463" t="s">
        <v>677</v>
      </c>
      <c r="I308" s="463" t="s">
        <v>677</v>
      </c>
      <c r="J308" s="463" t="s">
        <v>677</v>
      </c>
      <c r="K308" s="463" t="s">
        <v>677</v>
      </c>
      <c r="L308" s="463" t="s">
        <v>677</v>
      </c>
      <c r="M308" s="463" t="s">
        <v>677</v>
      </c>
      <c r="N308" s="463" t="s">
        <v>677</v>
      </c>
      <c r="O308" s="463" t="s">
        <v>677</v>
      </c>
      <c r="P308" s="463" t="s">
        <v>677</v>
      </c>
      <c r="Q308" s="463" t="s">
        <v>677</v>
      </c>
      <c r="R308" s="463" t="s">
        <v>677</v>
      </c>
      <c r="S308" s="463" t="s">
        <v>677</v>
      </c>
      <c r="T308" s="463" t="s">
        <v>677</v>
      </c>
      <c r="U308" s="463" t="s">
        <v>677</v>
      </c>
      <c r="V308" s="463" t="s">
        <v>677</v>
      </c>
      <c r="W308" s="463" t="s">
        <v>677</v>
      </c>
      <c r="X308" s="463" t="s">
        <v>677</v>
      </c>
      <c r="Y308" s="463" t="s">
        <v>677</v>
      </c>
      <c r="Z308" s="463" t="s">
        <v>677</v>
      </c>
      <c r="AA308" s="463" t="s">
        <v>677</v>
      </c>
      <c r="AB308" s="463" t="s">
        <v>677</v>
      </c>
      <c r="AC308" s="578"/>
      <c r="AD308" s="578"/>
      <c r="AE308" s="463" t="s">
        <v>677</v>
      </c>
      <c r="AF308" s="578"/>
      <c r="AG308" s="578"/>
      <c r="AH308" s="463" t="s">
        <v>677</v>
      </c>
      <c r="AI308" s="463" t="s">
        <v>677</v>
      </c>
      <c r="AJ308" s="463" t="s">
        <v>677</v>
      </c>
      <c r="AK308" s="463" t="s">
        <v>677</v>
      </c>
      <c r="AL308" s="578"/>
      <c r="AM308" s="578"/>
      <c r="AN308" s="463" t="s">
        <v>677</v>
      </c>
      <c r="AO308" s="578"/>
      <c r="AP308" s="578"/>
      <c r="AQ308" s="463" t="s">
        <v>677</v>
      </c>
      <c r="AR308" s="578"/>
      <c r="AS308" s="578"/>
      <c r="AT308" s="463" t="s">
        <v>677</v>
      </c>
      <c r="AU308" s="598">
        <v>42562</v>
      </c>
      <c r="AV308" s="463" t="s">
        <v>677</v>
      </c>
      <c r="AW308" s="463" t="s">
        <v>677</v>
      </c>
      <c r="AX308" s="463" t="s">
        <v>677</v>
      </c>
      <c r="AY308" s="463" t="s">
        <v>677</v>
      </c>
      <c r="AZ308" s="463" t="s">
        <v>677</v>
      </c>
      <c r="BA308" s="463" t="s">
        <v>677</v>
      </c>
      <c r="BB308" s="463" t="s">
        <v>677</v>
      </c>
      <c r="BC308" s="463" t="s">
        <v>677</v>
      </c>
      <c r="BD308" s="463" t="s">
        <v>677</v>
      </c>
      <c r="BE308" s="578"/>
      <c r="BF308" s="578"/>
      <c r="BG308" s="610" t="s">
        <v>683</v>
      </c>
      <c r="BH308" s="616"/>
      <c r="BI308" s="616"/>
      <c r="BJ308" s="610" t="s">
        <v>683</v>
      </c>
      <c r="BK308" s="616"/>
      <c r="BL308" s="616"/>
      <c r="BM308" s="463" t="s">
        <v>677</v>
      </c>
      <c r="BN308" s="463" t="s">
        <v>677</v>
      </c>
      <c r="BO308" s="463" t="s">
        <v>677</v>
      </c>
      <c r="BP308" s="463" t="s">
        <v>677</v>
      </c>
      <c r="BQ308" s="603" t="s">
        <v>677</v>
      </c>
      <c r="BR308" s="601" t="s">
        <v>683</v>
      </c>
      <c r="BS308" s="463" t="s">
        <v>677</v>
      </c>
      <c r="BT308" s="463" t="s">
        <v>677</v>
      </c>
      <c r="BU308" s="463" t="s">
        <v>677</v>
      </c>
      <c r="BV308" s="463" t="s">
        <v>677</v>
      </c>
      <c r="BW308" s="601" t="s">
        <v>683</v>
      </c>
      <c r="BX308" s="601" t="s">
        <v>683</v>
      </c>
      <c r="BY308" s="463" t="s">
        <v>677</v>
      </c>
    </row>
    <row r="309" spans="1:77" ht="15" x14ac:dyDescent="0.25">
      <c r="A309" s="598">
        <v>42563</v>
      </c>
      <c r="B309" s="463" t="s">
        <v>677</v>
      </c>
      <c r="C309" s="463" t="s">
        <v>677</v>
      </c>
      <c r="D309" s="463" t="s">
        <v>677</v>
      </c>
      <c r="E309" s="463" t="s">
        <v>677</v>
      </c>
      <c r="F309" s="463" t="s">
        <v>677</v>
      </c>
      <c r="G309" s="463" t="s">
        <v>677</v>
      </c>
      <c r="H309" s="463" t="s">
        <v>677</v>
      </c>
      <c r="I309" s="463" t="s">
        <v>677</v>
      </c>
      <c r="J309" s="463" t="s">
        <v>677</v>
      </c>
      <c r="K309" s="463" t="s">
        <v>677</v>
      </c>
      <c r="L309" s="463" t="s">
        <v>677</v>
      </c>
      <c r="M309" s="463" t="s">
        <v>677</v>
      </c>
      <c r="N309" s="463" t="s">
        <v>677</v>
      </c>
      <c r="O309" s="463" t="s">
        <v>677</v>
      </c>
      <c r="P309" s="463" t="s">
        <v>677</v>
      </c>
      <c r="Q309" s="463" t="s">
        <v>677</v>
      </c>
      <c r="R309" s="463" t="s">
        <v>677</v>
      </c>
      <c r="S309" s="463" t="s">
        <v>677</v>
      </c>
      <c r="T309" s="463" t="s">
        <v>677</v>
      </c>
      <c r="U309" s="463" t="s">
        <v>677</v>
      </c>
      <c r="V309" s="463" t="s">
        <v>677</v>
      </c>
      <c r="W309" s="463" t="s">
        <v>677</v>
      </c>
      <c r="X309" s="463" t="s">
        <v>677</v>
      </c>
      <c r="Y309" s="463" t="s">
        <v>677</v>
      </c>
      <c r="Z309" s="463" t="s">
        <v>677</v>
      </c>
      <c r="AA309" s="463" t="s">
        <v>677</v>
      </c>
      <c r="AB309" s="463" t="s">
        <v>677</v>
      </c>
      <c r="AC309" s="578"/>
      <c r="AD309" s="578"/>
      <c r="AE309" s="463" t="s">
        <v>677</v>
      </c>
      <c r="AF309" s="578"/>
      <c r="AG309" s="578"/>
      <c r="AH309" s="463" t="s">
        <v>677</v>
      </c>
      <c r="AI309" s="463" t="s">
        <v>677</v>
      </c>
      <c r="AJ309" s="463" t="s">
        <v>677</v>
      </c>
      <c r="AK309" s="463" t="s">
        <v>677</v>
      </c>
      <c r="AL309" s="578"/>
      <c r="AM309" s="578"/>
      <c r="AN309" s="463" t="s">
        <v>677</v>
      </c>
      <c r="AO309" s="578"/>
      <c r="AP309" s="578"/>
      <c r="AQ309" s="463" t="s">
        <v>677</v>
      </c>
      <c r="AR309" s="578"/>
      <c r="AS309" s="578"/>
      <c r="AT309" s="463" t="s">
        <v>677</v>
      </c>
      <c r="AU309" s="598">
        <v>42563</v>
      </c>
      <c r="AV309" s="463" t="s">
        <v>677</v>
      </c>
      <c r="AW309" s="463" t="s">
        <v>677</v>
      </c>
      <c r="AX309" s="463" t="s">
        <v>677</v>
      </c>
      <c r="AY309" s="463" t="s">
        <v>677</v>
      </c>
      <c r="AZ309" s="463" t="s">
        <v>677</v>
      </c>
      <c r="BA309" s="463" t="s">
        <v>677</v>
      </c>
      <c r="BB309" s="463" t="s">
        <v>677</v>
      </c>
      <c r="BC309" s="463" t="s">
        <v>677</v>
      </c>
      <c r="BD309" s="463" t="s">
        <v>677</v>
      </c>
      <c r="BE309" s="578"/>
      <c r="BF309" s="578"/>
      <c r="BG309" s="610" t="s">
        <v>683</v>
      </c>
      <c r="BH309" s="616"/>
      <c r="BI309" s="616"/>
      <c r="BJ309" s="610" t="s">
        <v>683</v>
      </c>
      <c r="BK309" s="616"/>
      <c r="BL309" s="616"/>
      <c r="BM309" s="463" t="s">
        <v>677</v>
      </c>
      <c r="BN309" s="463" t="s">
        <v>677</v>
      </c>
      <c r="BO309" s="463" t="s">
        <v>677</v>
      </c>
      <c r="BP309" s="463" t="s">
        <v>677</v>
      </c>
      <c r="BQ309" s="463" t="s">
        <v>677</v>
      </c>
      <c r="BR309" s="463" t="s">
        <v>677</v>
      </c>
      <c r="BS309" s="463" t="s">
        <v>677</v>
      </c>
      <c r="BT309" s="463" t="s">
        <v>677</v>
      </c>
      <c r="BU309" s="463" t="s">
        <v>677</v>
      </c>
      <c r="BV309" s="463" t="s">
        <v>677</v>
      </c>
      <c r="BW309" s="601" t="s">
        <v>683</v>
      </c>
      <c r="BX309" s="601" t="s">
        <v>683</v>
      </c>
      <c r="BY309" s="463" t="s">
        <v>677</v>
      </c>
    </row>
    <row r="310" spans="1:77" x14ac:dyDescent="0.2">
      <c r="A310" s="598">
        <v>42564</v>
      </c>
      <c r="B310" s="463" t="s">
        <v>677</v>
      </c>
      <c r="C310" s="463" t="s">
        <v>677</v>
      </c>
      <c r="D310" s="463" t="s">
        <v>677</v>
      </c>
      <c r="E310" s="463" t="s">
        <v>677</v>
      </c>
      <c r="F310" s="463" t="s">
        <v>677</v>
      </c>
      <c r="G310" s="463" t="s">
        <v>677</v>
      </c>
      <c r="H310" s="463" t="s">
        <v>677</v>
      </c>
      <c r="I310" s="463" t="s">
        <v>677</v>
      </c>
      <c r="J310" s="463" t="s">
        <v>677</v>
      </c>
      <c r="K310" s="463" t="s">
        <v>677</v>
      </c>
      <c r="L310" s="463" t="s">
        <v>677</v>
      </c>
      <c r="M310" s="463" t="s">
        <v>677</v>
      </c>
      <c r="N310" s="463" t="s">
        <v>677</v>
      </c>
      <c r="O310" s="463" t="s">
        <v>677</v>
      </c>
      <c r="P310" s="463" t="s">
        <v>677</v>
      </c>
      <c r="Q310" s="463" t="s">
        <v>677</v>
      </c>
      <c r="R310" s="463" t="s">
        <v>677</v>
      </c>
      <c r="S310" s="463" t="s">
        <v>677</v>
      </c>
      <c r="T310" s="463" t="s">
        <v>677</v>
      </c>
      <c r="U310" s="463" t="s">
        <v>677</v>
      </c>
      <c r="V310" s="463" t="s">
        <v>677</v>
      </c>
      <c r="W310" s="463" t="s">
        <v>677</v>
      </c>
      <c r="X310" s="463" t="s">
        <v>677</v>
      </c>
      <c r="Y310" s="608" t="s">
        <v>677</v>
      </c>
      <c r="Z310" s="617" t="s">
        <v>683</v>
      </c>
      <c r="AA310" s="608" t="s">
        <v>677</v>
      </c>
      <c r="AB310" s="608" t="s">
        <v>677</v>
      </c>
      <c r="AC310" s="578"/>
      <c r="AD310" s="578"/>
      <c r="AE310" s="463" t="s">
        <v>677</v>
      </c>
      <c r="AF310" s="578"/>
      <c r="AG310" s="578"/>
      <c r="AH310" s="463" t="s">
        <v>677</v>
      </c>
      <c r="AI310" s="463" t="s">
        <v>677</v>
      </c>
      <c r="AJ310" s="463" t="s">
        <v>677</v>
      </c>
      <c r="AK310" s="463" t="s">
        <v>677</v>
      </c>
      <c r="AL310" s="578"/>
      <c r="AM310" s="578"/>
      <c r="AN310" s="463" t="s">
        <v>677</v>
      </c>
      <c r="AO310" s="578"/>
      <c r="AP310" s="578"/>
      <c r="AQ310" s="463" t="s">
        <v>677</v>
      </c>
      <c r="AR310" s="578"/>
      <c r="AS310" s="578"/>
      <c r="AT310" s="463" t="s">
        <v>677</v>
      </c>
      <c r="AU310" s="598">
        <v>42564</v>
      </c>
      <c r="AV310" s="463" t="s">
        <v>677</v>
      </c>
      <c r="AW310" s="463" t="s">
        <v>677</v>
      </c>
      <c r="AX310" s="463" t="s">
        <v>677</v>
      </c>
      <c r="AY310" s="463" t="s">
        <v>677</v>
      </c>
      <c r="AZ310" s="463" t="s">
        <v>677</v>
      </c>
      <c r="BA310" s="463" t="s">
        <v>677</v>
      </c>
      <c r="BB310" s="463" t="s">
        <v>677</v>
      </c>
      <c r="BC310" s="463" t="s">
        <v>677</v>
      </c>
      <c r="BD310" s="463" t="s">
        <v>677</v>
      </c>
      <c r="BE310" s="578"/>
      <c r="BF310" s="578"/>
      <c r="BG310" s="463" t="s">
        <v>677</v>
      </c>
      <c r="BH310" s="616"/>
      <c r="BI310" s="616"/>
      <c r="BJ310" s="463" t="s">
        <v>677</v>
      </c>
      <c r="BK310" s="616"/>
      <c r="BL310" s="616"/>
      <c r="BM310" s="463" t="s">
        <v>677</v>
      </c>
      <c r="BN310" s="463" t="s">
        <v>677</v>
      </c>
      <c r="BO310" s="463" t="s">
        <v>677</v>
      </c>
      <c r="BP310" s="463" t="s">
        <v>677</v>
      </c>
      <c r="BQ310" s="463" t="s">
        <v>677</v>
      </c>
      <c r="BR310" s="463" t="s">
        <v>677</v>
      </c>
      <c r="BS310" s="463" t="s">
        <v>677</v>
      </c>
      <c r="BT310" s="463" t="s">
        <v>677</v>
      </c>
      <c r="BU310" s="463" t="s">
        <v>677</v>
      </c>
      <c r="BV310" s="463" t="s">
        <v>677</v>
      </c>
      <c r="BW310" s="601" t="s">
        <v>683</v>
      </c>
      <c r="BX310" s="601" t="s">
        <v>683</v>
      </c>
      <c r="BY310" s="463" t="s">
        <v>677</v>
      </c>
    </row>
    <row r="311" spans="1:77" ht="25.5" x14ac:dyDescent="0.2">
      <c r="A311" s="598">
        <v>42565</v>
      </c>
      <c r="B311" s="463" t="s">
        <v>677</v>
      </c>
      <c r="C311" s="602" t="s">
        <v>886</v>
      </c>
      <c r="D311" s="602" t="s">
        <v>886</v>
      </c>
      <c r="E311" s="463" t="s">
        <v>677</v>
      </c>
      <c r="F311" s="463" t="s">
        <v>677</v>
      </c>
      <c r="G311" s="463" t="s">
        <v>677</v>
      </c>
      <c r="H311" s="463" t="s">
        <v>677</v>
      </c>
      <c r="I311" s="463" t="s">
        <v>677</v>
      </c>
      <c r="J311" s="463" t="s">
        <v>677</v>
      </c>
      <c r="K311" s="463" t="s">
        <v>677</v>
      </c>
      <c r="L311" s="463" t="s">
        <v>677</v>
      </c>
      <c r="M311" s="463" t="s">
        <v>677</v>
      </c>
      <c r="N311" s="463" t="s">
        <v>677</v>
      </c>
      <c r="O311" s="463" t="s">
        <v>677</v>
      </c>
      <c r="P311" s="463" t="s">
        <v>677</v>
      </c>
      <c r="Q311" s="463" t="s">
        <v>677</v>
      </c>
      <c r="R311" s="463" t="s">
        <v>677</v>
      </c>
      <c r="S311" s="463" t="s">
        <v>677</v>
      </c>
      <c r="T311" s="463" t="s">
        <v>677</v>
      </c>
      <c r="U311" s="463" t="s">
        <v>677</v>
      </c>
      <c r="V311" s="463" t="s">
        <v>677</v>
      </c>
      <c r="W311" s="463" t="s">
        <v>677</v>
      </c>
      <c r="X311" s="463" t="s">
        <v>677</v>
      </c>
      <c r="Y311" s="463" t="s">
        <v>677</v>
      </c>
      <c r="Z311" s="463" t="s">
        <v>677</v>
      </c>
      <c r="AA311" s="463" t="s">
        <v>677</v>
      </c>
      <c r="AB311" s="463" t="s">
        <v>677</v>
      </c>
      <c r="AC311" s="578"/>
      <c r="AD311" s="578"/>
      <c r="AE311" s="463" t="s">
        <v>677</v>
      </c>
      <c r="AF311" s="578"/>
      <c r="AG311" s="578"/>
      <c r="AH311" s="463" t="s">
        <v>677</v>
      </c>
      <c r="AI311" s="463" t="s">
        <v>677</v>
      </c>
      <c r="AJ311" s="463" t="s">
        <v>677</v>
      </c>
      <c r="AK311" s="463" t="s">
        <v>677</v>
      </c>
      <c r="AL311" s="578"/>
      <c r="AM311" s="578"/>
      <c r="AN311" s="463" t="s">
        <v>677</v>
      </c>
      <c r="AO311" s="578"/>
      <c r="AP311" s="578"/>
      <c r="AQ311" s="463" t="s">
        <v>677</v>
      </c>
      <c r="AR311" s="578"/>
      <c r="AS311" s="578"/>
      <c r="AT311" s="463" t="s">
        <v>677</v>
      </c>
      <c r="AU311" s="598">
        <v>42565</v>
      </c>
      <c r="AV311" s="463" t="s">
        <v>677</v>
      </c>
      <c r="AW311" s="463" t="s">
        <v>677</v>
      </c>
      <c r="AX311" s="463" t="s">
        <v>677</v>
      </c>
      <c r="AY311" s="463" t="s">
        <v>677</v>
      </c>
      <c r="AZ311" s="463" t="s">
        <v>677</v>
      </c>
      <c r="BA311" s="463" t="s">
        <v>677</v>
      </c>
      <c r="BB311" s="463" t="s">
        <v>677</v>
      </c>
      <c r="BC311" s="463" t="s">
        <v>677</v>
      </c>
      <c r="BD311" s="463" t="s">
        <v>677</v>
      </c>
      <c r="BE311" s="578"/>
      <c r="BF311" s="578"/>
      <c r="BG311" s="463" t="s">
        <v>677</v>
      </c>
      <c r="BH311" s="616"/>
      <c r="BI311" s="616"/>
      <c r="BJ311" s="463" t="s">
        <v>677</v>
      </c>
      <c r="BK311" s="616"/>
      <c r="BL311" s="616"/>
      <c r="BM311" s="463" t="s">
        <v>677</v>
      </c>
      <c r="BN311" s="463" t="s">
        <v>677</v>
      </c>
      <c r="BO311" s="463" t="s">
        <v>677</v>
      </c>
      <c r="BP311" s="463" t="s">
        <v>677</v>
      </c>
      <c r="BQ311" s="463" t="s">
        <v>677</v>
      </c>
      <c r="BR311" s="463" t="s">
        <v>677</v>
      </c>
      <c r="BS311" s="463" t="s">
        <v>677</v>
      </c>
      <c r="BT311" s="463" t="s">
        <v>677</v>
      </c>
      <c r="BU311" s="463" t="s">
        <v>677</v>
      </c>
      <c r="BV311" s="463" t="s">
        <v>677</v>
      </c>
      <c r="BW311" s="601" t="s">
        <v>683</v>
      </c>
      <c r="BX311" s="601" t="s">
        <v>683</v>
      </c>
      <c r="BY311" s="463" t="s">
        <v>677</v>
      </c>
    </row>
    <row r="312" spans="1:77" ht="26.25" x14ac:dyDescent="0.25">
      <c r="A312" s="598">
        <v>42566</v>
      </c>
      <c r="B312" s="463" t="s">
        <v>677</v>
      </c>
      <c r="C312" s="463" t="s">
        <v>677</v>
      </c>
      <c r="D312" s="463" t="s">
        <v>677</v>
      </c>
      <c r="E312" s="463" t="s">
        <v>677</v>
      </c>
      <c r="F312" s="463" t="s">
        <v>677</v>
      </c>
      <c r="G312" s="463" t="s">
        <v>677</v>
      </c>
      <c r="H312" s="463" t="s">
        <v>677</v>
      </c>
      <c r="I312" s="463" t="s">
        <v>677</v>
      </c>
      <c r="J312" s="463" t="s">
        <v>677</v>
      </c>
      <c r="K312" s="463" t="s">
        <v>677</v>
      </c>
      <c r="L312" s="463" t="s">
        <v>677</v>
      </c>
      <c r="M312" s="463" t="s">
        <v>677</v>
      </c>
      <c r="N312" s="463" t="s">
        <v>677</v>
      </c>
      <c r="O312" s="463" t="s">
        <v>677</v>
      </c>
      <c r="P312" s="463" t="s">
        <v>677</v>
      </c>
      <c r="Q312" s="463" t="s">
        <v>677</v>
      </c>
      <c r="R312" s="463" t="s">
        <v>677</v>
      </c>
      <c r="S312" s="463" t="s">
        <v>677</v>
      </c>
      <c r="T312" s="463" t="s">
        <v>677</v>
      </c>
      <c r="U312" s="463" t="s">
        <v>677</v>
      </c>
      <c r="V312" s="463" t="s">
        <v>677</v>
      </c>
      <c r="W312" s="463" t="s">
        <v>677</v>
      </c>
      <c r="X312" s="463" t="s">
        <v>677</v>
      </c>
      <c r="Y312" s="463" t="s">
        <v>677</v>
      </c>
      <c r="Z312" s="463" t="s">
        <v>677</v>
      </c>
      <c r="AA312" s="463" t="s">
        <v>677</v>
      </c>
      <c r="AB312" s="463" t="s">
        <v>677</v>
      </c>
      <c r="AC312" s="578"/>
      <c r="AD312" s="578"/>
      <c r="AE312" s="463" t="s">
        <v>677</v>
      </c>
      <c r="AF312" s="578"/>
      <c r="AG312" s="578"/>
      <c r="AH312" s="463" t="s">
        <v>677</v>
      </c>
      <c r="AI312" s="463" t="s">
        <v>677</v>
      </c>
      <c r="AJ312" s="463" t="s">
        <v>677</v>
      </c>
      <c r="AK312" s="463" t="s">
        <v>677</v>
      </c>
      <c r="AL312" s="578"/>
      <c r="AM312" s="578"/>
      <c r="AN312" s="463" t="s">
        <v>677</v>
      </c>
      <c r="AO312" s="578"/>
      <c r="AP312" s="578"/>
      <c r="AQ312" s="463" t="s">
        <v>677</v>
      </c>
      <c r="AR312" s="578"/>
      <c r="AS312" s="578"/>
      <c r="AT312" s="463" t="s">
        <v>677</v>
      </c>
      <c r="AU312" s="598">
        <v>42566</v>
      </c>
      <c r="AV312" s="463" t="s">
        <v>677</v>
      </c>
      <c r="AW312" s="463" t="s">
        <v>677</v>
      </c>
      <c r="AX312" s="463" t="s">
        <v>677</v>
      </c>
      <c r="AY312" s="463" t="s">
        <v>677</v>
      </c>
      <c r="AZ312" s="463" t="s">
        <v>677</v>
      </c>
      <c r="BA312" s="463" t="s">
        <v>677</v>
      </c>
      <c r="BB312" s="463" t="s">
        <v>677</v>
      </c>
      <c r="BC312" s="463" t="s">
        <v>677</v>
      </c>
      <c r="BD312" s="463" t="s">
        <v>677</v>
      </c>
      <c r="BE312" s="578"/>
      <c r="BF312" s="578"/>
      <c r="BG312" s="463" t="s">
        <v>677</v>
      </c>
      <c r="BH312" s="616"/>
      <c r="BI312" s="616"/>
      <c r="BJ312" s="610" t="s">
        <v>683</v>
      </c>
      <c r="BK312" s="616"/>
      <c r="BL312" s="616"/>
      <c r="BM312" s="463" t="s">
        <v>677</v>
      </c>
      <c r="BN312" s="463" t="s">
        <v>677</v>
      </c>
      <c r="BO312" s="463" t="s">
        <v>677</v>
      </c>
      <c r="BP312" s="463" t="s">
        <v>677</v>
      </c>
      <c r="BQ312" s="602" t="s">
        <v>886</v>
      </c>
      <c r="BR312" s="463" t="s">
        <v>677</v>
      </c>
      <c r="BS312" s="463" t="s">
        <v>677</v>
      </c>
      <c r="BT312" s="463" t="s">
        <v>677</v>
      </c>
      <c r="BU312" s="463" t="s">
        <v>677</v>
      </c>
      <c r="BV312" s="463" t="s">
        <v>677</v>
      </c>
      <c r="BW312" s="601" t="s">
        <v>683</v>
      </c>
      <c r="BX312" s="601" t="s">
        <v>683</v>
      </c>
      <c r="BY312" s="463" t="s">
        <v>677</v>
      </c>
    </row>
    <row r="313" spans="1:77" ht="26.25" x14ac:dyDescent="0.25">
      <c r="A313" s="598">
        <v>42567</v>
      </c>
      <c r="B313" s="463" t="s">
        <v>677</v>
      </c>
      <c r="C313" s="463" t="s">
        <v>677</v>
      </c>
      <c r="D313" s="463" t="s">
        <v>677</v>
      </c>
      <c r="E313" s="463" t="s">
        <v>677</v>
      </c>
      <c r="F313" s="463" t="s">
        <v>677</v>
      </c>
      <c r="G313" s="463" t="s">
        <v>677</v>
      </c>
      <c r="H313" s="463" t="s">
        <v>677</v>
      </c>
      <c r="I313" s="463" t="s">
        <v>677</v>
      </c>
      <c r="J313" s="463" t="s">
        <v>677</v>
      </c>
      <c r="K313" s="463" t="s">
        <v>677</v>
      </c>
      <c r="L313" s="463" t="s">
        <v>677</v>
      </c>
      <c r="M313" s="463" t="s">
        <v>677</v>
      </c>
      <c r="N313" s="463" t="s">
        <v>677</v>
      </c>
      <c r="O313" s="463" t="s">
        <v>677</v>
      </c>
      <c r="P313" s="463" t="s">
        <v>677</v>
      </c>
      <c r="Q313" s="463" t="s">
        <v>677</v>
      </c>
      <c r="R313" s="463" t="s">
        <v>677</v>
      </c>
      <c r="S313" s="463" t="s">
        <v>677</v>
      </c>
      <c r="T313" s="463" t="s">
        <v>677</v>
      </c>
      <c r="U313" s="463" t="s">
        <v>677</v>
      </c>
      <c r="V313" s="463" t="s">
        <v>677</v>
      </c>
      <c r="W313" s="463" t="s">
        <v>677</v>
      </c>
      <c r="X313" s="463" t="s">
        <v>677</v>
      </c>
      <c r="Y313" s="463" t="s">
        <v>677</v>
      </c>
      <c r="Z313" s="463" t="s">
        <v>677</v>
      </c>
      <c r="AA313" s="463" t="s">
        <v>677</v>
      </c>
      <c r="AB313" s="463" t="s">
        <v>677</v>
      </c>
      <c r="AC313" s="578"/>
      <c r="AD313" s="578"/>
      <c r="AE313" s="463" t="s">
        <v>677</v>
      </c>
      <c r="AF313" s="578"/>
      <c r="AG313" s="578"/>
      <c r="AH313" s="463" t="s">
        <v>677</v>
      </c>
      <c r="AI313" s="463" t="s">
        <v>677</v>
      </c>
      <c r="AJ313" s="463" t="s">
        <v>677</v>
      </c>
      <c r="AK313" s="463" t="s">
        <v>677</v>
      </c>
      <c r="AL313" s="578"/>
      <c r="AM313" s="578"/>
      <c r="AN313" s="463" t="s">
        <v>677</v>
      </c>
      <c r="AO313" s="578"/>
      <c r="AP313" s="578"/>
      <c r="AQ313" s="463" t="s">
        <v>677</v>
      </c>
      <c r="AR313" s="578"/>
      <c r="AS313" s="578"/>
      <c r="AT313" s="463" t="s">
        <v>677</v>
      </c>
      <c r="AU313" s="598">
        <v>42567</v>
      </c>
      <c r="AV313" s="463" t="s">
        <v>677</v>
      </c>
      <c r="AW313" s="463" t="s">
        <v>677</v>
      </c>
      <c r="AX313" s="463" t="s">
        <v>677</v>
      </c>
      <c r="AY313" s="463" t="s">
        <v>677</v>
      </c>
      <c r="AZ313" s="463" t="s">
        <v>677</v>
      </c>
      <c r="BA313" s="463" t="s">
        <v>677</v>
      </c>
      <c r="BB313" s="463" t="s">
        <v>677</v>
      </c>
      <c r="BC313" s="463" t="s">
        <v>677</v>
      </c>
      <c r="BD313" s="463" t="s">
        <v>677</v>
      </c>
      <c r="BE313" s="578"/>
      <c r="BF313" s="578"/>
      <c r="BG313" s="610" t="s">
        <v>683</v>
      </c>
      <c r="BH313" s="616"/>
      <c r="BI313" s="616"/>
      <c r="BJ313" s="463" t="s">
        <v>677</v>
      </c>
      <c r="BK313" s="616"/>
      <c r="BL313" s="616"/>
      <c r="BM313" s="463" t="s">
        <v>677</v>
      </c>
      <c r="BN313" s="463" t="s">
        <v>677</v>
      </c>
      <c r="BO313" s="463" t="s">
        <v>677</v>
      </c>
      <c r="BP313" s="463" t="s">
        <v>677</v>
      </c>
      <c r="BQ313" s="602" t="s">
        <v>886</v>
      </c>
      <c r="BR313" s="603" t="s">
        <v>677</v>
      </c>
      <c r="BS313" s="463" t="s">
        <v>677</v>
      </c>
      <c r="BT313" s="463" t="s">
        <v>677</v>
      </c>
      <c r="BU313" s="463" t="s">
        <v>677</v>
      </c>
      <c r="BV313" s="463" t="s">
        <v>677</v>
      </c>
      <c r="BW313" s="601" t="s">
        <v>683</v>
      </c>
      <c r="BX313" s="601" t="s">
        <v>683</v>
      </c>
      <c r="BY313" s="463" t="s">
        <v>677</v>
      </c>
    </row>
    <row r="314" spans="1:77" ht="15" x14ac:dyDescent="0.25">
      <c r="A314" s="598">
        <v>42568</v>
      </c>
      <c r="B314" s="463" t="s">
        <v>677</v>
      </c>
      <c r="C314" s="463" t="s">
        <v>677</v>
      </c>
      <c r="D314" s="463" t="s">
        <v>677</v>
      </c>
      <c r="E314" s="463" t="s">
        <v>677</v>
      </c>
      <c r="F314" s="463" t="s">
        <v>677</v>
      </c>
      <c r="G314" s="463" t="s">
        <v>677</v>
      </c>
      <c r="H314" s="463" t="s">
        <v>677</v>
      </c>
      <c r="I314" s="463" t="s">
        <v>677</v>
      </c>
      <c r="J314" s="463" t="s">
        <v>677</v>
      </c>
      <c r="K314" s="463" t="s">
        <v>677</v>
      </c>
      <c r="L314" s="463" t="s">
        <v>677</v>
      </c>
      <c r="M314" s="463" t="s">
        <v>677</v>
      </c>
      <c r="N314" s="463" t="s">
        <v>677</v>
      </c>
      <c r="O314" s="463" t="s">
        <v>677</v>
      </c>
      <c r="P314" s="463" t="s">
        <v>677</v>
      </c>
      <c r="Q314" s="463" t="s">
        <v>677</v>
      </c>
      <c r="R314" s="463" t="s">
        <v>677</v>
      </c>
      <c r="S314" s="463" t="s">
        <v>677</v>
      </c>
      <c r="T314" s="463" t="s">
        <v>677</v>
      </c>
      <c r="U314" s="463" t="s">
        <v>677</v>
      </c>
      <c r="V314" s="463" t="s">
        <v>677</v>
      </c>
      <c r="W314" s="463" t="s">
        <v>677</v>
      </c>
      <c r="X314" s="463" t="s">
        <v>677</v>
      </c>
      <c r="Y314" s="463" t="s">
        <v>677</v>
      </c>
      <c r="Z314" s="463" t="s">
        <v>677</v>
      </c>
      <c r="AA314" s="463" t="s">
        <v>677</v>
      </c>
      <c r="AB314" s="463" t="s">
        <v>677</v>
      </c>
      <c r="AC314" s="578"/>
      <c r="AD314" s="578"/>
      <c r="AE314" s="463" t="s">
        <v>677</v>
      </c>
      <c r="AF314" s="578"/>
      <c r="AG314" s="578"/>
      <c r="AH314" s="463" t="s">
        <v>677</v>
      </c>
      <c r="AI314" s="463" t="s">
        <v>677</v>
      </c>
      <c r="AJ314" s="463" t="s">
        <v>677</v>
      </c>
      <c r="AK314" s="463" t="s">
        <v>677</v>
      </c>
      <c r="AL314" s="578"/>
      <c r="AM314" s="578"/>
      <c r="AN314" s="463" t="s">
        <v>677</v>
      </c>
      <c r="AO314" s="578"/>
      <c r="AP314" s="578"/>
      <c r="AQ314" s="463" t="s">
        <v>677</v>
      </c>
      <c r="AR314" s="578"/>
      <c r="AS314" s="578"/>
      <c r="AT314" s="463" t="s">
        <v>677</v>
      </c>
      <c r="AU314" s="598">
        <v>42568</v>
      </c>
      <c r="AV314" s="463" t="s">
        <v>677</v>
      </c>
      <c r="AW314" s="463" t="s">
        <v>677</v>
      </c>
      <c r="AX314" s="463" t="s">
        <v>677</v>
      </c>
      <c r="AY314" s="463" t="s">
        <v>677</v>
      </c>
      <c r="AZ314" s="463" t="s">
        <v>677</v>
      </c>
      <c r="BA314" s="463" t="s">
        <v>677</v>
      </c>
      <c r="BB314" s="463" t="s">
        <v>677</v>
      </c>
      <c r="BC314" s="463" t="s">
        <v>677</v>
      </c>
      <c r="BD314" s="463" t="s">
        <v>677</v>
      </c>
      <c r="BE314" s="578"/>
      <c r="BF314" s="578"/>
      <c r="BG314" s="610" t="s">
        <v>683</v>
      </c>
      <c r="BH314" s="616"/>
      <c r="BI314" s="616"/>
      <c r="BJ314" s="463" t="s">
        <v>677</v>
      </c>
      <c r="BK314" s="616"/>
      <c r="BL314" s="616"/>
      <c r="BM314" s="463" t="s">
        <v>677</v>
      </c>
      <c r="BN314" s="463" t="s">
        <v>677</v>
      </c>
      <c r="BO314" s="463" t="s">
        <v>677</v>
      </c>
      <c r="BP314" s="463" t="s">
        <v>677</v>
      </c>
      <c r="BQ314" s="603" t="s">
        <v>677</v>
      </c>
      <c r="BR314" s="601" t="s">
        <v>683</v>
      </c>
      <c r="BS314" s="463" t="s">
        <v>677</v>
      </c>
      <c r="BT314" s="463" t="s">
        <v>677</v>
      </c>
      <c r="BU314" s="463" t="s">
        <v>677</v>
      </c>
      <c r="BV314" s="463" t="s">
        <v>677</v>
      </c>
      <c r="BW314" s="601" t="s">
        <v>683</v>
      </c>
      <c r="BX314" s="601" t="s">
        <v>683</v>
      </c>
      <c r="BY314" s="463" t="s">
        <v>677</v>
      </c>
    </row>
    <row r="315" spans="1:77" x14ac:dyDescent="0.2">
      <c r="A315" s="598">
        <v>42569</v>
      </c>
      <c r="B315" s="463" t="s">
        <v>677</v>
      </c>
      <c r="C315" s="463" t="s">
        <v>677</v>
      </c>
      <c r="D315" s="463" t="s">
        <v>677</v>
      </c>
      <c r="E315" s="463" t="s">
        <v>677</v>
      </c>
      <c r="F315" s="463" t="s">
        <v>677</v>
      </c>
      <c r="G315" s="463" t="s">
        <v>677</v>
      </c>
      <c r="H315" s="463" t="s">
        <v>677</v>
      </c>
      <c r="I315" s="463" t="s">
        <v>677</v>
      </c>
      <c r="J315" s="463" t="s">
        <v>677</v>
      </c>
      <c r="K315" s="463" t="s">
        <v>677</v>
      </c>
      <c r="L315" s="463" t="s">
        <v>677</v>
      </c>
      <c r="M315" s="463" t="s">
        <v>677</v>
      </c>
      <c r="N315" s="463" t="s">
        <v>677</v>
      </c>
      <c r="O315" s="463" t="s">
        <v>677</v>
      </c>
      <c r="P315" s="463" t="s">
        <v>677</v>
      </c>
      <c r="Q315" s="463" t="s">
        <v>677</v>
      </c>
      <c r="R315" s="463" t="s">
        <v>677</v>
      </c>
      <c r="S315" s="463" t="s">
        <v>677</v>
      </c>
      <c r="T315" s="463" t="s">
        <v>677</v>
      </c>
      <c r="U315" s="463" t="s">
        <v>677</v>
      </c>
      <c r="V315" s="463" t="s">
        <v>677</v>
      </c>
      <c r="W315" s="463" t="s">
        <v>677</v>
      </c>
      <c r="X315" s="463" t="s">
        <v>677</v>
      </c>
      <c r="Y315" s="463" t="s">
        <v>677</v>
      </c>
      <c r="Z315" s="463" t="s">
        <v>677</v>
      </c>
      <c r="AA315" s="463" t="s">
        <v>677</v>
      </c>
      <c r="AB315" s="463" t="s">
        <v>677</v>
      </c>
      <c r="AC315" s="578"/>
      <c r="AD315" s="578"/>
      <c r="AE315" s="463" t="s">
        <v>677</v>
      </c>
      <c r="AF315" s="578"/>
      <c r="AG315" s="578"/>
      <c r="AH315" s="463" t="s">
        <v>677</v>
      </c>
      <c r="AI315" s="463" t="s">
        <v>677</v>
      </c>
      <c r="AJ315" s="463" t="s">
        <v>677</v>
      </c>
      <c r="AK315" s="463" t="s">
        <v>677</v>
      </c>
      <c r="AL315" s="578"/>
      <c r="AM315" s="578"/>
      <c r="AN315" s="463" t="s">
        <v>677</v>
      </c>
      <c r="AO315" s="578"/>
      <c r="AP315" s="578"/>
      <c r="AQ315" s="463" t="s">
        <v>677</v>
      </c>
      <c r="AR315" s="578"/>
      <c r="AS315" s="578"/>
      <c r="AT315" s="463" t="s">
        <v>677</v>
      </c>
      <c r="AU315" s="598">
        <v>42569</v>
      </c>
      <c r="AV315" s="463" t="s">
        <v>677</v>
      </c>
      <c r="AW315" s="463" t="s">
        <v>677</v>
      </c>
      <c r="AX315" s="463" t="s">
        <v>677</v>
      </c>
      <c r="AY315" s="463" t="s">
        <v>677</v>
      </c>
      <c r="AZ315" s="463" t="s">
        <v>677</v>
      </c>
      <c r="BA315" s="463" t="s">
        <v>677</v>
      </c>
      <c r="BB315" s="463" t="s">
        <v>677</v>
      </c>
      <c r="BC315" s="463" t="s">
        <v>677</v>
      </c>
      <c r="BD315" s="463" t="s">
        <v>677</v>
      </c>
      <c r="BE315" s="578"/>
      <c r="BF315" s="578"/>
      <c r="BG315" s="463" t="s">
        <v>677</v>
      </c>
      <c r="BH315" s="616"/>
      <c r="BI315" s="616"/>
      <c r="BJ315" s="601" t="s">
        <v>683</v>
      </c>
      <c r="BK315" s="616"/>
      <c r="BL315" s="616"/>
      <c r="BM315" s="463" t="s">
        <v>677</v>
      </c>
      <c r="BN315" s="463" t="s">
        <v>677</v>
      </c>
      <c r="BO315" s="463" t="s">
        <v>677</v>
      </c>
      <c r="BP315" s="463" t="s">
        <v>677</v>
      </c>
      <c r="BQ315" s="463" t="s">
        <v>677</v>
      </c>
      <c r="BR315" s="601" t="s">
        <v>683</v>
      </c>
      <c r="BS315" s="463" t="s">
        <v>677</v>
      </c>
      <c r="BT315" s="463" t="s">
        <v>677</v>
      </c>
      <c r="BU315" s="463" t="s">
        <v>677</v>
      </c>
      <c r="BV315" s="463" t="s">
        <v>677</v>
      </c>
      <c r="BW315" s="601" t="s">
        <v>683</v>
      </c>
      <c r="BX315" s="601" t="s">
        <v>683</v>
      </c>
      <c r="BY315" s="463" t="s">
        <v>677</v>
      </c>
    </row>
    <row r="316" spans="1:77" x14ac:dyDescent="0.2">
      <c r="A316" s="598">
        <v>42570</v>
      </c>
      <c r="B316" s="463" t="s">
        <v>677</v>
      </c>
      <c r="C316" s="463" t="s">
        <v>677</v>
      </c>
      <c r="D316" s="463" t="s">
        <v>677</v>
      </c>
      <c r="E316" s="463" t="s">
        <v>677</v>
      </c>
      <c r="F316" s="463" t="s">
        <v>677</v>
      </c>
      <c r="G316" s="463" t="s">
        <v>677</v>
      </c>
      <c r="H316" s="463" t="s">
        <v>677</v>
      </c>
      <c r="I316" s="463" t="s">
        <v>677</v>
      </c>
      <c r="J316" s="463" t="s">
        <v>677</v>
      </c>
      <c r="K316" s="463" t="s">
        <v>677</v>
      </c>
      <c r="L316" s="463" t="s">
        <v>677</v>
      </c>
      <c r="M316" s="463" t="s">
        <v>677</v>
      </c>
      <c r="N316" s="463" t="s">
        <v>677</v>
      </c>
      <c r="O316" s="463" t="s">
        <v>677</v>
      </c>
      <c r="P316" s="463" t="s">
        <v>677</v>
      </c>
      <c r="Q316" s="463" t="s">
        <v>677</v>
      </c>
      <c r="R316" s="463" t="s">
        <v>677</v>
      </c>
      <c r="S316" s="463" t="s">
        <v>677</v>
      </c>
      <c r="T316" s="463" t="s">
        <v>677</v>
      </c>
      <c r="U316" s="463" t="s">
        <v>677</v>
      </c>
      <c r="V316" s="463" t="s">
        <v>677</v>
      </c>
      <c r="W316" s="463" t="s">
        <v>677</v>
      </c>
      <c r="X316" s="463" t="s">
        <v>677</v>
      </c>
      <c r="Y316" s="463" t="s">
        <v>677</v>
      </c>
      <c r="Z316" s="463" t="s">
        <v>677</v>
      </c>
      <c r="AA316" s="463" t="s">
        <v>677</v>
      </c>
      <c r="AB316" s="463" t="s">
        <v>677</v>
      </c>
      <c r="AC316" s="578"/>
      <c r="AD316" s="578"/>
      <c r="AE316" s="463" t="s">
        <v>677</v>
      </c>
      <c r="AF316" s="578"/>
      <c r="AG316" s="578"/>
      <c r="AH316" s="463" t="s">
        <v>677</v>
      </c>
      <c r="AI316" s="463" t="s">
        <v>677</v>
      </c>
      <c r="AJ316" s="463" t="s">
        <v>677</v>
      </c>
      <c r="AK316" s="463" t="s">
        <v>677</v>
      </c>
      <c r="AL316" s="578"/>
      <c r="AM316" s="578"/>
      <c r="AN316" s="463" t="s">
        <v>677</v>
      </c>
      <c r="AO316" s="578"/>
      <c r="AP316" s="578"/>
      <c r="AQ316" s="463" t="s">
        <v>677</v>
      </c>
      <c r="AR316" s="578"/>
      <c r="AS316" s="578"/>
      <c r="AT316" s="463" t="s">
        <v>677</v>
      </c>
      <c r="AU316" s="598">
        <v>42570</v>
      </c>
      <c r="AV316" s="463" t="s">
        <v>677</v>
      </c>
      <c r="AW316" s="463" t="s">
        <v>677</v>
      </c>
      <c r="AX316" s="463" t="s">
        <v>677</v>
      </c>
      <c r="AY316" s="463" t="s">
        <v>677</v>
      </c>
      <c r="AZ316" s="463" t="s">
        <v>677</v>
      </c>
      <c r="BA316" s="463" t="s">
        <v>677</v>
      </c>
      <c r="BB316" s="601" t="s">
        <v>683</v>
      </c>
      <c r="BC316" s="601" t="s">
        <v>683</v>
      </c>
      <c r="BD316" s="601" t="s">
        <v>683</v>
      </c>
      <c r="BE316" s="578"/>
      <c r="BF316" s="578"/>
      <c r="BG316" s="463" t="s">
        <v>677</v>
      </c>
      <c r="BH316" s="616"/>
      <c r="BI316" s="616"/>
      <c r="BJ316" s="601" t="s">
        <v>683</v>
      </c>
      <c r="BK316" s="616"/>
      <c r="BL316" s="616"/>
      <c r="BM316" s="463" t="s">
        <v>677</v>
      </c>
      <c r="BN316" s="463" t="s">
        <v>677</v>
      </c>
      <c r="BO316" s="463" t="s">
        <v>677</v>
      </c>
      <c r="BP316" s="463" t="s">
        <v>677</v>
      </c>
      <c r="BQ316" s="603" t="s">
        <v>677</v>
      </c>
      <c r="BR316" s="601" t="s">
        <v>683</v>
      </c>
      <c r="BS316" s="463" t="s">
        <v>677</v>
      </c>
      <c r="BT316" s="463" t="s">
        <v>677</v>
      </c>
      <c r="BU316" s="463" t="s">
        <v>677</v>
      </c>
      <c r="BV316" s="463" t="s">
        <v>677</v>
      </c>
      <c r="BW316" s="601" t="s">
        <v>683</v>
      </c>
      <c r="BX316" s="601" t="s">
        <v>683</v>
      </c>
      <c r="BY316" s="463" t="s">
        <v>677</v>
      </c>
    </row>
    <row r="317" spans="1:77" x14ac:dyDescent="0.2">
      <c r="A317" s="598">
        <v>42571</v>
      </c>
      <c r="B317" s="463" t="s">
        <v>677</v>
      </c>
      <c r="C317" s="463" t="s">
        <v>677</v>
      </c>
      <c r="D317" s="463" t="s">
        <v>677</v>
      </c>
      <c r="E317" s="463" t="s">
        <v>677</v>
      </c>
      <c r="F317" s="463" t="s">
        <v>677</v>
      </c>
      <c r="G317" s="463" t="s">
        <v>677</v>
      </c>
      <c r="H317" s="463" t="s">
        <v>677</v>
      </c>
      <c r="I317" s="463" t="s">
        <v>677</v>
      </c>
      <c r="J317" s="463" t="s">
        <v>677</v>
      </c>
      <c r="K317" s="463" t="s">
        <v>677</v>
      </c>
      <c r="L317" s="463" t="s">
        <v>677</v>
      </c>
      <c r="M317" s="463" t="s">
        <v>677</v>
      </c>
      <c r="N317" s="463" t="s">
        <v>677</v>
      </c>
      <c r="O317" s="463" t="s">
        <v>677</v>
      </c>
      <c r="P317" s="463" t="s">
        <v>677</v>
      </c>
      <c r="Q317" s="463" t="s">
        <v>677</v>
      </c>
      <c r="R317" s="463" t="s">
        <v>677</v>
      </c>
      <c r="S317" s="463" t="s">
        <v>677</v>
      </c>
      <c r="T317" s="463" t="s">
        <v>677</v>
      </c>
      <c r="U317" s="463" t="s">
        <v>677</v>
      </c>
      <c r="V317" s="463" t="s">
        <v>677</v>
      </c>
      <c r="W317" s="608" t="s">
        <v>677</v>
      </c>
      <c r="X317" s="608" t="s">
        <v>677</v>
      </c>
      <c r="Y317" s="608" t="s">
        <v>677</v>
      </c>
      <c r="Z317" s="601" t="s">
        <v>683</v>
      </c>
      <c r="AA317" s="608" t="s">
        <v>677</v>
      </c>
      <c r="AB317" s="608" t="s">
        <v>677</v>
      </c>
      <c r="AC317" s="578"/>
      <c r="AD317" s="578"/>
      <c r="AE317" s="463" t="s">
        <v>677</v>
      </c>
      <c r="AF317" s="578"/>
      <c r="AG317" s="578"/>
      <c r="AH317" s="463" t="s">
        <v>677</v>
      </c>
      <c r="AI317" s="463" t="s">
        <v>677</v>
      </c>
      <c r="AJ317" s="463" t="s">
        <v>677</v>
      </c>
      <c r="AK317" s="463" t="s">
        <v>677</v>
      </c>
      <c r="AL317" s="578"/>
      <c r="AM317" s="578"/>
      <c r="AN317" s="463" t="s">
        <v>677</v>
      </c>
      <c r="AO317" s="578"/>
      <c r="AP317" s="578"/>
      <c r="AQ317" s="463" t="s">
        <v>677</v>
      </c>
      <c r="AR317" s="578"/>
      <c r="AS317" s="578"/>
      <c r="AT317" s="463" t="s">
        <v>677</v>
      </c>
      <c r="AU317" s="598">
        <v>42571</v>
      </c>
      <c r="AV317" s="463" t="s">
        <v>677</v>
      </c>
      <c r="AW317" s="463" t="s">
        <v>677</v>
      </c>
      <c r="AX317" s="463" t="s">
        <v>677</v>
      </c>
      <c r="AY317" s="463" t="s">
        <v>677</v>
      </c>
      <c r="AZ317" s="463" t="s">
        <v>677</v>
      </c>
      <c r="BA317" s="463" t="s">
        <v>677</v>
      </c>
      <c r="BB317" s="463" t="s">
        <v>677</v>
      </c>
      <c r="BC317" s="463" t="s">
        <v>677</v>
      </c>
      <c r="BD317" s="463" t="s">
        <v>677</v>
      </c>
      <c r="BE317" s="578"/>
      <c r="BF317" s="578"/>
      <c r="BG317" s="463" t="s">
        <v>677</v>
      </c>
      <c r="BH317" s="616"/>
      <c r="BI317" s="616"/>
      <c r="BJ317" s="463" t="s">
        <v>677</v>
      </c>
      <c r="BK317" s="616"/>
      <c r="BL317" s="616"/>
      <c r="BM317" s="463" t="s">
        <v>677</v>
      </c>
      <c r="BN317" s="463" t="s">
        <v>677</v>
      </c>
      <c r="BO317" s="463" t="s">
        <v>677</v>
      </c>
      <c r="BP317" s="463" t="s">
        <v>677</v>
      </c>
      <c r="BQ317" s="463" t="s">
        <v>677</v>
      </c>
      <c r="BR317" s="601" t="s">
        <v>683</v>
      </c>
      <c r="BS317" s="463" t="s">
        <v>677</v>
      </c>
      <c r="BT317" s="463" t="s">
        <v>677</v>
      </c>
      <c r="BU317" s="463" t="s">
        <v>677</v>
      </c>
      <c r="BV317" s="463" t="s">
        <v>677</v>
      </c>
      <c r="BW317" s="601" t="s">
        <v>683</v>
      </c>
      <c r="BX317" s="601" t="s">
        <v>683</v>
      </c>
      <c r="BY317" s="463" t="s">
        <v>677</v>
      </c>
    </row>
    <row r="318" spans="1:77" x14ac:dyDescent="0.2">
      <c r="A318" s="598">
        <v>42572</v>
      </c>
      <c r="B318" s="463" t="s">
        <v>677</v>
      </c>
      <c r="C318" s="463" t="s">
        <v>677</v>
      </c>
      <c r="D318" s="463" t="s">
        <v>677</v>
      </c>
      <c r="E318" s="463" t="s">
        <v>677</v>
      </c>
      <c r="F318" s="463" t="s">
        <v>677</v>
      </c>
      <c r="G318" s="463" t="s">
        <v>677</v>
      </c>
      <c r="H318" s="463" t="s">
        <v>677</v>
      </c>
      <c r="I318" s="463" t="s">
        <v>677</v>
      </c>
      <c r="J318" s="463" t="s">
        <v>677</v>
      </c>
      <c r="K318" s="463" t="s">
        <v>677</v>
      </c>
      <c r="L318" s="463" t="s">
        <v>677</v>
      </c>
      <c r="M318" s="463" t="s">
        <v>677</v>
      </c>
      <c r="N318" s="463" t="s">
        <v>677</v>
      </c>
      <c r="O318" s="463" t="s">
        <v>677</v>
      </c>
      <c r="P318" s="463" t="s">
        <v>677</v>
      </c>
      <c r="Q318" s="463" t="s">
        <v>677</v>
      </c>
      <c r="R318" s="463" t="s">
        <v>677</v>
      </c>
      <c r="S318" s="463" t="s">
        <v>677</v>
      </c>
      <c r="T318" s="463" t="s">
        <v>677</v>
      </c>
      <c r="U318" s="463" t="s">
        <v>677</v>
      </c>
      <c r="V318" s="463" t="s">
        <v>677</v>
      </c>
      <c r="W318" s="463" t="s">
        <v>677</v>
      </c>
      <c r="X318" s="463" t="s">
        <v>677</v>
      </c>
      <c r="Y318" s="463" t="s">
        <v>677</v>
      </c>
      <c r="Z318" s="463" t="s">
        <v>677</v>
      </c>
      <c r="AA318" s="463" t="s">
        <v>677</v>
      </c>
      <c r="AB318" s="463" t="s">
        <v>677</v>
      </c>
      <c r="AC318" s="578"/>
      <c r="AD318" s="578"/>
      <c r="AE318" s="463" t="s">
        <v>677</v>
      </c>
      <c r="AF318" s="578"/>
      <c r="AG318" s="578"/>
      <c r="AH318" s="463" t="s">
        <v>677</v>
      </c>
      <c r="AI318" s="463" t="s">
        <v>677</v>
      </c>
      <c r="AJ318" s="463" t="s">
        <v>677</v>
      </c>
      <c r="AK318" s="463" t="s">
        <v>677</v>
      </c>
      <c r="AL318" s="578"/>
      <c r="AM318" s="578"/>
      <c r="AN318" s="463" t="s">
        <v>677</v>
      </c>
      <c r="AO318" s="578"/>
      <c r="AP318" s="578"/>
      <c r="AQ318" s="463" t="s">
        <v>677</v>
      </c>
      <c r="AR318" s="578"/>
      <c r="AS318" s="578"/>
      <c r="AT318" s="463" t="s">
        <v>677</v>
      </c>
      <c r="AU318" s="598">
        <v>42572</v>
      </c>
      <c r="AV318" s="463" t="s">
        <v>677</v>
      </c>
      <c r="AW318" s="463" t="s">
        <v>677</v>
      </c>
      <c r="AX318" s="463" t="s">
        <v>677</v>
      </c>
      <c r="AY318" s="463" t="s">
        <v>677</v>
      </c>
      <c r="AZ318" s="463" t="s">
        <v>677</v>
      </c>
      <c r="BA318" s="463" t="s">
        <v>677</v>
      </c>
      <c r="BB318" s="463" t="s">
        <v>677</v>
      </c>
      <c r="BC318" s="463" t="s">
        <v>677</v>
      </c>
      <c r="BD318" s="463" t="s">
        <v>677</v>
      </c>
      <c r="BE318" s="578"/>
      <c r="BF318" s="578"/>
      <c r="BG318" s="463" t="s">
        <v>677</v>
      </c>
      <c r="BH318" s="616"/>
      <c r="BI318" s="616"/>
      <c r="BJ318" s="463" t="s">
        <v>677</v>
      </c>
      <c r="BK318" s="616"/>
      <c r="BL318" s="616"/>
      <c r="BM318" s="463" t="s">
        <v>677</v>
      </c>
      <c r="BN318" s="463" t="s">
        <v>677</v>
      </c>
      <c r="BO318" s="463" t="s">
        <v>677</v>
      </c>
      <c r="BP318" s="463" t="s">
        <v>677</v>
      </c>
      <c r="BQ318" s="463" t="s">
        <v>677</v>
      </c>
      <c r="BR318" s="601" t="s">
        <v>683</v>
      </c>
      <c r="BS318" s="463" t="s">
        <v>677</v>
      </c>
      <c r="BT318" s="463" t="s">
        <v>677</v>
      </c>
      <c r="BU318" s="463" t="s">
        <v>677</v>
      </c>
      <c r="BV318" s="463" t="s">
        <v>677</v>
      </c>
      <c r="BW318" s="601" t="s">
        <v>683</v>
      </c>
      <c r="BX318" s="601" t="s">
        <v>683</v>
      </c>
      <c r="BY318" s="463" t="s">
        <v>677</v>
      </c>
    </row>
    <row r="319" spans="1:77" ht="25.5" x14ac:dyDescent="0.2">
      <c r="A319" s="598">
        <v>42573</v>
      </c>
      <c r="B319" s="463" t="s">
        <v>677</v>
      </c>
      <c r="C319" s="463" t="s">
        <v>677</v>
      </c>
      <c r="D319" s="463" t="s">
        <v>677</v>
      </c>
      <c r="E319" s="463" t="s">
        <v>677</v>
      </c>
      <c r="F319" s="463" t="s">
        <v>677</v>
      </c>
      <c r="G319" s="463" t="s">
        <v>677</v>
      </c>
      <c r="H319" s="463" t="s">
        <v>677</v>
      </c>
      <c r="I319" s="463" t="s">
        <v>677</v>
      </c>
      <c r="J319" s="463" t="s">
        <v>677</v>
      </c>
      <c r="K319" s="463" t="s">
        <v>677</v>
      </c>
      <c r="L319" s="463" t="s">
        <v>677</v>
      </c>
      <c r="M319" s="463" t="s">
        <v>677</v>
      </c>
      <c r="N319" s="463" t="s">
        <v>677</v>
      </c>
      <c r="O319" s="463" t="s">
        <v>677</v>
      </c>
      <c r="P319" s="463" t="s">
        <v>677</v>
      </c>
      <c r="Q319" s="463" t="s">
        <v>677</v>
      </c>
      <c r="R319" s="463" t="s">
        <v>677</v>
      </c>
      <c r="S319" s="463" t="s">
        <v>677</v>
      </c>
      <c r="T319" s="463" t="s">
        <v>677</v>
      </c>
      <c r="U319" s="463" t="s">
        <v>677</v>
      </c>
      <c r="V319" s="463" t="s">
        <v>677</v>
      </c>
      <c r="W319" s="463" t="s">
        <v>677</v>
      </c>
      <c r="X319" s="463" t="s">
        <v>677</v>
      </c>
      <c r="Y319" s="463" t="s">
        <v>677</v>
      </c>
      <c r="Z319" s="463" t="s">
        <v>677</v>
      </c>
      <c r="AA319" s="463" t="s">
        <v>677</v>
      </c>
      <c r="AB319" s="463" t="s">
        <v>677</v>
      </c>
      <c r="AC319" s="578"/>
      <c r="AD319" s="578"/>
      <c r="AE319" s="463" t="s">
        <v>677</v>
      </c>
      <c r="AF319" s="578"/>
      <c r="AG319" s="578"/>
      <c r="AH319" s="463" t="s">
        <v>677</v>
      </c>
      <c r="AI319" s="463" t="s">
        <v>677</v>
      </c>
      <c r="AJ319" s="463" t="s">
        <v>677</v>
      </c>
      <c r="AK319" s="463" t="s">
        <v>677</v>
      </c>
      <c r="AL319" s="578"/>
      <c r="AM319" s="578"/>
      <c r="AN319" s="463" t="s">
        <v>677</v>
      </c>
      <c r="AO319" s="578"/>
      <c r="AP319" s="578"/>
      <c r="AQ319" s="463" t="s">
        <v>677</v>
      </c>
      <c r="AR319" s="578"/>
      <c r="AS319" s="578"/>
      <c r="AT319" s="463" t="s">
        <v>677</v>
      </c>
      <c r="AU319" s="598">
        <v>42573</v>
      </c>
      <c r="AV319" s="463" t="s">
        <v>677</v>
      </c>
      <c r="AW319" s="463" t="s">
        <v>677</v>
      </c>
      <c r="AX319" s="463" t="s">
        <v>677</v>
      </c>
      <c r="AY319" s="463" t="s">
        <v>677</v>
      </c>
      <c r="AZ319" s="463" t="s">
        <v>677</v>
      </c>
      <c r="BA319" s="463" t="s">
        <v>677</v>
      </c>
      <c r="BB319" s="463" t="s">
        <v>677</v>
      </c>
      <c r="BC319" s="463" t="s">
        <v>677</v>
      </c>
      <c r="BD319" s="463" t="s">
        <v>677</v>
      </c>
      <c r="BE319" s="578"/>
      <c r="BF319" s="578"/>
      <c r="BG319" s="463" t="s">
        <v>677</v>
      </c>
      <c r="BH319" s="616"/>
      <c r="BI319" s="616"/>
      <c r="BJ319" s="463" t="s">
        <v>677</v>
      </c>
      <c r="BK319" s="616"/>
      <c r="BL319" s="616"/>
      <c r="BM319" s="463" t="s">
        <v>677</v>
      </c>
      <c r="BN319" s="463" t="s">
        <v>677</v>
      </c>
      <c r="BO319" s="463" t="s">
        <v>677</v>
      </c>
      <c r="BP319" s="463" t="s">
        <v>677</v>
      </c>
      <c r="BQ319" s="602" t="s">
        <v>886</v>
      </c>
      <c r="BR319" s="603" t="s">
        <v>677</v>
      </c>
      <c r="BS319" s="463" t="s">
        <v>677</v>
      </c>
      <c r="BT319" s="463" t="s">
        <v>677</v>
      </c>
      <c r="BU319" s="463" t="s">
        <v>677</v>
      </c>
      <c r="BV319" s="463" t="s">
        <v>677</v>
      </c>
      <c r="BW319" s="601" t="s">
        <v>683</v>
      </c>
      <c r="BX319" s="601" t="s">
        <v>683</v>
      </c>
      <c r="BY319" s="463" t="s">
        <v>677</v>
      </c>
    </row>
    <row r="320" spans="1:77" ht="25.5" x14ac:dyDescent="0.2">
      <c r="A320" s="598">
        <v>42574</v>
      </c>
      <c r="B320" s="463" t="s">
        <v>677</v>
      </c>
      <c r="C320" s="463" t="s">
        <v>677</v>
      </c>
      <c r="D320" s="463" t="s">
        <v>677</v>
      </c>
      <c r="E320" s="463" t="s">
        <v>677</v>
      </c>
      <c r="F320" s="463" t="s">
        <v>677</v>
      </c>
      <c r="G320" s="463" t="s">
        <v>677</v>
      </c>
      <c r="H320" s="463" t="s">
        <v>677</v>
      </c>
      <c r="I320" s="463" t="s">
        <v>677</v>
      </c>
      <c r="J320" s="463" t="s">
        <v>677</v>
      </c>
      <c r="K320" s="463" t="s">
        <v>677</v>
      </c>
      <c r="L320" s="463" t="s">
        <v>677</v>
      </c>
      <c r="M320" s="463" t="s">
        <v>677</v>
      </c>
      <c r="N320" s="463" t="s">
        <v>677</v>
      </c>
      <c r="O320" s="463" t="s">
        <v>677</v>
      </c>
      <c r="P320" s="463" t="s">
        <v>677</v>
      </c>
      <c r="Q320" s="463" t="s">
        <v>677</v>
      </c>
      <c r="R320" s="463" t="s">
        <v>677</v>
      </c>
      <c r="S320" s="463" t="s">
        <v>677</v>
      </c>
      <c r="T320" s="463" t="s">
        <v>677</v>
      </c>
      <c r="U320" s="463" t="s">
        <v>677</v>
      </c>
      <c r="V320" s="463" t="s">
        <v>677</v>
      </c>
      <c r="W320" s="463" t="s">
        <v>677</v>
      </c>
      <c r="X320" s="463" t="s">
        <v>677</v>
      </c>
      <c r="Y320" s="463" t="s">
        <v>677</v>
      </c>
      <c r="Z320" s="463" t="s">
        <v>677</v>
      </c>
      <c r="AA320" s="463" t="s">
        <v>677</v>
      </c>
      <c r="AB320" s="463" t="s">
        <v>677</v>
      </c>
      <c r="AC320" s="578"/>
      <c r="AD320" s="578"/>
      <c r="AE320" s="463" t="s">
        <v>677</v>
      </c>
      <c r="AF320" s="578"/>
      <c r="AG320" s="578"/>
      <c r="AH320" s="463" t="s">
        <v>677</v>
      </c>
      <c r="AI320" s="463" t="s">
        <v>677</v>
      </c>
      <c r="AJ320" s="463" t="s">
        <v>677</v>
      </c>
      <c r="AK320" s="463" t="s">
        <v>677</v>
      </c>
      <c r="AL320" s="578"/>
      <c r="AM320" s="578"/>
      <c r="AN320" s="463" t="s">
        <v>677</v>
      </c>
      <c r="AO320" s="578"/>
      <c r="AP320" s="578"/>
      <c r="AQ320" s="463" t="s">
        <v>677</v>
      </c>
      <c r="AR320" s="578"/>
      <c r="AS320" s="578"/>
      <c r="AT320" s="463" t="s">
        <v>677</v>
      </c>
      <c r="AU320" s="598">
        <v>42574</v>
      </c>
      <c r="AV320" s="463" t="s">
        <v>677</v>
      </c>
      <c r="AW320" s="463" t="s">
        <v>677</v>
      </c>
      <c r="AX320" s="463" t="s">
        <v>677</v>
      </c>
      <c r="AY320" s="463" t="s">
        <v>677</v>
      </c>
      <c r="AZ320" s="463" t="s">
        <v>677</v>
      </c>
      <c r="BA320" s="463" t="s">
        <v>677</v>
      </c>
      <c r="BB320" s="463" t="s">
        <v>677</v>
      </c>
      <c r="BC320" s="463" t="s">
        <v>677</v>
      </c>
      <c r="BD320" s="463" t="s">
        <v>677</v>
      </c>
      <c r="BE320" s="578"/>
      <c r="BF320" s="578"/>
      <c r="BG320" s="463" t="s">
        <v>677</v>
      </c>
      <c r="BH320" s="616"/>
      <c r="BI320" s="616"/>
      <c r="BJ320" s="463" t="s">
        <v>677</v>
      </c>
      <c r="BK320" s="616"/>
      <c r="BL320" s="616"/>
      <c r="BM320" s="463" t="s">
        <v>677</v>
      </c>
      <c r="BN320" s="463" t="s">
        <v>677</v>
      </c>
      <c r="BO320" s="463" t="s">
        <v>677</v>
      </c>
      <c r="BP320" s="463" t="s">
        <v>677</v>
      </c>
      <c r="BQ320" s="602" t="s">
        <v>886</v>
      </c>
      <c r="BR320" s="601" t="s">
        <v>683</v>
      </c>
      <c r="BS320" s="463" t="s">
        <v>677</v>
      </c>
      <c r="BT320" s="463" t="s">
        <v>677</v>
      </c>
      <c r="BU320" s="463" t="s">
        <v>677</v>
      </c>
      <c r="BV320" s="463" t="s">
        <v>677</v>
      </c>
      <c r="BW320" s="601" t="s">
        <v>683</v>
      </c>
      <c r="BX320" s="601" t="s">
        <v>683</v>
      </c>
      <c r="BY320" s="463" t="s">
        <v>677</v>
      </c>
    </row>
    <row r="321" spans="1:77" x14ac:dyDescent="0.2">
      <c r="A321" s="598">
        <v>42575</v>
      </c>
      <c r="B321" s="463" t="s">
        <v>677</v>
      </c>
      <c r="C321" s="463" t="s">
        <v>677</v>
      </c>
      <c r="D321" s="463" t="s">
        <v>677</v>
      </c>
      <c r="E321" s="463" t="s">
        <v>677</v>
      </c>
      <c r="F321" s="463" t="s">
        <v>677</v>
      </c>
      <c r="G321" s="463" t="s">
        <v>677</v>
      </c>
      <c r="H321" s="463" t="s">
        <v>677</v>
      </c>
      <c r="I321" s="463" t="s">
        <v>677</v>
      </c>
      <c r="J321" s="463" t="s">
        <v>677</v>
      </c>
      <c r="K321" s="463" t="s">
        <v>677</v>
      </c>
      <c r="L321" s="463" t="s">
        <v>677</v>
      </c>
      <c r="M321" s="463" t="s">
        <v>677</v>
      </c>
      <c r="N321" s="463" t="s">
        <v>677</v>
      </c>
      <c r="O321" s="463" t="s">
        <v>677</v>
      </c>
      <c r="P321" s="463" t="s">
        <v>677</v>
      </c>
      <c r="Q321" s="463" t="s">
        <v>677</v>
      </c>
      <c r="R321" s="463" t="s">
        <v>677</v>
      </c>
      <c r="S321" s="463" t="s">
        <v>677</v>
      </c>
      <c r="T321" s="463" t="s">
        <v>677</v>
      </c>
      <c r="U321" s="463" t="s">
        <v>677</v>
      </c>
      <c r="V321" s="463" t="s">
        <v>677</v>
      </c>
      <c r="W321" s="463" t="s">
        <v>677</v>
      </c>
      <c r="X321" s="463" t="s">
        <v>677</v>
      </c>
      <c r="Y321" s="463" t="s">
        <v>677</v>
      </c>
      <c r="Z321" s="463" t="s">
        <v>677</v>
      </c>
      <c r="AA321" s="463" t="s">
        <v>677</v>
      </c>
      <c r="AB321" s="463" t="s">
        <v>677</v>
      </c>
      <c r="AC321" s="578"/>
      <c r="AD321" s="578"/>
      <c r="AE321" s="463" t="s">
        <v>677</v>
      </c>
      <c r="AF321" s="578"/>
      <c r="AG321" s="578"/>
      <c r="AH321" s="463" t="s">
        <v>677</v>
      </c>
      <c r="AI321" s="463" t="s">
        <v>677</v>
      </c>
      <c r="AJ321" s="463" t="s">
        <v>677</v>
      </c>
      <c r="AK321" s="463" t="s">
        <v>677</v>
      </c>
      <c r="AL321" s="578"/>
      <c r="AM321" s="578"/>
      <c r="AN321" s="463" t="s">
        <v>677</v>
      </c>
      <c r="AO321" s="578"/>
      <c r="AP321" s="578"/>
      <c r="AQ321" s="463" t="s">
        <v>677</v>
      </c>
      <c r="AR321" s="578"/>
      <c r="AS321" s="578"/>
      <c r="AT321" s="463" t="s">
        <v>677</v>
      </c>
      <c r="AU321" s="598">
        <v>42575</v>
      </c>
      <c r="AV321" s="463" t="s">
        <v>677</v>
      </c>
      <c r="AW321" s="463" t="s">
        <v>677</v>
      </c>
      <c r="AX321" s="463" t="s">
        <v>677</v>
      </c>
      <c r="AY321" s="463" t="s">
        <v>677</v>
      </c>
      <c r="AZ321" s="463" t="s">
        <v>677</v>
      </c>
      <c r="BA321" s="463" t="s">
        <v>677</v>
      </c>
      <c r="BB321" s="463" t="s">
        <v>677</v>
      </c>
      <c r="BC321" s="463" t="s">
        <v>677</v>
      </c>
      <c r="BD321" s="463" t="s">
        <v>677</v>
      </c>
      <c r="BE321" s="578"/>
      <c r="BF321" s="578"/>
      <c r="BG321" s="463" t="s">
        <v>677</v>
      </c>
      <c r="BH321" s="616"/>
      <c r="BI321" s="616"/>
      <c r="BJ321" s="463" t="s">
        <v>677</v>
      </c>
      <c r="BK321" s="616"/>
      <c r="BL321" s="616"/>
      <c r="BM321" s="463" t="s">
        <v>677</v>
      </c>
      <c r="BN321" s="463" t="s">
        <v>677</v>
      </c>
      <c r="BO321" s="463" t="s">
        <v>677</v>
      </c>
      <c r="BP321" s="463" t="s">
        <v>677</v>
      </c>
      <c r="BQ321" s="603" t="s">
        <v>677</v>
      </c>
      <c r="BR321" s="601" t="s">
        <v>683</v>
      </c>
      <c r="BS321" s="463" t="s">
        <v>677</v>
      </c>
      <c r="BT321" s="463" t="s">
        <v>677</v>
      </c>
      <c r="BU321" s="463" t="s">
        <v>677</v>
      </c>
      <c r="BV321" s="463" t="s">
        <v>677</v>
      </c>
      <c r="BW321" s="601" t="s">
        <v>683</v>
      </c>
      <c r="BX321" s="601" t="s">
        <v>683</v>
      </c>
      <c r="BY321" s="463" t="s">
        <v>677</v>
      </c>
    </row>
    <row r="322" spans="1:77" x14ac:dyDescent="0.2">
      <c r="A322" s="598">
        <v>42576</v>
      </c>
      <c r="B322" s="463" t="s">
        <v>677</v>
      </c>
      <c r="C322" s="463" t="s">
        <v>677</v>
      </c>
      <c r="D322" s="463" t="s">
        <v>677</v>
      </c>
      <c r="E322" s="463" t="s">
        <v>677</v>
      </c>
      <c r="F322" s="463" t="s">
        <v>677</v>
      </c>
      <c r="G322" s="463" t="s">
        <v>677</v>
      </c>
      <c r="H322" s="463" t="s">
        <v>677</v>
      </c>
      <c r="I322" s="463" t="s">
        <v>677</v>
      </c>
      <c r="J322" s="463" t="s">
        <v>677</v>
      </c>
      <c r="K322" s="463" t="s">
        <v>677</v>
      </c>
      <c r="L322" s="463" t="s">
        <v>677</v>
      </c>
      <c r="M322" s="463" t="s">
        <v>677</v>
      </c>
      <c r="N322" s="463" t="s">
        <v>677</v>
      </c>
      <c r="O322" s="463" t="s">
        <v>677</v>
      </c>
      <c r="P322" s="463" t="s">
        <v>677</v>
      </c>
      <c r="Q322" s="463" t="s">
        <v>677</v>
      </c>
      <c r="R322" s="463" t="s">
        <v>677</v>
      </c>
      <c r="S322" s="463" t="s">
        <v>677</v>
      </c>
      <c r="T322" s="463" t="s">
        <v>677</v>
      </c>
      <c r="U322" s="463" t="s">
        <v>677</v>
      </c>
      <c r="V322" s="463" t="s">
        <v>677</v>
      </c>
      <c r="W322" s="463" t="s">
        <v>677</v>
      </c>
      <c r="X322" s="463" t="s">
        <v>677</v>
      </c>
      <c r="Y322" s="463" t="s">
        <v>677</v>
      </c>
      <c r="Z322" s="463" t="s">
        <v>677</v>
      </c>
      <c r="AA322" s="463" t="s">
        <v>677</v>
      </c>
      <c r="AB322" s="463" t="s">
        <v>677</v>
      </c>
      <c r="AC322" s="578"/>
      <c r="AD322" s="578"/>
      <c r="AE322" s="463" t="s">
        <v>677</v>
      </c>
      <c r="AF322" s="578"/>
      <c r="AG322" s="578"/>
      <c r="AH322" s="463" t="s">
        <v>677</v>
      </c>
      <c r="AI322" s="463" t="s">
        <v>677</v>
      </c>
      <c r="AJ322" s="463" t="s">
        <v>677</v>
      </c>
      <c r="AK322" s="463" t="s">
        <v>677</v>
      </c>
      <c r="AL322" s="578"/>
      <c r="AM322" s="578"/>
      <c r="AN322" s="463" t="s">
        <v>677</v>
      </c>
      <c r="AO322" s="578"/>
      <c r="AP322" s="578"/>
      <c r="AQ322" s="463" t="s">
        <v>677</v>
      </c>
      <c r="AR322" s="578"/>
      <c r="AS322" s="578"/>
      <c r="AT322" s="463" t="s">
        <v>677</v>
      </c>
      <c r="AU322" s="598">
        <v>42576</v>
      </c>
      <c r="AV322" s="463" t="s">
        <v>677</v>
      </c>
      <c r="AW322" s="463" t="s">
        <v>677</v>
      </c>
      <c r="AX322" s="463" t="s">
        <v>677</v>
      </c>
      <c r="AY322" s="463" t="s">
        <v>677</v>
      </c>
      <c r="AZ322" s="463" t="s">
        <v>677</v>
      </c>
      <c r="BA322" s="463" t="s">
        <v>677</v>
      </c>
      <c r="BB322" s="463" t="s">
        <v>677</v>
      </c>
      <c r="BC322" s="463" t="s">
        <v>677</v>
      </c>
      <c r="BD322" s="463" t="s">
        <v>677</v>
      </c>
      <c r="BE322" s="578"/>
      <c r="BF322" s="578"/>
      <c r="BG322" s="463" t="s">
        <v>677</v>
      </c>
      <c r="BH322" s="616"/>
      <c r="BI322" s="616"/>
      <c r="BJ322" s="463" t="s">
        <v>677</v>
      </c>
      <c r="BK322" s="616"/>
      <c r="BL322" s="616"/>
      <c r="BM322" s="463" t="s">
        <v>677</v>
      </c>
      <c r="BN322" s="463" t="s">
        <v>677</v>
      </c>
      <c r="BO322" s="463" t="s">
        <v>677</v>
      </c>
      <c r="BP322" s="463" t="s">
        <v>677</v>
      </c>
      <c r="BQ322" s="463" t="s">
        <v>677</v>
      </c>
      <c r="BR322" s="603" t="s">
        <v>677</v>
      </c>
      <c r="BS322" s="463" t="s">
        <v>677</v>
      </c>
      <c r="BT322" s="463" t="s">
        <v>677</v>
      </c>
      <c r="BU322" s="463" t="s">
        <v>677</v>
      </c>
      <c r="BV322" s="463" t="s">
        <v>677</v>
      </c>
      <c r="BW322" s="601" t="s">
        <v>683</v>
      </c>
      <c r="BX322" s="601" t="s">
        <v>683</v>
      </c>
      <c r="BY322" s="463" t="s">
        <v>677</v>
      </c>
    </row>
    <row r="323" spans="1:77" x14ac:dyDescent="0.2">
      <c r="A323" s="598">
        <v>42577</v>
      </c>
      <c r="B323" s="463" t="s">
        <v>677</v>
      </c>
      <c r="C323" s="463" t="s">
        <v>677</v>
      </c>
      <c r="D323" s="463" t="s">
        <v>677</v>
      </c>
      <c r="E323" s="463" t="s">
        <v>677</v>
      </c>
      <c r="F323" s="463" t="s">
        <v>677</v>
      </c>
      <c r="G323" s="463" t="s">
        <v>677</v>
      </c>
      <c r="H323" s="463" t="s">
        <v>677</v>
      </c>
      <c r="I323" s="463" t="s">
        <v>677</v>
      </c>
      <c r="J323" s="463" t="s">
        <v>677</v>
      </c>
      <c r="K323" s="463" t="s">
        <v>677</v>
      </c>
      <c r="L323" s="463" t="s">
        <v>677</v>
      </c>
      <c r="M323" s="463" t="s">
        <v>677</v>
      </c>
      <c r="N323" s="463" t="s">
        <v>677</v>
      </c>
      <c r="O323" s="463" t="s">
        <v>677</v>
      </c>
      <c r="P323" s="463" t="s">
        <v>677</v>
      </c>
      <c r="Q323" s="463" t="s">
        <v>677</v>
      </c>
      <c r="R323" s="463" t="s">
        <v>677</v>
      </c>
      <c r="S323" s="463" t="s">
        <v>677</v>
      </c>
      <c r="T323" s="463" t="s">
        <v>677</v>
      </c>
      <c r="U323" s="463" t="s">
        <v>677</v>
      </c>
      <c r="V323" s="463" t="s">
        <v>677</v>
      </c>
      <c r="W323" s="463" t="s">
        <v>677</v>
      </c>
      <c r="X323" s="463" t="s">
        <v>677</v>
      </c>
      <c r="Y323" s="463" t="s">
        <v>677</v>
      </c>
      <c r="Z323" s="463" t="s">
        <v>677</v>
      </c>
      <c r="AA323" s="463" t="s">
        <v>677</v>
      </c>
      <c r="AB323" s="463" t="s">
        <v>677</v>
      </c>
      <c r="AC323" s="578"/>
      <c r="AD323" s="578"/>
      <c r="AE323" s="463" t="s">
        <v>677</v>
      </c>
      <c r="AF323" s="578"/>
      <c r="AG323" s="578"/>
      <c r="AH323" s="463" t="s">
        <v>677</v>
      </c>
      <c r="AI323" s="463" t="s">
        <v>677</v>
      </c>
      <c r="AJ323" s="463" t="s">
        <v>677</v>
      </c>
      <c r="AK323" s="463" t="s">
        <v>677</v>
      </c>
      <c r="AL323" s="578"/>
      <c r="AM323" s="578"/>
      <c r="AN323" s="463" t="s">
        <v>677</v>
      </c>
      <c r="AO323" s="578"/>
      <c r="AP323" s="578"/>
      <c r="AQ323" s="463" t="s">
        <v>677</v>
      </c>
      <c r="AR323" s="578"/>
      <c r="AS323" s="578"/>
      <c r="AT323" s="463" t="s">
        <v>677</v>
      </c>
      <c r="AU323" s="598">
        <v>42577</v>
      </c>
      <c r="AV323" s="463" t="s">
        <v>677</v>
      </c>
      <c r="AW323" s="463" t="s">
        <v>677</v>
      </c>
      <c r="AX323" s="463" t="s">
        <v>677</v>
      </c>
      <c r="AY323" s="463" t="s">
        <v>677</v>
      </c>
      <c r="AZ323" s="463" t="s">
        <v>677</v>
      </c>
      <c r="BA323" s="463" t="s">
        <v>677</v>
      </c>
      <c r="BB323" s="463" t="s">
        <v>677</v>
      </c>
      <c r="BC323" s="463" t="s">
        <v>677</v>
      </c>
      <c r="BD323" s="463" t="s">
        <v>677</v>
      </c>
      <c r="BE323" s="578"/>
      <c r="BF323" s="578"/>
      <c r="BG323" s="463" t="s">
        <v>677</v>
      </c>
      <c r="BH323" s="616"/>
      <c r="BI323" s="616"/>
      <c r="BJ323" s="463" t="s">
        <v>677</v>
      </c>
      <c r="BK323" s="616"/>
      <c r="BL323" s="616"/>
      <c r="BM323" s="463" t="s">
        <v>677</v>
      </c>
      <c r="BN323" s="463" t="s">
        <v>677</v>
      </c>
      <c r="BO323" s="463" t="s">
        <v>677</v>
      </c>
      <c r="BP323" s="463" t="s">
        <v>677</v>
      </c>
      <c r="BQ323" s="603" t="s">
        <v>677</v>
      </c>
      <c r="BR323" s="601" t="s">
        <v>683</v>
      </c>
      <c r="BS323" s="463" t="s">
        <v>677</v>
      </c>
      <c r="BT323" s="463" t="s">
        <v>677</v>
      </c>
      <c r="BU323" s="463" t="s">
        <v>677</v>
      </c>
      <c r="BV323" s="463" t="s">
        <v>677</v>
      </c>
      <c r="BW323" s="601" t="s">
        <v>683</v>
      </c>
      <c r="BX323" s="601" t="s">
        <v>683</v>
      </c>
      <c r="BY323" s="463" t="s">
        <v>677</v>
      </c>
    </row>
    <row r="324" spans="1:77" x14ac:dyDescent="0.2">
      <c r="A324" s="598">
        <v>42578</v>
      </c>
      <c r="B324" s="463" t="s">
        <v>677</v>
      </c>
      <c r="C324" s="463" t="s">
        <v>677</v>
      </c>
      <c r="D324" s="463" t="s">
        <v>677</v>
      </c>
      <c r="E324" s="463" t="s">
        <v>677</v>
      </c>
      <c r="F324" s="463" t="s">
        <v>677</v>
      </c>
      <c r="G324" s="463" t="s">
        <v>677</v>
      </c>
      <c r="H324" s="463" t="s">
        <v>677</v>
      </c>
      <c r="I324" s="463" t="s">
        <v>677</v>
      </c>
      <c r="J324" s="463" t="s">
        <v>677</v>
      </c>
      <c r="K324" s="463" t="s">
        <v>677</v>
      </c>
      <c r="L324" s="463" t="s">
        <v>677</v>
      </c>
      <c r="M324" s="463" t="s">
        <v>677</v>
      </c>
      <c r="N324" s="463" t="s">
        <v>677</v>
      </c>
      <c r="O324" s="463" t="s">
        <v>677</v>
      </c>
      <c r="P324" s="463" t="s">
        <v>677</v>
      </c>
      <c r="Q324" s="463" t="s">
        <v>677</v>
      </c>
      <c r="R324" s="463" t="s">
        <v>677</v>
      </c>
      <c r="S324" s="463" t="s">
        <v>677</v>
      </c>
      <c r="T324" s="463" t="s">
        <v>677</v>
      </c>
      <c r="U324" s="463" t="s">
        <v>677</v>
      </c>
      <c r="V324" s="463" t="s">
        <v>677</v>
      </c>
      <c r="W324" s="463" t="s">
        <v>677</v>
      </c>
      <c r="X324" s="463" t="s">
        <v>677</v>
      </c>
      <c r="Y324" s="463" t="s">
        <v>677</v>
      </c>
      <c r="Z324" s="463" t="s">
        <v>677</v>
      </c>
      <c r="AA324" s="463" t="s">
        <v>677</v>
      </c>
      <c r="AB324" s="463" t="s">
        <v>677</v>
      </c>
      <c r="AC324" s="578"/>
      <c r="AD324" s="578"/>
      <c r="AE324" s="463" t="s">
        <v>677</v>
      </c>
      <c r="AF324" s="578"/>
      <c r="AG324" s="578"/>
      <c r="AH324" s="463" t="s">
        <v>677</v>
      </c>
      <c r="AI324" s="463" t="s">
        <v>677</v>
      </c>
      <c r="AJ324" s="463" t="s">
        <v>677</v>
      </c>
      <c r="AK324" s="463" t="s">
        <v>677</v>
      </c>
      <c r="AL324" s="578"/>
      <c r="AM324" s="578"/>
      <c r="AN324" s="463" t="s">
        <v>677</v>
      </c>
      <c r="AO324" s="578"/>
      <c r="AP324" s="578"/>
      <c r="AQ324" s="463" t="s">
        <v>677</v>
      </c>
      <c r="AR324" s="578"/>
      <c r="AS324" s="578"/>
      <c r="AT324" s="463" t="s">
        <v>677</v>
      </c>
      <c r="AU324" s="598">
        <v>42578</v>
      </c>
      <c r="AV324" s="463" t="s">
        <v>677</v>
      </c>
      <c r="AW324" s="463" t="s">
        <v>677</v>
      </c>
      <c r="AX324" s="463" t="s">
        <v>677</v>
      </c>
      <c r="AY324" s="463" t="s">
        <v>677</v>
      </c>
      <c r="AZ324" s="463" t="s">
        <v>677</v>
      </c>
      <c r="BA324" s="463" t="s">
        <v>677</v>
      </c>
      <c r="BB324" s="463" t="s">
        <v>677</v>
      </c>
      <c r="BC324" s="463" t="s">
        <v>677</v>
      </c>
      <c r="BD324" s="463" t="s">
        <v>677</v>
      </c>
      <c r="BE324" s="578"/>
      <c r="BF324" s="578"/>
      <c r="BG324" s="463" t="s">
        <v>677</v>
      </c>
      <c r="BH324" s="616"/>
      <c r="BI324" s="616"/>
      <c r="BJ324" s="463" t="s">
        <v>677</v>
      </c>
      <c r="BK324" s="616"/>
      <c r="BL324" s="616"/>
      <c r="BM324" s="463" t="s">
        <v>677</v>
      </c>
      <c r="BN324" s="463" t="s">
        <v>677</v>
      </c>
      <c r="BO324" s="463" t="s">
        <v>677</v>
      </c>
      <c r="BP324" s="463" t="s">
        <v>677</v>
      </c>
      <c r="BQ324" s="463" t="s">
        <v>677</v>
      </c>
      <c r="BR324" s="463" t="s">
        <v>677</v>
      </c>
      <c r="BS324" s="463" t="s">
        <v>677</v>
      </c>
      <c r="BT324" s="463" t="s">
        <v>677</v>
      </c>
      <c r="BU324" s="463" t="s">
        <v>677</v>
      </c>
      <c r="BV324" s="463" t="s">
        <v>677</v>
      </c>
      <c r="BW324" s="601" t="s">
        <v>683</v>
      </c>
      <c r="BX324" s="601" t="s">
        <v>683</v>
      </c>
      <c r="BY324" s="463" t="s">
        <v>677</v>
      </c>
    </row>
    <row r="325" spans="1:77" x14ac:dyDescent="0.2">
      <c r="A325" s="598">
        <v>42579</v>
      </c>
      <c r="B325" s="463" t="s">
        <v>677</v>
      </c>
      <c r="C325" s="463" t="s">
        <v>677</v>
      </c>
      <c r="D325" s="463" t="s">
        <v>677</v>
      </c>
      <c r="E325" s="463" t="s">
        <v>677</v>
      </c>
      <c r="F325" s="463" t="s">
        <v>677</v>
      </c>
      <c r="G325" s="463" t="s">
        <v>677</v>
      </c>
      <c r="H325" s="463" t="s">
        <v>677</v>
      </c>
      <c r="I325" s="463" t="s">
        <v>677</v>
      </c>
      <c r="J325" s="463" t="s">
        <v>677</v>
      </c>
      <c r="K325" s="463" t="s">
        <v>677</v>
      </c>
      <c r="L325" s="463" t="s">
        <v>677</v>
      </c>
      <c r="M325" s="463" t="s">
        <v>677</v>
      </c>
      <c r="N325" s="463" t="s">
        <v>677</v>
      </c>
      <c r="O325" s="463" t="s">
        <v>677</v>
      </c>
      <c r="P325" s="463" t="s">
        <v>677</v>
      </c>
      <c r="Q325" s="463" t="s">
        <v>677</v>
      </c>
      <c r="R325" s="463" t="s">
        <v>677</v>
      </c>
      <c r="S325" s="463" t="s">
        <v>677</v>
      </c>
      <c r="T325" s="463" t="s">
        <v>677</v>
      </c>
      <c r="U325" s="463" t="s">
        <v>677</v>
      </c>
      <c r="V325" s="463" t="s">
        <v>677</v>
      </c>
      <c r="W325" s="463" t="s">
        <v>677</v>
      </c>
      <c r="X325" s="463" t="s">
        <v>677</v>
      </c>
      <c r="Y325" s="463" t="s">
        <v>677</v>
      </c>
      <c r="Z325" s="463" t="s">
        <v>677</v>
      </c>
      <c r="AA325" s="463" t="s">
        <v>677</v>
      </c>
      <c r="AB325" s="463" t="s">
        <v>677</v>
      </c>
      <c r="AC325" s="578"/>
      <c r="AD325" s="578"/>
      <c r="AE325" s="463" t="s">
        <v>677</v>
      </c>
      <c r="AF325" s="578"/>
      <c r="AG325" s="578"/>
      <c r="AH325" s="463" t="s">
        <v>677</v>
      </c>
      <c r="AI325" s="463" t="s">
        <v>677</v>
      </c>
      <c r="AJ325" s="463" t="s">
        <v>677</v>
      </c>
      <c r="AK325" s="463" t="s">
        <v>677</v>
      </c>
      <c r="AL325" s="578"/>
      <c r="AM325" s="578"/>
      <c r="AN325" s="463" t="s">
        <v>677</v>
      </c>
      <c r="AO325" s="578"/>
      <c r="AP325" s="578"/>
      <c r="AQ325" s="463" t="s">
        <v>677</v>
      </c>
      <c r="AR325" s="578"/>
      <c r="AS325" s="578"/>
      <c r="AT325" s="463" t="s">
        <v>677</v>
      </c>
      <c r="AU325" s="598">
        <v>42579</v>
      </c>
      <c r="AV325" s="463" t="s">
        <v>677</v>
      </c>
      <c r="AW325" s="463" t="s">
        <v>677</v>
      </c>
      <c r="AX325" s="463" t="s">
        <v>677</v>
      </c>
      <c r="AY325" s="463" t="s">
        <v>677</v>
      </c>
      <c r="AZ325" s="463" t="s">
        <v>677</v>
      </c>
      <c r="BA325" s="463" t="s">
        <v>677</v>
      </c>
      <c r="BB325" s="463" t="s">
        <v>677</v>
      </c>
      <c r="BC325" s="463" t="s">
        <v>677</v>
      </c>
      <c r="BD325" s="463" t="s">
        <v>677</v>
      </c>
      <c r="BE325" s="578"/>
      <c r="BF325" s="578"/>
      <c r="BG325" s="463" t="s">
        <v>677</v>
      </c>
      <c r="BH325" s="616"/>
      <c r="BI325" s="616"/>
      <c r="BJ325" s="463" t="s">
        <v>677</v>
      </c>
      <c r="BK325" s="616"/>
      <c r="BL325" s="616"/>
      <c r="BM325" s="463" t="s">
        <v>677</v>
      </c>
      <c r="BN325" s="463" t="s">
        <v>677</v>
      </c>
      <c r="BO325" s="463" t="s">
        <v>677</v>
      </c>
      <c r="BP325" s="463" t="s">
        <v>677</v>
      </c>
      <c r="BQ325" s="463" t="s">
        <v>677</v>
      </c>
      <c r="BR325" s="463" t="s">
        <v>677</v>
      </c>
      <c r="BS325" s="463" t="s">
        <v>677</v>
      </c>
      <c r="BT325" s="463" t="s">
        <v>677</v>
      </c>
      <c r="BU325" s="463" t="s">
        <v>677</v>
      </c>
      <c r="BV325" s="463" t="s">
        <v>677</v>
      </c>
      <c r="BW325" s="601" t="s">
        <v>683</v>
      </c>
      <c r="BX325" s="601" t="s">
        <v>683</v>
      </c>
      <c r="BY325" s="463" t="s">
        <v>677</v>
      </c>
    </row>
    <row r="326" spans="1:77" ht="25.5" x14ac:dyDescent="0.2">
      <c r="A326" s="598">
        <v>42580</v>
      </c>
      <c r="B326" s="463" t="s">
        <v>677</v>
      </c>
      <c r="C326" s="463" t="s">
        <v>677</v>
      </c>
      <c r="D326" s="463" t="s">
        <v>677</v>
      </c>
      <c r="E326" s="463" t="s">
        <v>677</v>
      </c>
      <c r="F326" s="463" t="s">
        <v>677</v>
      </c>
      <c r="G326" s="463" t="s">
        <v>677</v>
      </c>
      <c r="H326" s="463" t="s">
        <v>677</v>
      </c>
      <c r="I326" s="463" t="s">
        <v>677</v>
      </c>
      <c r="J326" s="463" t="s">
        <v>677</v>
      </c>
      <c r="K326" s="463" t="s">
        <v>677</v>
      </c>
      <c r="L326" s="463" t="s">
        <v>677</v>
      </c>
      <c r="M326" s="463" t="s">
        <v>677</v>
      </c>
      <c r="N326" s="463" t="s">
        <v>677</v>
      </c>
      <c r="O326" s="463" t="s">
        <v>677</v>
      </c>
      <c r="P326" s="463" t="s">
        <v>677</v>
      </c>
      <c r="Q326" s="463" t="s">
        <v>677</v>
      </c>
      <c r="R326" s="463" t="s">
        <v>677</v>
      </c>
      <c r="S326" s="463" t="s">
        <v>677</v>
      </c>
      <c r="T326" s="463" t="s">
        <v>677</v>
      </c>
      <c r="U326" s="463" t="s">
        <v>677</v>
      </c>
      <c r="V326" s="463" t="s">
        <v>677</v>
      </c>
      <c r="W326" s="463" t="s">
        <v>677</v>
      </c>
      <c r="X326" s="463" t="s">
        <v>677</v>
      </c>
      <c r="Y326" s="463" t="s">
        <v>677</v>
      </c>
      <c r="Z326" s="463" t="s">
        <v>677</v>
      </c>
      <c r="AA326" s="463" t="s">
        <v>677</v>
      </c>
      <c r="AB326" s="463" t="s">
        <v>677</v>
      </c>
      <c r="AC326" s="578"/>
      <c r="AD326" s="578"/>
      <c r="AE326" s="463" t="s">
        <v>677</v>
      </c>
      <c r="AF326" s="578"/>
      <c r="AG326" s="578"/>
      <c r="AH326" s="463" t="s">
        <v>677</v>
      </c>
      <c r="AI326" s="463" t="s">
        <v>677</v>
      </c>
      <c r="AJ326" s="463" t="s">
        <v>677</v>
      </c>
      <c r="AK326" s="463" t="s">
        <v>677</v>
      </c>
      <c r="AL326" s="578"/>
      <c r="AM326" s="578"/>
      <c r="AN326" s="463" t="s">
        <v>677</v>
      </c>
      <c r="AO326" s="578"/>
      <c r="AP326" s="578"/>
      <c r="AQ326" s="463" t="s">
        <v>677</v>
      </c>
      <c r="AR326" s="578"/>
      <c r="AS326" s="578"/>
      <c r="AT326" s="463" t="s">
        <v>677</v>
      </c>
      <c r="AU326" s="598">
        <v>42580</v>
      </c>
      <c r="AV326" s="463" t="s">
        <v>677</v>
      </c>
      <c r="AW326" s="463" t="s">
        <v>677</v>
      </c>
      <c r="AX326" s="463" t="s">
        <v>677</v>
      </c>
      <c r="AY326" s="463" t="s">
        <v>677</v>
      </c>
      <c r="AZ326" s="463" t="s">
        <v>677</v>
      </c>
      <c r="BA326" s="463" t="s">
        <v>677</v>
      </c>
      <c r="BB326" s="463" t="s">
        <v>677</v>
      </c>
      <c r="BC326" s="463" t="s">
        <v>677</v>
      </c>
      <c r="BD326" s="463" t="s">
        <v>677</v>
      </c>
      <c r="BE326" s="578"/>
      <c r="BF326" s="578"/>
      <c r="BG326" s="463" t="s">
        <v>677</v>
      </c>
      <c r="BH326" s="616"/>
      <c r="BI326" s="616"/>
      <c r="BJ326" s="463" t="s">
        <v>677</v>
      </c>
      <c r="BK326" s="616"/>
      <c r="BL326" s="616"/>
      <c r="BM326" s="463" t="s">
        <v>677</v>
      </c>
      <c r="BN326" s="463" t="s">
        <v>677</v>
      </c>
      <c r="BO326" s="463" t="s">
        <v>677</v>
      </c>
      <c r="BP326" s="463" t="s">
        <v>677</v>
      </c>
      <c r="BQ326" s="602" t="s">
        <v>886</v>
      </c>
      <c r="BR326" s="463" t="s">
        <v>677</v>
      </c>
      <c r="BS326" s="463" t="s">
        <v>677</v>
      </c>
      <c r="BT326" s="463" t="s">
        <v>677</v>
      </c>
      <c r="BU326" s="463" t="s">
        <v>677</v>
      </c>
      <c r="BV326" s="463" t="s">
        <v>677</v>
      </c>
      <c r="BW326" s="601" t="s">
        <v>683</v>
      </c>
      <c r="BX326" s="601" t="s">
        <v>683</v>
      </c>
      <c r="BY326" s="463" t="s">
        <v>677</v>
      </c>
    </row>
    <row r="327" spans="1:77" ht="26.25" x14ac:dyDescent="0.25">
      <c r="A327" s="598">
        <v>42581</v>
      </c>
      <c r="B327" s="463" t="s">
        <v>677</v>
      </c>
      <c r="C327" s="463" t="s">
        <v>677</v>
      </c>
      <c r="D327" s="463" t="s">
        <v>677</v>
      </c>
      <c r="E327" s="463" t="s">
        <v>677</v>
      </c>
      <c r="F327" s="463" t="s">
        <v>677</v>
      </c>
      <c r="G327" s="463" t="s">
        <v>677</v>
      </c>
      <c r="H327" s="463" t="s">
        <v>677</v>
      </c>
      <c r="I327" s="463" t="s">
        <v>677</v>
      </c>
      <c r="J327" s="463" t="s">
        <v>677</v>
      </c>
      <c r="K327" s="463" t="s">
        <v>677</v>
      </c>
      <c r="L327" s="463" t="s">
        <v>677</v>
      </c>
      <c r="M327" s="463" t="s">
        <v>677</v>
      </c>
      <c r="N327" s="463" t="s">
        <v>677</v>
      </c>
      <c r="O327" s="463" t="s">
        <v>677</v>
      </c>
      <c r="P327" s="463" t="s">
        <v>677</v>
      </c>
      <c r="Q327" s="463" t="s">
        <v>677</v>
      </c>
      <c r="R327" s="463" t="s">
        <v>677</v>
      </c>
      <c r="S327" s="463" t="s">
        <v>677</v>
      </c>
      <c r="T327" s="463" t="s">
        <v>677</v>
      </c>
      <c r="U327" s="463" t="s">
        <v>677</v>
      </c>
      <c r="V327" s="463" t="s">
        <v>677</v>
      </c>
      <c r="W327" s="463" t="s">
        <v>677</v>
      </c>
      <c r="X327" s="463" t="s">
        <v>677</v>
      </c>
      <c r="Y327" s="463" t="s">
        <v>677</v>
      </c>
      <c r="Z327" s="463" t="s">
        <v>677</v>
      </c>
      <c r="AA327" s="463" t="s">
        <v>677</v>
      </c>
      <c r="AB327" s="463" t="s">
        <v>677</v>
      </c>
      <c r="AC327" s="578"/>
      <c r="AD327" s="578"/>
      <c r="AE327" s="463" t="s">
        <v>677</v>
      </c>
      <c r="AF327" s="578"/>
      <c r="AG327" s="578"/>
      <c r="AH327" s="463" t="s">
        <v>677</v>
      </c>
      <c r="AI327" s="463" t="s">
        <v>677</v>
      </c>
      <c r="AJ327" s="463" t="s">
        <v>677</v>
      </c>
      <c r="AK327" s="463" t="s">
        <v>677</v>
      </c>
      <c r="AL327" s="578"/>
      <c r="AM327" s="578"/>
      <c r="AN327" s="463" t="s">
        <v>677</v>
      </c>
      <c r="AO327" s="578"/>
      <c r="AP327" s="578"/>
      <c r="AQ327" s="463" t="s">
        <v>677</v>
      </c>
      <c r="AR327" s="578"/>
      <c r="AS327" s="578"/>
      <c r="AT327" s="463" t="s">
        <v>677</v>
      </c>
      <c r="AU327" s="598">
        <v>42581</v>
      </c>
      <c r="AV327" s="463" t="s">
        <v>677</v>
      </c>
      <c r="AW327" s="463" t="s">
        <v>677</v>
      </c>
      <c r="AX327" s="463" t="s">
        <v>677</v>
      </c>
      <c r="AY327" s="463" t="s">
        <v>677</v>
      </c>
      <c r="AZ327" s="463" t="s">
        <v>677</v>
      </c>
      <c r="BA327" s="463" t="s">
        <v>677</v>
      </c>
      <c r="BB327" s="463" t="s">
        <v>677</v>
      </c>
      <c r="BC327" s="463" t="s">
        <v>677</v>
      </c>
      <c r="BD327" s="463" t="s">
        <v>677</v>
      </c>
      <c r="BE327" s="578"/>
      <c r="BF327" s="578"/>
      <c r="BG327" s="610" t="s">
        <v>683</v>
      </c>
      <c r="BH327" s="616"/>
      <c r="BI327" s="616"/>
      <c r="BJ327" s="463" t="s">
        <v>677</v>
      </c>
      <c r="BK327" s="616"/>
      <c r="BL327" s="616"/>
      <c r="BM327" s="463" t="s">
        <v>677</v>
      </c>
      <c r="BN327" s="463" t="s">
        <v>677</v>
      </c>
      <c r="BO327" s="463" t="s">
        <v>677</v>
      </c>
      <c r="BP327" s="463" t="s">
        <v>677</v>
      </c>
      <c r="BQ327" s="602" t="s">
        <v>886</v>
      </c>
      <c r="BR327" s="601" t="s">
        <v>683</v>
      </c>
      <c r="BS327" s="463" t="s">
        <v>677</v>
      </c>
      <c r="BT327" s="463" t="s">
        <v>677</v>
      </c>
      <c r="BU327" s="463" t="s">
        <v>677</v>
      </c>
      <c r="BV327" s="463" t="s">
        <v>677</v>
      </c>
      <c r="BW327" s="601" t="s">
        <v>683</v>
      </c>
      <c r="BX327" s="601" t="s">
        <v>683</v>
      </c>
      <c r="BY327" s="463" t="s">
        <v>677</v>
      </c>
    </row>
    <row r="328" spans="1:77" x14ac:dyDescent="0.2">
      <c r="A328" s="598">
        <v>42582</v>
      </c>
      <c r="B328" s="463" t="s">
        <v>677</v>
      </c>
      <c r="C328" s="463" t="s">
        <v>677</v>
      </c>
      <c r="D328" s="463" t="s">
        <v>677</v>
      </c>
      <c r="E328" s="463" t="s">
        <v>677</v>
      </c>
      <c r="F328" s="463" t="s">
        <v>677</v>
      </c>
      <c r="G328" s="463" t="s">
        <v>677</v>
      </c>
      <c r="H328" s="463" t="s">
        <v>677</v>
      </c>
      <c r="I328" s="463" t="s">
        <v>677</v>
      </c>
      <c r="J328" s="463" t="s">
        <v>677</v>
      </c>
      <c r="K328" s="463" t="s">
        <v>677</v>
      </c>
      <c r="L328" s="463" t="s">
        <v>677</v>
      </c>
      <c r="M328" s="463" t="s">
        <v>677</v>
      </c>
      <c r="N328" s="463" t="s">
        <v>677</v>
      </c>
      <c r="O328" s="463" t="s">
        <v>677</v>
      </c>
      <c r="P328" s="463" t="s">
        <v>677</v>
      </c>
      <c r="Q328" s="608" t="s">
        <v>677</v>
      </c>
      <c r="R328" s="608" t="s">
        <v>677</v>
      </c>
      <c r="S328" s="608" t="s">
        <v>677</v>
      </c>
      <c r="T328" s="463" t="s">
        <v>677</v>
      </c>
      <c r="U328" s="463" t="s">
        <v>677</v>
      </c>
      <c r="V328" s="463" t="s">
        <v>677</v>
      </c>
      <c r="W328" s="463" t="s">
        <v>677</v>
      </c>
      <c r="X328" s="463" t="s">
        <v>677</v>
      </c>
      <c r="Y328" s="463" t="s">
        <v>677</v>
      </c>
      <c r="Z328" s="463" t="s">
        <v>677</v>
      </c>
      <c r="AA328" s="463" t="s">
        <v>677</v>
      </c>
      <c r="AB328" s="463" t="s">
        <v>677</v>
      </c>
      <c r="AC328" s="578"/>
      <c r="AD328" s="578"/>
      <c r="AE328" s="463" t="s">
        <v>677</v>
      </c>
      <c r="AF328" s="578"/>
      <c r="AG328" s="578"/>
      <c r="AH328" s="463" t="s">
        <v>677</v>
      </c>
      <c r="AI328" s="463" t="s">
        <v>677</v>
      </c>
      <c r="AJ328" s="463" t="s">
        <v>677</v>
      </c>
      <c r="AK328" s="463" t="s">
        <v>677</v>
      </c>
      <c r="AL328" s="578"/>
      <c r="AM328" s="578"/>
      <c r="AN328" s="463" t="s">
        <v>677</v>
      </c>
      <c r="AO328" s="578"/>
      <c r="AP328" s="578"/>
      <c r="AQ328" s="463" t="s">
        <v>677</v>
      </c>
      <c r="AR328" s="578"/>
      <c r="AS328" s="578"/>
      <c r="AT328" s="463" t="s">
        <v>677</v>
      </c>
      <c r="AU328" s="598">
        <v>42582</v>
      </c>
      <c r="AV328" s="601" t="s">
        <v>683</v>
      </c>
      <c r="AW328" s="601" t="s">
        <v>683</v>
      </c>
      <c r="AX328" s="463" t="s">
        <v>677</v>
      </c>
      <c r="AY328" s="463" t="s">
        <v>677</v>
      </c>
      <c r="AZ328" s="463" t="s">
        <v>677</v>
      </c>
      <c r="BA328" s="463" t="s">
        <v>677</v>
      </c>
      <c r="BB328" s="463" t="s">
        <v>677</v>
      </c>
      <c r="BC328" s="463" t="s">
        <v>677</v>
      </c>
      <c r="BD328" s="463" t="s">
        <v>677</v>
      </c>
      <c r="BE328" s="578"/>
      <c r="BF328" s="578"/>
      <c r="BG328" s="463" t="s">
        <v>677</v>
      </c>
      <c r="BH328" s="616"/>
      <c r="BI328" s="616"/>
      <c r="BJ328" s="463" t="s">
        <v>677</v>
      </c>
      <c r="BK328" s="616"/>
      <c r="BL328" s="616"/>
      <c r="BM328" s="463" t="s">
        <v>677</v>
      </c>
      <c r="BN328" s="463" t="s">
        <v>677</v>
      </c>
      <c r="BO328" s="463" t="s">
        <v>677</v>
      </c>
      <c r="BP328" s="463" t="s">
        <v>677</v>
      </c>
      <c r="BQ328" s="603" t="s">
        <v>677</v>
      </c>
      <c r="BR328" s="601" t="s">
        <v>683</v>
      </c>
      <c r="BS328" s="463" t="s">
        <v>677</v>
      </c>
      <c r="BT328" s="463" t="s">
        <v>677</v>
      </c>
      <c r="BU328" s="463" t="s">
        <v>677</v>
      </c>
      <c r="BV328" s="463" t="s">
        <v>677</v>
      </c>
      <c r="BW328" s="601" t="s">
        <v>683</v>
      </c>
      <c r="BX328" s="601" t="s">
        <v>683</v>
      </c>
      <c r="BY328" s="463" t="s">
        <v>677</v>
      </c>
    </row>
    <row r="329" spans="1:77" x14ac:dyDescent="0.2">
      <c r="A329" s="598">
        <v>42583</v>
      </c>
      <c r="B329" s="463" t="s">
        <v>677</v>
      </c>
      <c r="C329" s="463" t="s">
        <v>677</v>
      </c>
      <c r="D329" s="463" t="s">
        <v>677</v>
      </c>
      <c r="E329" s="463" t="s">
        <v>677</v>
      </c>
      <c r="F329" s="463" t="s">
        <v>677</v>
      </c>
      <c r="G329" s="463" t="s">
        <v>677</v>
      </c>
      <c r="H329" s="463" t="s">
        <v>677</v>
      </c>
      <c r="I329" s="463" t="s">
        <v>677</v>
      </c>
      <c r="J329" s="463" t="s">
        <v>677</v>
      </c>
      <c r="K329" s="463" t="s">
        <v>677</v>
      </c>
      <c r="L329" s="463" t="s">
        <v>677</v>
      </c>
      <c r="M329" s="463" t="s">
        <v>677</v>
      </c>
      <c r="N329" s="463" t="s">
        <v>677</v>
      </c>
      <c r="O329" s="463" t="s">
        <v>677</v>
      </c>
      <c r="P329" s="463" t="s">
        <v>677</v>
      </c>
      <c r="Q329" s="463" t="s">
        <v>677</v>
      </c>
      <c r="R329" s="463" t="s">
        <v>677</v>
      </c>
      <c r="S329" s="463" t="s">
        <v>677</v>
      </c>
      <c r="T329" s="463" t="s">
        <v>677</v>
      </c>
      <c r="U329" s="463" t="s">
        <v>677</v>
      </c>
      <c r="V329" s="463" t="s">
        <v>677</v>
      </c>
      <c r="W329" s="463" t="s">
        <v>677</v>
      </c>
      <c r="X329" s="463" t="s">
        <v>677</v>
      </c>
      <c r="Y329" s="463" t="s">
        <v>677</v>
      </c>
      <c r="Z329" s="463" t="s">
        <v>677</v>
      </c>
      <c r="AA329" s="463" t="s">
        <v>677</v>
      </c>
      <c r="AB329" s="463" t="s">
        <v>677</v>
      </c>
      <c r="AC329" s="578"/>
      <c r="AD329" s="578"/>
      <c r="AE329" s="463" t="s">
        <v>677</v>
      </c>
      <c r="AF329" s="578"/>
      <c r="AG329" s="578"/>
      <c r="AH329" s="463" t="s">
        <v>677</v>
      </c>
      <c r="AI329" s="463" t="s">
        <v>677</v>
      </c>
      <c r="AJ329" s="463" t="s">
        <v>677</v>
      </c>
      <c r="AK329" s="463" t="s">
        <v>677</v>
      </c>
      <c r="AL329" s="578"/>
      <c r="AM329" s="578"/>
      <c r="AN329" s="463" t="s">
        <v>677</v>
      </c>
      <c r="AO329" s="578"/>
      <c r="AP329" s="578"/>
      <c r="AQ329" s="463" t="s">
        <v>677</v>
      </c>
      <c r="AR329" s="578"/>
      <c r="AS329" s="578"/>
      <c r="AT329" s="463" t="s">
        <v>677</v>
      </c>
      <c r="AU329" s="618">
        <v>42583</v>
      </c>
      <c r="AV329" s="463" t="s">
        <v>677</v>
      </c>
      <c r="AW329" s="463" t="s">
        <v>677</v>
      </c>
      <c r="AX329" s="463" t="s">
        <v>677</v>
      </c>
      <c r="AY329" s="463" t="s">
        <v>677</v>
      </c>
      <c r="AZ329" s="463" t="s">
        <v>677</v>
      </c>
      <c r="BA329" s="463" t="s">
        <v>677</v>
      </c>
      <c r="BB329" s="463" t="s">
        <v>677</v>
      </c>
      <c r="BC329" s="463" t="s">
        <v>677</v>
      </c>
      <c r="BD329" s="463" t="s">
        <v>677</v>
      </c>
      <c r="BE329" s="578"/>
      <c r="BF329" s="578"/>
      <c r="BG329" s="463" t="s">
        <v>677</v>
      </c>
      <c r="BH329" s="616"/>
      <c r="BI329" s="616"/>
      <c r="BJ329" s="601" t="s">
        <v>683</v>
      </c>
      <c r="BK329" s="616"/>
      <c r="BL329" s="616"/>
      <c r="BM329" s="463" t="s">
        <v>677</v>
      </c>
      <c r="BN329" s="463" t="s">
        <v>677</v>
      </c>
      <c r="BO329" s="463" t="s">
        <v>677</v>
      </c>
      <c r="BP329" s="463" t="s">
        <v>677</v>
      </c>
      <c r="BQ329" s="463" t="s">
        <v>677</v>
      </c>
      <c r="BR329" s="601" t="s">
        <v>683</v>
      </c>
      <c r="BS329" s="463" t="s">
        <v>677</v>
      </c>
      <c r="BT329" s="463" t="s">
        <v>677</v>
      </c>
      <c r="BU329" s="463" t="s">
        <v>677</v>
      </c>
      <c r="BV329" s="463" t="s">
        <v>677</v>
      </c>
      <c r="BW329" s="601" t="s">
        <v>683</v>
      </c>
      <c r="BX329" s="601" t="s">
        <v>683</v>
      </c>
      <c r="BY329" s="463" t="s">
        <v>677</v>
      </c>
    </row>
    <row r="330" spans="1:77" x14ac:dyDescent="0.2">
      <c r="A330" s="598">
        <v>42584</v>
      </c>
      <c r="B330" s="463" t="s">
        <v>677</v>
      </c>
      <c r="C330" s="463" t="s">
        <v>677</v>
      </c>
      <c r="D330" s="463" t="s">
        <v>677</v>
      </c>
      <c r="E330" s="463" t="s">
        <v>677</v>
      </c>
      <c r="F330" s="463" t="s">
        <v>677</v>
      </c>
      <c r="G330" s="463" t="s">
        <v>677</v>
      </c>
      <c r="H330" s="463" t="s">
        <v>677</v>
      </c>
      <c r="I330" s="463" t="s">
        <v>677</v>
      </c>
      <c r="J330" s="463" t="s">
        <v>677</v>
      </c>
      <c r="K330" s="463" t="s">
        <v>677</v>
      </c>
      <c r="L330" s="463" t="s">
        <v>677</v>
      </c>
      <c r="M330" s="463" t="s">
        <v>677</v>
      </c>
      <c r="N330" s="463" t="s">
        <v>677</v>
      </c>
      <c r="O330" s="463" t="s">
        <v>677</v>
      </c>
      <c r="P330" s="463" t="s">
        <v>677</v>
      </c>
      <c r="Q330" s="463" t="s">
        <v>677</v>
      </c>
      <c r="R330" s="463" t="s">
        <v>677</v>
      </c>
      <c r="S330" s="463" t="s">
        <v>677</v>
      </c>
      <c r="T330" s="463" t="s">
        <v>677</v>
      </c>
      <c r="U330" s="463" t="s">
        <v>677</v>
      </c>
      <c r="V330" s="463" t="s">
        <v>677</v>
      </c>
      <c r="W330" s="463" t="s">
        <v>677</v>
      </c>
      <c r="X330" s="463" t="s">
        <v>677</v>
      </c>
      <c r="Y330" s="463" t="s">
        <v>677</v>
      </c>
      <c r="Z330" s="463" t="s">
        <v>677</v>
      </c>
      <c r="AA330" s="463" t="s">
        <v>677</v>
      </c>
      <c r="AB330" s="463" t="s">
        <v>677</v>
      </c>
      <c r="AC330" s="578"/>
      <c r="AD330" s="578"/>
      <c r="AE330" s="463" t="s">
        <v>677</v>
      </c>
      <c r="AF330" s="578"/>
      <c r="AG330" s="578"/>
      <c r="AH330" s="463" t="s">
        <v>677</v>
      </c>
      <c r="AI330" s="463" t="s">
        <v>677</v>
      </c>
      <c r="AJ330" s="463" t="s">
        <v>677</v>
      </c>
      <c r="AK330" s="463" t="s">
        <v>677</v>
      </c>
      <c r="AL330" s="578"/>
      <c r="AM330" s="578"/>
      <c r="AN330" s="463" t="s">
        <v>677</v>
      </c>
      <c r="AO330" s="578"/>
      <c r="AP330" s="578"/>
      <c r="AQ330" s="463" t="s">
        <v>677</v>
      </c>
      <c r="AR330" s="578"/>
      <c r="AS330" s="578"/>
      <c r="AT330" s="463" t="s">
        <v>677</v>
      </c>
      <c r="AU330" s="618">
        <v>42584</v>
      </c>
      <c r="AV330" s="463" t="s">
        <v>677</v>
      </c>
      <c r="AW330" s="463" t="s">
        <v>677</v>
      </c>
      <c r="AX330" s="463" t="s">
        <v>677</v>
      </c>
      <c r="AY330" s="463" t="s">
        <v>677</v>
      </c>
      <c r="AZ330" s="463" t="s">
        <v>677</v>
      </c>
      <c r="BA330" s="463" t="s">
        <v>677</v>
      </c>
      <c r="BB330" s="463" t="s">
        <v>677</v>
      </c>
      <c r="BC330" s="463" t="s">
        <v>677</v>
      </c>
      <c r="BD330" s="463" t="s">
        <v>677</v>
      </c>
      <c r="BE330" s="578"/>
      <c r="BF330" s="578"/>
      <c r="BG330" s="463" t="s">
        <v>677</v>
      </c>
      <c r="BH330" s="616"/>
      <c r="BI330" s="616"/>
      <c r="BJ330" s="463" t="s">
        <v>677</v>
      </c>
      <c r="BK330" s="616"/>
      <c r="BL330" s="616"/>
      <c r="BM330" s="463" t="s">
        <v>677</v>
      </c>
      <c r="BN330" s="463" t="s">
        <v>677</v>
      </c>
      <c r="BO330" s="463" t="s">
        <v>677</v>
      </c>
      <c r="BP330" s="463" t="s">
        <v>677</v>
      </c>
      <c r="BQ330" s="601" t="s">
        <v>683</v>
      </c>
      <c r="BR330" s="463" t="s">
        <v>677</v>
      </c>
      <c r="BS330" s="463" t="s">
        <v>677</v>
      </c>
      <c r="BT330" s="463" t="s">
        <v>677</v>
      </c>
      <c r="BU330" s="463" t="s">
        <v>677</v>
      </c>
      <c r="BV330" s="463" t="s">
        <v>677</v>
      </c>
      <c r="BW330" s="601" t="s">
        <v>683</v>
      </c>
      <c r="BX330" s="601" t="s">
        <v>683</v>
      </c>
      <c r="BY330" s="463" t="s">
        <v>677</v>
      </c>
    </row>
    <row r="331" spans="1:77" x14ac:dyDescent="0.2">
      <c r="A331" s="598">
        <v>42585</v>
      </c>
      <c r="B331" s="463" t="s">
        <v>677</v>
      </c>
      <c r="C331" s="463" t="s">
        <v>677</v>
      </c>
      <c r="D331" s="463" t="s">
        <v>677</v>
      </c>
      <c r="E331" s="463" t="s">
        <v>677</v>
      </c>
      <c r="F331" s="463" t="s">
        <v>677</v>
      </c>
      <c r="G331" s="463" t="s">
        <v>677</v>
      </c>
      <c r="H331" s="463" t="s">
        <v>677</v>
      </c>
      <c r="I331" s="463" t="s">
        <v>677</v>
      </c>
      <c r="J331" s="463" t="s">
        <v>677</v>
      </c>
      <c r="K331" s="463" t="s">
        <v>677</v>
      </c>
      <c r="L331" s="463" t="s">
        <v>677</v>
      </c>
      <c r="M331" s="463" t="s">
        <v>677</v>
      </c>
      <c r="N331" s="463" t="s">
        <v>677</v>
      </c>
      <c r="O331" s="463" t="s">
        <v>677</v>
      </c>
      <c r="P331" s="463" t="s">
        <v>677</v>
      </c>
      <c r="Q331" s="463" t="s">
        <v>677</v>
      </c>
      <c r="R331" s="463" t="s">
        <v>677</v>
      </c>
      <c r="S331" s="463" t="s">
        <v>677</v>
      </c>
      <c r="T331" s="463" t="s">
        <v>677</v>
      </c>
      <c r="U331" s="463" t="s">
        <v>677</v>
      </c>
      <c r="V331" s="463" t="s">
        <v>677</v>
      </c>
      <c r="W331" s="463" t="s">
        <v>677</v>
      </c>
      <c r="X331" s="463" t="s">
        <v>677</v>
      </c>
      <c r="Y331" s="463" t="s">
        <v>677</v>
      </c>
      <c r="Z331" s="463" t="s">
        <v>677</v>
      </c>
      <c r="AA331" s="463" t="s">
        <v>677</v>
      </c>
      <c r="AB331" s="463" t="s">
        <v>677</v>
      </c>
      <c r="AC331" s="578"/>
      <c r="AD331" s="578"/>
      <c r="AE331" s="463" t="s">
        <v>677</v>
      </c>
      <c r="AF331" s="578"/>
      <c r="AG331" s="578"/>
      <c r="AH331" s="463" t="s">
        <v>677</v>
      </c>
      <c r="AI331" s="463" t="s">
        <v>677</v>
      </c>
      <c r="AJ331" s="463" t="s">
        <v>677</v>
      </c>
      <c r="AK331" s="463" t="s">
        <v>677</v>
      </c>
      <c r="AL331" s="578"/>
      <c r="AM331" s="578"/>
      <c r="AN331" s="463" t="s">
        <v>677</v>
      </c>
      <c r="AO331" s="578"/>
      <c r="AP331" s="578"/>
      <c r="AQ331" s="463" t="s">
        <v>677</v>
      </c>
      <c r="AR331" s="578"/>
      <c r="AS331" s="578"/>
      <c r="AT331" s="463" t="s">
        <v>677</v>
      </c>
      <c r="AU331" s="618">
        <v>42585</v>
      </c>
      <c r="AV331" s="463" t="s">
        <v>677</v>
      </c>
      <c r="AW331" s="463" t="s">
        <v>677</v>
      </c>
      <c r="AX331" s="463" t="s">
        <v>677</v>
      </c>
      <c r="AY331" s="463" t="s">
        <v>677</v>
      </c>
      <c r="AZ331" s="463" t="s">
        <v>677</v>
      </c>
      <c r="BA331" s="463" t="s">
        <v>677</v>
      </c>
      <c r="BB331" s="463" t="s">
        <v>677</v>
      </c>
      <c r="BC331" s="463" t="s">
        <v>677</v>
      </c>
      <c r="BD331" s="463" t="s">
        <v>677</v>
      </c>
      <c r="BE331" s="578"/>
      <c r="BF331" s="578"/>
      <c r="BG331" s="463" t="s">
        <v>677</v>
      </c>
      <c r="BH331" s="616"/>
      <c r="BI331" s="616"/>
      <c r="BJ331" s="463" t="s">
        <v>677</v>
      </c>
      <c r="BK331" s="616"/>
      <c r="BL331" s="616"/>
      <c r="BM331" s="463" t="s">
        <v>677</v>
      </c>
      <c r="BN331" s="463" t="s">
        <v>677</v>
      </c>
      <c r="BO331" s="463" t="s">
        <v>677</v>
      </c>
      <c r="BP331" s="463" t="s">
        <v>677</v>
      </c>
      <c r="BQ331" s="603" t="s">
        <v>677</v>
      </c>
      <c r="BR331" s="463" t="s">
        <v>677</v>
      </c>
      <c r="BS331" s="463" t="s">
        <v>677</v>
      </c>
      <c r="BT331" s="463" t="s">
        <v>677</v>
      </c>
      <c r="BU331" s="463" t="s">
        <v>677</v>
      </c>
      <c r="BV331" s="463" t="s">
        <v>677</v>
      </c>
      <c r="BW331" s="601" t="s">
        <v>683</v>
      </c>
      <c r="BX331" s="601" t="s">
        <v>683</v>
      </c>
      <c r="BY331" s="463" t="s">
        <v>677</v>
      </c>
    </row>
    <row r="332" spans="1:77" x14ac:dyDescent="0.2">
      <c r="A332" s="598">
        <v>42586</v>
      </c>
      <c r="B332" s="463" t="s">
        <v>677</v>
      </c>
      <c r="C332" s="463" t="s">
        <v>677</v>
      </c>
      <c r="D332" s="463" t="s">
        <v>677</v>
      </c>
      <c r="E332" s="463" t="s">
        <v>677</v>
      </c>
      <c r="F332" s="463" t="s">
        <v>677</v>
      </c>
      <c r="G332" s="463" t="s">
        <v>677</v>
      </c>
      <c r="H332" s="463" t="s">
        <v>677</v>
      </c>
      <c r="I332" s="463" t="s">
        <v>677</v>
      </c>
      <c r="J332" s="463" t="s">
        <v>677</v>
      </c>
      <c r="K332" s="463" t="s">
        <v>677</v>
      </c>
      <c r="L332" s="463" t="s">
        <v>677</v>
      </c>
      <c r="M332" s="463" t="s">
        <v>677</v>
      </c>
      <c r="N332" s="463" t="s">
        <v>677</v>
      </c>
      <c r="O332" s="463" t="s">
        <v>677</v>
      </c>
      <c r="P332" s="463" t="s">
        <v>677</v>
      </c>
      <c r="Q332" s="463" t="s">
        <v>677</v>
      </c>
      <c r="R332" s="463" t="s">
        <v>677</v>
      </c>
      <c r="S332" s="463" t="s">
        <v>677</v>
      </c>
      <c r="T332" s="463" t="s">
        <v>677</v>
      </c>
      <c r="U332" s="463" t="s">
        <v>677</v>
      </c>
      <c r="V332" s="463" t="s">
        <v>677</v>
      </c>
      <c r="W332" s="463" t="s">
        <v>677</v>
      </c>
      <c r="X332" s="463" t="s">
        <v>677</v>
      </c>
      <c r="Y332" s="463" t="s">
        <v>677</v>
      </c>
      <c r="Z332" s="463" t="s">
        <v>677</v>
      </c>
      <c r="AA332" s="463" t="s">
        <v>677</v>
      </c>
      <c r="AB332" s="463" t="s">
        <v>677</v>
      </c>
      <c r="AC332" s="578"/>
      <c r="AD332" s="578"/>
      <c r="AE332" s="463" t="s">
        <v>677</v>
      </c>
      <c r="AF332" s="578"/>
      <c r="AG332" s="578"/>
      <c r="AH332" s="463" t="s">
        <v>677</v>
      </c>
      <c r="AI332" s="463" t="s">
        <v>677</v>
      </c>
      <c r="AJ332" s="463" t="s">
        <v>677</v>
      </c>
      <c r="AK332" s="463" t="s">
        <v>677</v>
      </c>
      <c r="AL332" s="578"/>
      <c r="AM332" s="578"/>
      <c r="AN332" s="463" t="s">
        <v>677</v>
      </c>
      <c r="AO332" s="578"/>
      <c r="AP332" s="578"/>
      <c r="AQ332" s="463" t="s">
        <v>677</v>
      </c>
      <c r="AR332" s="578"/>
      <c r="AS332" s="578"/>
      <c r="AT332" s="463" t="s">
        <v>677</v>
      </c>
      <c r="AU332" s="618">
        <v>42586</v>
      </c>
      <c r="AV332" s="463" t="s">
        <v>677</v>
      </c>
      <c r="AW332" s="463" t="s">
        <v>677</v>
      </c>
      <c r="AX332" s="463" t="s">
        <v>677</v>
      </c>
      <c r="AY332" s="463" t="s">
        <v>677</v>
      </c>
      <c r="AZ332" s="463" t="s">
        <v>677</v>
      </c>
      <c r="BA332" s="463" t="s">
        <v>677</v>
      </c>
      <c r="BB332" s="463" t="s">
        <v>677</v>
      </c>
      <c r="BC332" s="463" t="s">
        <v>677</v>
      </c>
      <c r="BD332" s="463" t="s">
        <v>677</v>
      </c>
      <c r="BE332" s="578"/>
      <c r="BF332" s="578"/>
      <c r="BG332" s="463" t="s">
        <v>677</v>
      </c>
      <c r="BH332" s="616"/>
      <c r="BI332" s="616"/>
      <c r="BJ332" s="601" t="s">
        <v>683</v>
      </c>
      <c r="BK332" s="616"/>
      <c r="BL332" s="616"/>
      <c r="BM332" s="463" t="s">
        <v>677</v>
      </c>
      <c r="BN332" s="463" t="s">
        <v>677</v>
      </c>
      <c r="BO332" s="463" t="s">
        <v>677</v>
      </c>
      <c r="BP332" s="463" t="s">
        <v>677</v>
      </c>
      <c r="BQ332" s="463" t="s">
        <v>677</v>
      </c>
      <c r="BR332" s="463" t="s">
        <v>677</v>
      </c>
      <c r="BS332" s="463" t="s">
        <v>677</v>
      </c>
      <c r="BT332" s="463" t="s">
        <v>677</v>
      </c>
      <c r="BU332" s="463" t="s">
        <v>677</v>
      </c>
      <c r="BV332" s="463" t="s">
        <v>677</v>
      </c>
      <c r="BW332" s="601" t="s">
        <v>683</v>
      </c>
      <c r="BX332" s="601" t="s">
        <v>683</v>
      </c>
      <c r="BY332" s="463" t="s">
        <v>677</v>
      </c>
    </row>
    <row r="333" spans="1:77" ht="25.5" x14ac:dyDescent="0.2">
      <c r="A333" s="598">
        <v>42587</v>
      </c>
      <c r="B333" s="463" t="s">
        <v>677</v>
      </c>
      <c r="C333" s="463" t="s">
        <v>677</v>
      </c>
      <c r="D333" s="463" t="s">
        <v>677</v>
      </c>
      <c r="E333" s="463" t="s">
        <v>677</v>
      </c>
      <c r="F333" s="463" t="s">
        <v>677</v>
      </c>
      <c r="G333" s="463" t="s">
        <v>677</v>
      </c>
      <c r="H333" s="463" t="s">
        <v>677</v>
      </c>
      <c r="I333" s="463" t="s">
        <v>677</v>
      </c>
      <c r="J333" s="463" t="s">
        <v>677</v>
      </c>
      <c r="K333" s="463" t="s">
        <v>677</v>
      </c>
      <c r="L333" s="463" t="s">
        <v>677</v>
      </c>
      <c r="M333" s="463" t="s">
        <v>677</v>
      </c>
      <c r="N333" s="463" t="s">
        <v>677</v>
      </c>
      <c r="O333" s="463" t="s">
        <v>677</v>
      </c>
      <c r="P333" s="463" t="s">
        <v>677</v>
      </c>
      <c r="Q333" s="463" t="s">
        <v>677</v>
      </c>
      <c r="R333" s="463" t="s">
        <v>677</v>
      </c>
      <c r="S333" s="463" t="s">
        <v>677</v>
      </c>
      <c r="T333" s="463" t="s">
        <v>677</v>
      </c>
      <c r="U333" s="463" t="s">
        <v>677</v>
      </c>
      <c r="V333" s="463" t="s">
        <v>677</v>
      </c>
      <c r="W333" s="463" t="s">
        <v>677</v>
      </c>
      <c r="X333" s="463" t="s">
        <v>677</v>
      </c>
      <c r="Y333" s="463" t="s">
        <v>677</v>
      </c>
      <c r="Z333" s="463" t="s">
        <v>677</v>
      </c>
      <c r="AA333" s="463" t="s">
        <v>677</v>
      </c>
      <c r="AB333" s="463" t="s">
        <v>677</v>
      </c>
      <c r="AC333" s="578"/>
      <c r="AD333" s="578"/>
      <c r="AE333" s="463" t="s">
        <v>677</v>
      </c>
      <c r="AF333" s="578"/>
      <c r="AG333" s="578"/>
      <c r="AH333" s="463" t="s">
        <v>677</v>
      </c>
      <c r="AI333" s="463" t="s">
        <v>677</v>
      </c>
      <c r="AJ333" s="463" t="s">
        <v>677</v>
      </c>
      <c r="AK333" s="463" t="s">
        <v>677</v>
      </c>
      <c r="AL333" s="578"/>
      <c r="AM333" s="578"/>
      <c r="AN333" s="463" t="s">
        <v>677</v>
      </c>
      <c r="AO333" s="578"/>
      <c r="AP333" s="578"/>
      <c r="AQ333" s="463" t="s">
        <v>677</v>
      </c>
      <c r="AR333" s="578"/>
      <c r="AS333" s="578"/>
      <c r="AT333" s="463" t="s">
        <v>677</v>
      </c>
      <c r="AU333" s="618">
        <v>42587</v>
      </c>
      <c r="AV333" s="463" t="s">
        <v>677</v>
      </c>
      <c r="AW333" s="463" t="s">
        <v>677</v>
      </c>
      <c r="AX333" s="463" t="s">
        <v>677</v>
      </c>
      <c r="AY333" s="463" t="s">
        <v>677</v>
      </c>
      <c r="AZ333" s="463" t="s">
        <v>677</v>
      </c>
      <c r="BA333" s="463" t="s">
        <v>677</v>
      </c>
      <c r="BB333" s="463" t="s">
        <v>677</v>
      </c>
      <c r="BC333" s="463" t="s">
        <v>677</v>
      </c>
      <c r="BD333" s="463" t="s">
        <v>677</v>
      </c>
      <c r="BE333" s="578"/>
      <c r="BF333" s="578"/>
      <c r="BG333" s="463" t="s">
        <v>677</v>
      </c>
      <c r="BH333" s="616"/>
      <c r="BI333" s="616"/>
      <c r="BJ333" s="601" t="s">
        <v>683</v>
      </c>
      <c r="BK333" s="616"/>
      <c r="BL333" s="616"/>
      <c r="BM333" s="463" t="s">
        <v>677</v>
      </c>
      <c r="BN333" s="463" t="s">
        <v>677</v>
      </c>
      <c r="BO333" s="463" t="s">
        <v>677</v>
      </c>
      <c r="BP333" s="463" t="s">
        <v>677</v>
      </c>
      <c r="BQ333" s="602" t="s">
        <v>886</v>
      </c>
      <c r="BR333" s="601" t="s">
        <v>683</v>
      </c>
      <c r="BS333" s="463" t="s">
        <v>677</v>
      </c>
      <c r="BT333" s="463" t="s">
        <v>677</v>
      </c>
      <c r="BU333" s="463" t="s">
        <v>677</v>
      </c>
      <c r="BV333" s="463" t="s">
        <v>677</v>
      </c>
      <c r="BW333" s="601" t="s">
        <v>683</v>
      </c>
      <c r="BX333" s="601" t="s">
        <v>683</v>
      </c>
      <c r="BY333" s="463" t="s">
        <v>677</v>
      </c>
    </row>
    <row r="334" spans="1:77" ht="26.25" x14ac:dyDescent="0.25">
      <c r="A334" s="598">
        <v>42588</v>
      </c>
      <c r="B334" s="463" t="s">
        <v>677</v>
      </c>
      <c r="C334" s="463" t="s">
        <v>677</v>
      </c>
      <c r="D334" s="463" t="s">
        <v>677</v>
      </c>
      <c r="E334" s="463" t="s">
        <v>677</v>
      </c>
      <c r="F334" s="463" t="s">
        <v>677</v>
      </c>
      <c r="G334" s="463" t="s">
        <v>677</v>
      </c>
      <c r="H334" s="463" t="s">
        <v>677</v>
      </c>
      <c r="I334" s="463" t="s">
        <v>677</v>
      </c>
      <c r="J334" s="463" t="s">
        <v>677</v>
      </c>
      <c r="K334" s="463" t="s">
        <v>677</v>
      </c>
      <c r="L334" s="463" t="s">
        <v>677</v>
      </c>
      <c r="M334" s="463" t="s">
        <v>677</v>
      </c>
      <c r="N334" s="463" t="s">
        <v>677</v>
      </c>
      <c r="O334" s="463" t="s">
        <v>677</v>
      </c>
      <c r="P334" s="463" t="s">
        <v>677</v>
      </c>
      <c r="Q334" s="463" t="s">
        <v>677</v>
      </c>
      <c r="R334" s="463" t="s">
        <v>677</v>
      </c>
      <c r="S334" s="463" t="s">
        <v>677</v>
      </c>
      <c r="T334" s="463" t="s">
        <v>677</v>
      </c>
      <c r="U334" s="463" t="s">
        <v>677</v>
      </c>
      <c r="V334" s="463" t="s">
        <v>677</v>
      </c>
      <c r="W334" s="463" t="s">
        <v>677</v>
      </c>
      <c r="X334" s="463" t="s">
        <v>677</v>
      </c>
      <c r="Y334" s="463" t="s">
        <v>677</v>
      </c>
      <c r="Z334" s="463" t="s">
        <v>677</v>
      </c>
      <c r="AA334" s="463" t="s">
        <v>677</v>
      </c>
      <c r="AB334" s="463" t="s">
        <v>677</v>
      </c>
      <c r="AC334" s="578"/>
      <c r="AD334" s="578"/>
      <c r="AE334" s="463" t="s">
        <v>677</v>
      </c>
      <c r="AF334" s="578"/>
      <c r="AG334" s="578"/>
      <c r="AH334" s="463" t="s">
        <v>677</v>
      </c>
      <c r="AI334" s="463" t="s">
        <v>677</v>
      </c>
      <c r="AJ334" s="463" t="s">
        <v>677</v>
      </c>
      <c r="AK334" s="463" t="s">
        <v>677</v>
      </c>
      <c r="AL334" s="578"/>
      <c r="AM334" s="578"/>
      <c r="AN334" s="463" t="s">
        <v>677</v>
      </c>
      <c r="AO334" s="578"/>
      <c r="AP334" s="578"/>
      <c r="AQ334" s="463" t="s">
        <v>677</v>
      </c>
      <c r="AR334" s="578"/>
      <c r="AS334" s="578"/>
      <c r="AT334" s="463" t="s">
        <v>677</v>
      </c>
      <c r="AU334" s="618">
        <v>42588</v>
      </c>
      <c r="AV334" s="463" t="s">
        <v>677</v>
      </c>
      <c r="AW334" s="463" t="s">
        <v>677</v>
      </c>
      <c r="AX334" s="463" t="s">
        <v>677</v>
      </c>
      <c r="AY334" s="463" t="s">
        <v>677</v>
      </c>
      <c r="AZ334" s="463" t="s">
        <v>677</v>
      </c>
      <c r="BA334" s="463" t="s">
        <v>677</v>
      </c>
      <c r="BB334" s="463" t="s">
        <v>677</v>
      </c>
      <c r="BC334" s="463" t="s">
        <v>677</v>
      </c>
      <c r="BD334" s="463" t="s">
        <v>677</v>
      </c>
      <c r="BE334" s="578"/>
      <c r="BF334" s="578"/>
      <c r="BG334" s="610" t="s">
        <v>683</v>
      </c>
      <c r="BH334" s="616"/>
      <c r="BI334" s="616"/>
      <c r="BJ334" s="601" t="s">
        <v>683</v>
      </c>
      <c r="BK334" s="616"/>
      <c r="BL334" s="616"/>
      <c r="BM334" s="463" t="s">
        <v>677</v>
      </c>
      <c r="BN334" s="463" t="s">
        <v>677</v>
      </c>
      <c r="BO334" s="463" t="s">
        <v>677</v>
      </c>
      <c r="BP334" s="463" t="s">
        <v>677</v>
      </c>
      <c r="BQ334" s="602" t="s">
        <v>886</v>
      </c>
      <c r="BR334" s="601" t="s">
        <v>683</v>
      </c>
      <c r="BS334" s="463" t="s">
        <v>677</v>
      </c>
      <c r="BT334" s="463" t="s">
        <v>677</v>
      </c>
      <c r="BU334" s="463" t="s">
        <v>677</v>
      </c>
      <c r="BV334" s="463" t="s">
        <v>677</v>
      </c>
      <c r="BW334" s="601" t="s">
        <v>683</v>
      </c>
      <c r="BX334" s="601" t="s">
        <v>683</v>
      </c>
      <c r="BY334" s="463" t="s">
        <v>677</v>
      </c>
    </row>
    <row r="335" spans="1:77" ht="15" x14ac:dyDescent="0.25">
      <c r="A335" s="598">
        <v>42589</v>
      </c>
      <c r="B335" s="463" t="s">
        <v>677</v>
      </c>
      <c r="C335" s="463" t="s">
        <v>677</v>
      </c>
      <c r="D335" s="463" t="s">
        <v>677</v>
      </c>
      <c r="E335" s="463" t="s">
        <v>677</v>
      </c>
      <c r="F335" s="463" t="s">
        <v>677</v>
      </c>
      <c r="G335" s="463" t="s">
        <v>677</v>
      </c>
      <c r="H335" s="463" t="s">
        <v>677</v>
      </c>
      <c r="I335" s="463" t="s">
        <v>677</v>
      </c>
      <c r="J335" s="463" t="s">
        <v>677</v>
      </c>
      <c r="K335" s="463" t="s">
        <v>677</v>
      </c>
      <c r="L335" s="463" t="s">
        <v>677</v>
      </c>
      <c r="M335" s="463" t="s">
        <v>677</v>
      </c>
      <c r="N335" s="463" t="s">
        <v>677</v>
      </c>
      <c r="O335" s="463" t="s">
        <v>677</v>
      </c>
      <c r="P335" s="463" t="s">
        <v>677</v>
      </c>
      <c r="Q335" s="463" t="s">
        <v>677</v>
      </c>
      <c r="R335" s="463" t="s">
        <v>677</v>
      </c>
      <c r="S335" s="463" t="s">
        <v>677</v>
      </c>
      <c r="T335" s="463" t="s">
        <v>677</v>
      </c>
      <c r="U335" s="463" t="s">
        <v>677</v>
      </c>
      <c r="V335" s="463" t="s">
        <v>677</v>
      </c>
      <c r="W335" s="463" t="s">
        <v>677</v>
      </c>
      <c r="X335" s="463" t="s">
        <v>677</v>
      </c>
      <c r="Y335" s="463" t="s">
        <v>677</v>
      </c>
      <c r="Z335" s="463" t="s">
        <v>677</v>
      </c>
      <c r="AA335" s="463" t="s">
        <v>677</v>
      </c>
      <c r="AB335" s="463" t="s">
        <v>677</v>
      </c>
      <c r="AC335" s="578"/>
      <c r="AD335" s="578"/>
      <c r="AE335" s="463" t="s">
        <v>677</v>
      </c>
      <c r="AF335" s="578"/>
      <c r="AG335" s="578"/>
      <c r="AH335" s="463" t="s">
        <v>677</v>
      </c>
      <c r="AI335" s="463" t="s">
        <v>677</v>
      </c>
      <c r="AJ335" s="463" t="s">
        <v>677</v>
      </c>
      <c r="AK335" s="463" t="s">
        <v>677</v>
      </c>
      <c r="AL335" s="578"/>
      <c r="AM335" s="578"/>
      <c r="AN335" s="463" t="s">
        <v>677</v>
      </c>
      <c r="AO335" s="578"/>
      <c r="AP335" s="578"/>
      <c r="AQ335" s="463" t="s">
        <v>677</v>
      </c>
      <c r="AR335" s="578"/>
      <c r="AS335" s="578"/>
      <c r="AT335" s="463" t="s">
        <v>677</v>
      </c>
      <c r="AU335" s="618">
        <v>42589</v>
      </c>
      <c r="AV335" s="463" t="s">
        <v>677</v>
      </c>
      <c r="AW335" s="463" t="s">
        <v>677</v>
      </c>
      <c r="AX335" s="463" t="s">
        <v>677</v>
      </c>
      <c r="AY335" s="463" t="s">
        <v>677</v>
      </c>
      <c r="AZ335" s="463" t="s">
        <v>677</v>
      </c>
      <c r="BA335" s="463" t="s">
        <v>677</v>
      </c>
      <c r="BB335" s="463" t="s">
        <v>677</v>
      </c>
      <c r="BC335" s="463" t="s">
        <v>677</v>
      </c>
      <c r="BD335" s="463" t="s">
        <v>677</v>
      </c>
      <c r="BE335" s="578"/>
      <c r="BF335" s="578"/>
      <c r="BG335" s="610" t="s">
        <v>683</v>
      </c>
      <c r="BH335" s="616"/>
      <c r="BI335" s="616"/>
      <c r="BJ335" s="601" t="s">
        <v>683</v>
      </c>
      <c r="BK335" s="616"/>
      <c r="BL335" s="616"/>
      <c r="BM335" s="463" t="s">
        <v>677</v>
      </c>
      <c r="BN335" s="463" t="s">
        <v>677</v>
      </c>
      <c r="BO335" s="463" t="s">
        <v>677</v>
      </c>
      <c r="BP335" s="463" t="s">
        <v>677</v>
      </c>
      <c r="BQ335" s="603" t="s">
        <v>677</v>
      </c>
      <c r="BR335" s="601" t="s">
        <v>683</v>
      </c>
      <c r="BS335" s="463" t="s">
        <v>677</v>
      </c>
      <c r="BT335" s="463" t="s">
        <v>677</v>
      </c>
      <c r="BU335" s="463" t="s">
        <v>677</v>
      </c>
      <c r="BV335" s="463" t="s">
        <v>677</v>
      </c>
      <c r="BW335" s="601" t="s">
        <v>683</v>
      </c>
      <c r="BX335" s="601" t="s">
        <v>683</v>
      </c>
      <c r="BY335" s="463" t="s">
        <v>677</v>
      </c>
    </row>
    <row r="336" spans="1:77" x14ac:dyDescent="0.2">
      <c r="A336" s="598">
        <v>42590</v>
      </c>
      <c r="B336" s="463" t="s">
        <v>677</v>
      </c>
      <c r="C336" s="463" t="s">
        <v>677</v>
      </c>
      <c r="D336" s="463" t="s">
        <v>677</v>
      </c>
      <c r="E336" s="463" t="s">
        <v>677</v>
      </c>
      <c r="F336" s="463" t="s">
        <v>677</v>
      </c>
      <c r="G336" s="463" t="s">
        <v>677</v>
      </c>
      <c r="H336" s="463" t="s">
        <v>677</v>
      </c>
      <c r="I336" s="463" t="s">
        <v>677</v>
      </c>
      <c r="J336" s="463" t="s">
        <v>677</v>
      </c>
      <c r="K336" s="463" t="s">
        <v>677</v>
      </c>
      <c r="L336" s="463" t="s">
        <v>677</v>
      </c>
      <c r="M336" s="463" t="s">
        <v>677</v>
      </c>
      <c r="N336" s="463" t="s">
        <v>677</v>
      </c>
      <c r="O336" s="463" t="s">
        <v>677</v>
      </c>
      <c r="P336" s="463" t="s">
        <v>677</v>
      </c>
      <c r="Q336" s="463" t="s">
        <v>677</v>
      </c>
      <c r="R336" s="463" t="s">
        <v>677</v>
      </c>
      <c r="S336" s="463" t="s">
        <v>677</v>
      </c>
      <c r="T336" s="463" t="s">
        <v>677</v>
      </c>
      <c r="U336" s="463" t="s">
        <v>677</v>
      </c>
      <c r="V336" s="463" t="s">
        <v>677</v>
      </c>
      <c r="W336" s="463" t="s">
        <v>677</v>
      </c>
      <c r="X336" s="463" t="s">
        <v>677</v>
      </c>
      <c r="Y336" s="463" t="s">
        <v>677</v>
      </c>
      <c r="Z336" s="463" t="s">
        <v>677</v>
      </c>
      <c r="AA336" s="463" t="s">
        <v>677</v>
      </c>
      <c r="AB336" s="463" t="s">
        <v>677</v>
      </c>
      <c r="AC336" s="578"/>
      <c r="AD336" s="578"/>
      <c r="AE336" s="463" t="s">
        <v>677</v>
      </c>
      <c r="AF336" s="578"/>
      <c r="AG336" s="578"/>
      <c r="AH336" s="463" t="s">
        <v>677</v>
      </c>
      <c r="AI336" s="463" t="s">
        <v>677</v>
      </c>
      <c r="AJ336" s="463" t="s">
        <v>677</v>
      </c>
      <c r="AK336" s="463" t="s">
        <v>677</v>
      </c>
      <c r="AL336" s="578"/>
      <c r="AM336" s="578"/>
      <c r="AN336" s="463" t="s">
        <v>677</v>
      </c>
      <c r="AO336" s="578"/>
      <c r="AP336" s="578"/>
      <c r="AQ336" s="463" t="s">
        <v>677</v>
      </c>
      <c r="AR336" s="578"/>
      <c r="AS336" s="578"/>
      <c r="AT336" s="463" t="s">
        <v>677</v>
      </c>
      <c r="AU336" s="618">
        <v>42590</v>
      </c>
      <c r="AV336" s="463" t="s">
        <v>677</v>
      </c>
      <c r="AW336" s="463" t="s">
        <v>677</v>
      </c>
      <c r="AX336" s="463" t="s">
        <v>677</v>
      </c>
      <c r="AY336" s="463" t="s">
        <v>677</v>
      </c>
      <c r="AZ336" s="463" t="s">
        <v>677</v>
      </c>
      <c r="BA336" s="463" t="s">
        <v>677</v>
      </c>
      <c r="BB336" s="463" t="s">
        <v>677</v>
      </c>
      <c r="BC336" s="463" t="s">
        <v>677</v>
      </c>
      <c r="BD336" s="463" t="s">
        <v>677</v>
      </c>
      <c r="BE336" s="578"/>
      <c r="BF336" s="578"/>
      <c r="BG336" s="463" t="s">
        <v>677</v>
      </c>
      <c r="BH336" s="616"/>
      <c r="BI336" s="616"/>
      <c r="BJ336" s="463" t="s">
        <v>677</v>
      </c>
      <c r="BK336" s="616"/>
      <c r="BL336" s="616"/>
      <c r="BM336" s="463" t="s">
        <v>677</v>
      </c>
      <c r="BN336" s="463" t="s">
        <v>677</v>
      </c>
      <c r="BO336" s="463" t="s">
        <v>677</v>
      </c>
      <c r="BP336" s="463" t="s">
        <v>677</v>
      </c>
      <c r="BQ336" s="463" t="s">
        <v>677</v>
      </c>
      <c r="BR336" s="463" t="s">
        <v>677</v>
      </c>
      <c r="BS336" s="463" t="s">
        <v>677</v>
      </c>
      <c r="BT336" s="463" t="s">
        <v>677</v>
      </c>
      <c r="BU336" s="463" t="s">
        <v>677</v>
      </c>
      <c r="BV336" s="463" t="s">
        <v>677</v>
      </c>
      <c r="BW336" s="601" t="s">
        <v>683</v>
      </c>
      <c r="BX336" s="601" t="s">
        <v>683</v>
      </c>
      <c r="BY336" s="463" t="s">
        <v>677</v>
      </c>
    </row>
    <row r="337" spans="1:77" x14ac:dyDescent="0.2">
      <c r="A337" s="598">
        <v>42591</v>
      </c>
      <c r="B337" s="463" t="s">
        <v>677</v>
      </c>
      <c r="C337" s="463" t="s">
        <v>677</v>
      </c>
      <c r="D337" s="463" t="s">
        <v>677</v>
      </c>
      <c r="E337" s="463" t="s">
        <v>677</v>
      </c>
      <c r="F337" s="463" t="s">
        <v>677</v>
      </c>
      <c r="G337" s="463" t="s">
        <v>677</v>
      </c>
      <c r="H337" s="463" t="s">
        <v>677</v>
      </c>
      <c r="I337" s="463" t="s">
        <v>677</v>
      </c>
      <c r="J337" s="463" t="s">
        <v>677</v>
      </c>
      <c r="K337" s="463" t="s">
        <v>677</v>
      </c>
      <c r="L337" s="463" t="s">
        <v>677</v>
      </c>
      <c r="M337" s="463" t="s">
        <v>677</v>
      </c>
      <c r="N337" s="463" t="s">
        <v>677</v>
      </c>
      <c r="O337" s="463" t="s">
        <v>677</v>
      </c>
      <c r="P337" s="463" t="s">
        <v>677</v>
      </c>
      <c r="Q337" s="463" t="s">
        <v>677</v>
      </c>
      <c r="R337" s="463" t="s">
        <v>677</v>
      </c>
      <c r="S337" s="463" t="s">
        <v>677</v>
      </c>
      <c r="T337" s="463" t="s">
        <v>677</v>
      </c>
      <c r="U337" s="463" t="s">
        <v>677</v>
      </c>
      <c r="V337" s="463" t="s">
        <v>677</v>
      </c>
      <c r="W337" s="463" t="s">
        <v>677</v>
      </c>
      <c r="X337" s="463" t="s">
        <v>677</v>
      </c>
      <c r="Y337" s="463" t="s">
        <v>677</v>
      </c>
      <c r="Z337" s="463" t="s">
        <v>677</v>
      </c>
      <c r="AA337" s="463" t="s">
        <v>677</v>
      </c>
      <c r="AB337" s="463" t="s">
        <v>677</v>
      </c>
      <c r="AC337" s="578"/>
      <c r="AD337" s="578"/>
      <c r="AE337" s="463" t="s">
        <v>677</v>
      </c>
      <c r="AF337" s="578"/>
      <c r="AG337" s="578"/>
      <c r="AH337" s="463" t="s">
        <v>677</v>
      </c>
      <c r="AI337" s="463" t="s">
        <v>677</v>
      </c>
      <c r="AJ337" s="463" t="s">
        <v>677</v>
      </c>
      <c r="AK337" s="463" t="s">
        <v>677</v>
      </c>
      <c r="AL337" s="578"/>
      <c r="AM337" s="578"/>
      <c r="AN337" s="463" t="s">
        <v>677</v>
      </c>
      <c r="AO337" s="578"/>
      <c r="AP337" s="578"/>
      <c r="AQ337" s="463" t="s">
        <v>677</v>
      </c>
      <c r="AR337" s="578"/>
      <c r="AS337" s="578"/>
      <c r="AT337" s="463" t="s">
        <v>677</v>
      </c>
      <c r="AU337" s="618">
        <v>42591</v>
      </c>
      <c r="AV337" s="463" t="s">
        <v>677</v>
      </c>
      <c r="AW337" s="463" t="s">
        <v>677</v>
      </c>
      <c r="AX337" s="463" t="s">
        <v>677</v>
      </c>
      <c r="AY337" s="463" t="s">
        <v>677</v>
      </c>
      <c r="AZ337" s="463" t="s">
        <v>677</v>
      </c>
      <c r="BA337" s="463" t="s">
        <v>677</v>
      </c>
      <c r="BB337" s="463" t="s">
        <v>677</v>
      </c>
      <c r="BC337" s="463" t="s">
        <v>677</v>
      </c>
      <c r="BD337" s="463" t="s">
        <v>677</v>
      </c>
      <c r="BE337" s="578"/>
      <c r="BF337" s="578"/>
      <c r="BG337" s="463" t="s">
        <v>677</v>
      </c>
      <c r="BH337" s="616"/>
      <c r="BI337" s="616"/>
      <c r="BJ337" s="463" t="s">
        <v>677</v>
      </c>
      <c r="BK337" s="616"/>
      <c r="BL337" s="616"/>
      <c r="BM337" s="463" t="s">
        <v>677</v>
      </c>
      <c r="BN337" s="463" t="s">
        <v>677</v>
      </c>
      <c r="BO337" s="463" t="s">
        <v>677</v>
      </c>
      <c r="BP337" s="463" t="s">
        <v>677</v>
      </c>
      <c r="BQ337" s="463" t="s">
        <v>677</v>
      </c>
      <c r="BR337" s="463" t="s">
        <v>677</v>
      </c>
      <c r="BS337" s="463" t="s">
        <v>677</v>
      </c>
      <c r="BT337" s="463" t="s">
        <v>677</v>
      </c>
      <c r="BU337" s="463" t="s">
        <v>677</v>
      </c>
      <c r="BV337" s="463" t="s">
        <v>677</v>
      </c>
      <c r="BW337" s="601" t="s">
        <v>683</v>
      </c>
      <c r="BX337" s="601" t="s">
        <v>683</v>
      </c>
      <c r="BY337" s="463" t="s">
        <v>677</v>
      </c>
    </row>
    <row r="338" spans="1:77" x14ac:dyDescent="0.2">
      <c r="A338" s="598">
        <v>42592</v>
      </c>
      <c r="B338" s="463" t="s">
        <v>677</v>
      </c>
      <c r="C338" s="463" t="s">
        <v>677</v>
      </c>
      <c r="D338" s="463" t="s">
        <v>677</v>
      </c>
      <c r="E338" s="463" t="s">
        <v>677</v>
      </c>
      <c r="F338" s="463" t="s">
        <v>677</v>
      </c>
      <c r="G338" s="463" t="s">
        <v>677</v>
      </c>
      <c r="H338" s="463" t="s">
        <v>677</v>
      </c>
      <c r="I338" s="463" t="s">
        <v>677</v>
      </c>
      <c r="J338" s="463" t="s">
        <v>677</v>
      </c>
      <c r="K338" s="463" t="s">
        <v>677</v>
      </c>
      <c r="L338" s="463" t="s">
        <v>677</v>
      </c>
      <c r="M338" s="463" t="s">
        <v>677</v>
      </c>
      <c r="N338" s="463" t="s">
        <v>677</v>
      </c>
      <c r="O338" s="463" t="s">
        <v>677</v>
      </c>
      <c r="P338" s="463" t="s">
        <v>677</v>
      </c>
      <c r="Q338" s="463" t="s">
        <v>677</v>
      </c>
      <c r="R338" s="463" t="s">
        <v>677</v>
      </c>
      <c r="S338" s="463" t="s">
        <v>677</v>
      </c>
      <c r="T338" s="463" t="s">
        <v>677</v>
      </c>
      <c r="U338" s="463" t="s">
        <v>677</v>
      </c>
      <c r="V338" s="463" t="s">
        <v>677</v>
      </c>
      <c r="W338" s="463" t="s">
        <v>677</v>
      </c>
      <c r="X338" s="463" t="s">
        <v>677</v>
      </c>
      <c r="Y338" s="463" t="s">
        <v>677</v>
      </c>
      <c r="Z338" s="463" t="s">
        <v>677</v>
      </c>
      <c r="AA338" s="463" t="s">
        <v>677</v>
      </c>
      <c r="AB338" s="463" t="s">
        <v>677</v>
      </c>
      <c r="AC338" s="578"/>
      <c r="AD338" s="578"/>
      <c r="AE338" s="463" t="s">
        <v>677</v>
      </c>
      <c r="AF338" s="578"/>
      <c r="AG338" s="578"/>
      <c r="AH338" s="463" t="s">
        <v>677</v>
      </c>
      <c r="AI338" s="463" t="s">
        <v>677</v>
      </c>
      <c r="AJ338" s="463" t="s">
        <v>677</v>
      </c>
      <c r="AK338" s="463" t="s">
        <v>677</v>
      </c>
      <c r="AL338" s="578"/>
      <c r="AM338" s="578"/>
      <c r="AN338" s="463" t="s">
        <v>677</v>
      </c>
      <c r="AO338" s="578"/>
      <c r="AP338" s="578"/>
      <c r="AQ338" s="463" t="s">
        <v>677</v>
      </c>
      <c r="AR338" s="578"/>
      <c r="AS338" s="578"/>
      <c r="AT338" s="463" t="s">
        <v>677</v>
      </c>
      <c r="AU338" s="618">
        <v>42592</v>
      </c>
      <c r="AV338" s="463" t="s">
        <v>677</v>
      </c>
      <c r="AW338" s="463" t="s">
        <v>677</v>
      </c>
      <c r="AX338" s="463" t="s">
        <v>677</v>
      </c>
      <c r="AY338" s="463" t="s">
        <v>677</v>
      </c>
      <c r="AZ338" s="463" t="s">
        <v>677</v>
      </c>
      <c r="BA338" s="463" t="s">
        <v>677</v>
      </c>
      <c r="BB338" s="463" t="s">
        <v>677</v>
      </c>
      <c r="BC338" s="463" t="s">
        <v>677</v>
      </c>
      <c r="BD338" s="463" t="s">
        <v>677</v>
      </c>
      <c r="BE338" s="578"/>
      <c r="BF338" s="578"/>
      <c r="BG338" s="463" t="s">
        <v>677</v>
      </c>
      <c r="BH338" s="616"/>
      <c r="BI338" s="616"/>
      <c r="BJ338" s="463" t="s">
        <v>677</v>
      </c>
      <c r="BK338" s="616"/>
      <c r="BL338" s="616"/>
      <c r="BM338" s="463" t="s">
        <v>677</v>
      </c>
      <c r="BN338" s="463" t="s">
        <v>677</v>
      </c>
      <c r="BO338" s="463" t="s">
        <v>677</v>
      </c>
      <c r="BP338" s="463" t="s">
        <v>677</v>
      </c>
      <c r="BQ338" s="603" t="s">
        <v>677</v>
      </c>
      <c r="BR338" s="463" t="s">
        <v>677</v>
      </c>
      <c r="BS338" s="463" t="s">
        <v>677</v>
      </c>
      <c r="BT338" s="463" t="s">
        <v>677</v>
      </c>
      <c r="BU338" s="463" t="s">
        <v>677</v>
      </c>
      <c r="BV338" s="463" t="s">
        <v>677</v>
      </c>
      <c r="BW338" s="601" t="s">
        <v>683</v>
      </c>
      <c r="BX338" s="601" t="s">
        <v>683</v>
      </c>
      <c r="BY338" s="463" t="s">
        <v>677</v>
      </c>
    </row>
    <row r="339" spans="1:77" x14ac:dyDescent="0.2">
      <c r="A339" s="598">
        <v>42593</v>
      </c>
      <c r="B339" s="463" t="s">
        <v>677</v>
      </c>
      <c r="C339" s="463" t="s">
        <v>677</v>
      </c>
      <c r="D339" s="463" t="s">
        <v>677</v>
      </c>
      <c r="E339" s="463" t="s">
        <v>677</v>
      </c>
      <c r="F339" s="463" t="s">
        <v>677</v>
      </c>
      <c r="G339" s="463" t="s">
        <v>677</v>
      </c>
      <c r="H339" s="463" t="s">
        <v>677</v>
      </c>
      <c r="I339" s="463" t="s">
        <v>677</v>
      </c>
      <c r="J339" s="463" t="s">
        <v>677</v>
      </c>
      <c r="K339" s="463" t="s">
        <v>677</v>
      </c>
      <c r="L339" s="463" t="s">
        <v>677</v>
      </c>
      <c r="M339" s="463" t="s">
        <v>677</v>
      </c>
      <c r="N339" s="463" t="s">
        <v>677</v>
      </c>
      <c r="O339" s="463" t="s">
        <v>677</v>
      </c>
      <c r="P339" s="463" t="s">
        <v>677</v>
      </c>
      <c r="Q339" s="463" t="s">
        <v>677</v>
      </c>
      <c r="R339" s="463" t="s">
        <v>677</v>
      </c>
      <c r="S339" s="463" t="s">
        <v>677</v>
      </c>
      <c r="T339" s="463" t="s">
        <v>677</v>
      </c>
      <c r="U339" s="463" t="s">
        <v>677</v>
      </c>
      <c r="V339" s="463" t="s">
        <v>677</v>
      </c>
      <c r="W339" s="463" t="s">
        <v>677</v>
      </c>
      <c r="X339" s="463" t="s">
        <v>677</v>
      </c>
      <c r="Y339" s="463" t="s">
        <v>677</v>
      </c>
      <c r="Z339" s="463" t="s">
        <v>677</v>
      </c>
      <c r="AA339" s="463" t="s">
        <v>677</v>
      </c>
      <c r="AB339" s="463" t="s">
        <v>677</v>
      </c>
      <c r="AC339" s="578"/>
      <c r="AD339" s="578"/>
      <c r="AE339" s="463" t="s">
        <v>677</v>
      </c>
      <c r="AF339" s="578"/>
      <c r="AG339" s="578"/>
      <c r="AH339" s="463" t="s">
        <v>677</v>
      </c>
      <c r="AI339" s="463" t="s">
        <v>677</v>
      </c>
      <c r="AJ339" s="463" t="s">
        <v>677</v>
      </c>
      <c r="AK339" s="463" t="s">
        <v>677</v>
      </c>
      <c r="AL339" s="578"/>
      <c r="AM339" s="578"/>
      <c r="AN339" s="463" t="s">
        <v>677</v>
      </c>
      <c r="AO339" s="578"/>
      <c r="AP339" s="578"/>
      <c r="AQ339" s="463" t="s">
        <v>677</v>
      </c>
      <c r="AR339" s="578"/>
      <c r="AS339" s="578"/>
      <c r="AT339" s="463" t="s">
        <v>677</v>
      </c>
      <c r="AU339" s="618">
        <v>42593</v>
      </c>
      <c r="AV339" s="463" t="s">
        <v>677</v>
      </c>
      <c r="AW339" s="463" t="s">
        <v>677</v>
      </c>
      <c r="AX339" s="463" t="s">
        <v>677</v>
      </c>
      <c r="AY339" s="463" t="s">
        <v>677</v>
      </c>
      <c r="AZ339" s="463" t="s">
        <v>677</v>
      </c>
      <c r="BA339" s="463" t="s">
        <v>677</v>
      </c>
      <c r="BB339" s="463" t="s">
        <v>677</v>
      </c>
      <c r="BC339" s="463" t="s">
        <v>677</v>
      </c>
      <c r="BD339" s="463" t="s">
        <v>677</v>
      </c>
      <c r="BE339" s="578"/>
      <c r="BF339" s="578"/>
      <c r="BG339" s="463" t="s">
        <v>677</v>
      </c>
      <c r="BH339" s="616"/>
      <c r="BI339" s="616"/>
      <c r="BJ339" s="463" t="s">
        <v>677</v>
      </c>
      <c r="BK339" s="616"/>
      <c r="BL339" s="616"/>
      <c r="BM339" s="463" t="s">
        <v>677</v>
      </c>
      <c r="BN339" s="463" t="s">
        <v>677</v>
      </c>
      <c r="BO339" s="463" t="s">
        <v>677</v>
      </c>
      <c r="BP339" s="463" t="s">
        <v>677</v>
      </c>
      <c r="BQ339" s="463" t="s">
        <v>677</v>
      </c>
      <c r="BR339" s="601" t="s">
        <v>683</v>
      </c>
      <c r="BS339" s="463" t="s">
        <v>677</v>
      </c>
      <c r="BT339" s="463" t="s">
        <v>677</v>
      </c>
      <c r="BU339" s="463" t="s">
        <v>677</v>
      </c>
      <c r="BV339" s="463" t="s">
        <v>677</v>
      </c>
      <c r="BW339" s="601" t="s">
        <v>683</v>
      </c>
      <c r="BX339" s="601" t="s">
        <v>683</v>
      </c>
      <c r="BY339" s="463" t="s">
        <v>677</v>
      </c>
    </row>
    <row r="340" spans="1:77" ht="25.5" x14ac:dyDescent="0.2">
      <c r="A340" s="598">
        <v>42594</v>
      </c>
      <c r="B340" s="463" t="s">
        <v>677</v>
      </c>
      <c r="C340" s="463" t="s">
        <v>677</v>
      </c>
      <c r="D340" s="463" t="s">
        <v>677</v>
      </c>
      <c r="E340" s="463" t="s">
        <v>677</v>
      </c>
      <c r="F340" s="463" t="s">
        <v>677</v>
      </c>
      <c r="G340" s="463" t="s">
        <v>677</v>
      </c>
      <c r="H340" s="463" t="s">
        <v>677</v>
      </c>
      <c r="I340" s="463" t="s">
        <v>677</v>
      </c>
      <c r="J340" s="463" t="s">
        <v>677</v>
      </c>
      <c r="K340" s="463" t="s">
        <v>677</v>
      </c>
      <c r="L340" s="463" t="s">
        <v>677</v>
      </c>
      <c r="M340" s="463" t="s">
        <v>677</v>
      </c>
      <c r="N340" s="463" t="s">
        <v>677</v>
      </c>
      <c r="O340" s="463" t="s">
        <v>677</v>
      </c>
      <c r="P340" s="463" t="s">
        <v>677</v>
      </c>
      <c r="Q340" s="463" t="s">
        <v>677</v>
      </c>
      <c r="R340" s="463" t="s">
        <v>677</v>
      </c>
      <c r="S340" s="463" t="s">
        <v>677</v>
      </c>
      <c r="T340" s="463" t="s">
        <v>677</v>
      </c>
      <c r="U340" s="463" t="s">
        <v>677</v>
      </c>
      <c r="V340" s="601" t="s">
        <v>683</v>
      </c>
      <c r="W340" s="463" t="s">
        <v>677</v>
      </c>
      <c r="X340" s="463" t="s">
        <v>677</v>
      </c>
      <c r="Y340" s="463" t="s">
        <v>677</v>
      </c>
      <c r="Z340" s="463" t="s">
        <v>677</v>
      </c>
      <c r="AA340" s="463" t="s">
        <v>677</v>
      </c>
      <c r="AB340" s="463" t="s">
        <v>677</v>
      </c>
      <c r="AC340" s="578"/>
      <c r="AD340" s="578"/>
      <c r="AE340" s="608" t="s">
        <v>677</v>
      </c>
      <c r="AF340" s="578"/>
      <c r="AG340" s="578"/>
      <c r="AH340" s="463" t="s">
        <v>677</v>
      </c>
      <c r="AI340" s="463" t="s">
        <v>677</v>
      </c>
      <c r="AJ340" s="463" t="s">
        <v>677</v>
      </c>
      <c r="AK340" s="463" t="s">
        <v>677</v>
      </c>
      <c r="AL340" s="578"/>
      <c r="AM340" s="578"/>
      <c r="AN340" s="463" t="s">
        <v>677</v>
      </c>
      <c r="AO340" s="578"/>
      <c r="AP340" s="578"/>
      <c r="AQ340" s="463" t="s">
        <v>677</v>
      </c>
      <c r="AR340" s="578"/>
      <c r="AS340" s="578"/>
      <c r="AT340" s="463" t="s">
        <v>677</v>
      </c>
      <c r="AU340" s="618">
        <v>42594</v>
      </c>
      <c r="AV340" s="463" t="s">
        <v>677</v>
      </c>
      <c r="AW340" s="463" t="s">
        <v>677</v>
      </c>
      <c r="AX340" s="463" t="s">
        <v>677</v>
      </c>
      <c r="AY340" s="463" t="s">
        <v>677</v>
      </c>
      <c r="AZ340" s="463" t="s">
        <v>677</v>
      </c>
      <c r="BA340" s="463" t="s">
        <v>677</v>
      </c>
      <c r="BB340" s="463" t="s">
        <v>677</v>
      </c>
      <c r="BC340" s="463" t="s">
        <v>677</v>
      </c>
      <c r="BD340" s="463" t="s">
        <v>677</v>
      </c>
      <c r="BE340" s="578"/>
      <c r="BF340" s="578"/>
      <c r="BG340" s="463" t="s">
        <v>677</v>
      </c>
      <c r="BH340" s="616"/>
      <c r="BI340" s="616"/>
      <c r="BJ340" s="463" t="s">
        <v>677</v>
      </c>
      <c r="BK340" s="616"/>
      <c r="BL340" s="616"/>
      <c r="BM340" s="463" t="s">
        <v>677</v>
      </c>
      <c r="BN340" s="463" t="s">
        <v>677</v>
      </c>
      <c r="BO340" s="463" t="s">
        <v>677</v>
      </c>
      <c r="BP340" s="463" t="s">
        <v>677</v>
      </c>
      <c r="BQ340" s="602" t="s">
        <v>886</v>
      </c>
      <c r="BR340" s="601" t="s">
        <v>683</v>
      </c>
      <c r="BS340" s="463" t="s">
        <v>677</v>
      </c>
      <c r="BT340" s="463" t="s">
        <v>677</v>
      </c>
      <c r="BU340" s="463" t="s">
        <v>677</v>
      </c>
      <c r="BV340" s="463" t="s">
        <v>677</v>
      </c>
      <c r="BW340" s="601" t="s">
        <v>683</v>
      </c>
      <c r="BX340" s="601" t="s">
        <v>683</v>
      </c>
      <c r="BY340" s="463" t="s">
        <v>677</v>
      </c>
    </row>
    <row r="341" spans="1:77" ht="26.25" x14ac:dyDescent="0.25">
      <c r="A341" s="598">
        <v>42595</v>
      </c>
      <c r="B341" s="463" t="s">
        <v>677</v>
      </c>
      <c r="C341" s="463" t="s">
        <v>677</v>
      </c>
      <c r="D341" s="463" t="s">
        <v>677</v>
      </c>
      <c r="E341" s="463" t="s">
        <v>677</v>
      </c>
      <c r="F341" s="463" t="s">
        <v>677</v>
      </c>
      <c r="G341" s="463" t="s">
        <v>677</v>
      </c>
      <c r="H341" s="463" t="s">
        <v>677</v>
      </c>
      <c r="I341" s="463" t="s">
        <v>677</v>
      </c>
      <c r="J341" s="463" t="s">
        <v>677</v>
      </c>
      <c r="K341" s="463" t="s">
        <v>677</v>
      </c>
      <c r="L341" s="463" t="s">
        <v>677</v>
      </c>
      <c r="M341" s="463" t="s">
        <v>677</v>
      </c>
      <c r="N341" s="463" t="s">
        <v>677</v>
      </c>
      <c r="O341" s="463" t="s">
        <v>677</v>
      </c>
      <c r="P341" s="463" t="s">
        <v>677</v>
      </c>
      <c r="Q341" s="463" t="s">
        <v>677</v>
      </c>
      <c r="R341" s="463" t="s">
        <v>677</v>
      </c>
      <c r="S341" s="463" t="s">
        <v>677</v>
      </c>
      <c r="T341" s="601" t="s">
        <v>683</v>
      </c>
      <c r="U341" s="601" t="s">
        <v>683</v>
      </c>
      <c r="V341" s="601" t="s">
        <v>683</v>
      </c>
      <c r="W341" s="463" t="s">
        <v>677</v>
      </c>
      <c r="X341" s="463" t="s">
        <v>677</v>
      </c>
      <c r="Y341" s="463" t="s">
        <v>677</v>
      </c>
      <c r="Z341" s="463" t="s">
        <v>677</v>
      </c>
      <c r="AA341" s="463" t="s">
        <v>677</v>
      </c>
      <c r="AB341" s="463" t="s">
        <v>677</v>
      </c>
      <c r="AC341" s="578"/>
      <c r="AD341" s="578"/>
      <c r="AE341" s="601" t="s">
        <v>683</v>
      </c>
      <c r="AF341" s="578"/>
      <c r="AG341" s="578"/>
      <c r="AH341" s="601" t="s">
        <v>683</v>
      </c>
      <c r="AI341" s="463" t="s">
        <v>677</v>
      </c>
      <c r="AJ341" s="463" t="s">
        <v>677</v>
      </c>
      <c r="AK341" s="463" t="s">
        <v>677</v>
      </c>
      <c r="AL341" s="578"/>
      <c r="AM341" s="578"/>
      <c r="AN341" s="463" t="s">
        <v>677</v>
      </c>
      <c r="AO341" s="578"/>
      <c r="AP341" s="578"/>
      <c r="AQ341" s="463" t="s">
        <v>677</v>
      </c>
      <c r="AR341" s="578"/>
      <c r="AS341" s="578"/>
      <c r="AT341" s="463" t="s">
        <v>677</v>
      </c>
      <c r="AU341" s="618">
        <v>42595</v>
      </c>
      <c r="AV341" s="463" t="s">
        <v>677</v>
      </c>
      <c r="AW341" s="463" t="s">
        <v>677</v>
      </c>
      <c r="AX341" s="463" t="s">
        <v>677</v>
      </c>
      <c r="AY341" s="463" t="s">
        <v>677</v>
      </c>
      <c r="AZ341" s="463" t="s">
        <v>677</v>
      </c>
      <c r="BA341" s="463" t="s">
        <v>677</v>
      </c>
      <c r="BB341" s="463" t="s">
        <v>677</v>
      </c>
      <c r="BC341" s="463" t="s">
        <v>677</v>
      </c>
      <c r="BD341" s="463" t="s">
        <v>677</v>
      </c>
      <c r="BE341" s="578"/>
      <c r="BF341" s="578"/>
      <c r="BG341" s="610" t="s">
        <v>683</v>
      </c>
      <c r="BH341" s="616"/>
      <c r="BI341" s="616"/>
      <c r="BJ341" s="463" t="s">
        <v>677</v>
      </c>
      <c r="BK341" s="616"/>
      <c r="BL341" s="616"/>
      <c r="BM341" s="463" t="s">
        <v>677</v>
      </c>
      <c r="BN341" s="463" t="s">
        <v>677</v>
      </c>
      <c r="BO341" s="463" t="s">
        <v>677</v>
      </c>
      <c r="BP341" s="463" t="s">
        <v>677</v>
      </c>
      <c r="BQ341" s="602" t="s">
        <v>886</v>
      </c>
      <c r="BR341" s="601" t="s">
        <v>683</v>
      </c>
      <c r="BS341" s="463" t="s">
        <v>677</v>
      </c>
      <c r="BT341" s="463" t="s">
        <v>677</v>
      </c>
      <c r="BU341" s="463" t="s">
        <v>677</v>
      </c>
      <c r="BV341" s="463" t="s">
        <v>677</v>
      </c>
      <c r="BW341" s="601" t="s">
        <v>683</v>
      </c>
      <c r="BX341" s="601" t="s">
        <v>683</v>
      </c>
      <c r="BY341" s="463" t="s">
        <v>677</v>
      </c>
    </row>
    <row r="342" spans="1:77" ht="15" x14ac:dyDescent="0.25">
      <c r="A342" s="598">
        <v>42596</v>
      </c>
      <c r="B342" s="463" t="s">
        <v>677</v>
      </c>
      <c r="C342" s="463" t="s">
        <v>677</v>
      </c>
      <c r="D342" s="463" t="s">
        <v>677</v>
      </c>
      <c r="E342" s="463" t="s">
        <v>677</v>
      </c>
      <c r="F342" s="463" t="s">
        <v>677</v>
      </c>
      <c r="G342" s="463" t="s">
        <v>677</v>
      </c>
      <c r="H342" s="463" t="s">
        <v>677</v>
      </c>
      <c r="I342" s="463" t="s">
        <v>677</v>
      </c>
      <c r="J342" s="463" t="s">
        <v>677</v>
      </c>
      <c r="K342" s="463" t="s">
        <v>677</v>
      </c>
      <c r="L342" s="463" t="s">
        <v>677</v>
      </c>
      <c r="M342" s="463" t="s">
        <v>677</v>
      </c>
      <c r="N342" s="463" t="s">
        <v>677</v>
      </c>
      <c r="O342" s="463" t="s">
        <v>677</v>
      </c>
      <c r="P342" s="463" t="s">
        <v>677</v>
      </c>
      <c r="Q342" s="463" t="s">
        <v>677</v>
      </c>
      <c r="R342" s="463" t="s">
        <v>677</v>
      </c>
      <c r="S342" s="463" t="s">
        <v>677</v>
      </c>
      <c r="T342" s="601" t="s">
        <v>683</v>
      </c>
      <c r="U342" s="601" t="s">
        <v>683</v>
      </c>
      <c r="V342" s="601" t="s">
        <v>683</v>
      </c>
      <c r="W342" s="463" t="s">
        <v>677</v>
      </c>
      <c r="X342" s="463" t="s">
        <v>677</v>
      </c>
      <c r="Y342" s="463" t="s">
        <v>677</v>
      </c>
      <c r="Z342" s="463" t="s">
        <v>677</v>
      </c>
      <c r="AA342" s="463" t="s">
        <v>677</v>
      </c>
      <c r="AB342" s="463" t="s">
        <v>677</v>
      </c>
      <c r="AC342" s="578"/>
      <c r="AD342" s="578"/>
      <c r="AE342" s="601" t="s">
        <v>683</v>
      </c>
      <c r="AF342" s="578"/>
      <c r="AG342" s="578"/>
      <c r="AH342" s="601" t="s">
        <v>683</v>
      </c>
      <c r="AI342" s="463" t="s">
        <v>677</v>
      </c>
      <c r="AJ342" s="463" t="s">
        <v>677</v>
      </c>
      <c r="AK342" s="463" t="s">
        <v>677</v>
      </c>
      <c r="AL342" s="578"/>
      <c r="AM342" s="578"/>
      <c r="AN342" s="463" t="s">
        <v>677</v>
      </c>
      <c r="AO342" s="578"/>
      <c r="AP342" s="578"/>
      <c r="AQ342" s="463" t="s">
        <v>677</v>
      </c>
      <c r="AR342" s="578"/>
      <c r="AS342" s="578"/>
      <c r="AT342" s="463" t="s">
        <v>677</v>
      </c>
      <c r="AU342" s="618">
        <v>42596</v>
      </c>
      <c r="AV342" s="463" t="s">
        <v>677</v>
      </c>
      <c r="AW342" s="463" t="s">
        <v>677</v>
      </c>
      <c r="AX342" s="463" t="s">
        <v>677</v>
      </c>
      <c r="AY342" s="463" t="s">
        <v>677</v>
      </c>
      <c r="AZ342" s="463" t="s">
        <v>677</v>
      </c>
      <c r="BA342" s="463" t="s">
        <v>677</v>
      </c>
      <c r="BB342" s="463" t="s">
        <v>677</v>
      </c>
      <c r="BC342" s="463" t="s">
        <v>677</v>
      </c>
      <c r="BD342" s="463" t="s">
        <v>677</v>
      </c>
      <c r="BE342" s="578"/>
      <c r="BF342" s="578"/>
      <c r="BG342" s="610" t="s">
        <v>683</v>
      </c>
      <c r="BH342" s="616"/>
      <c r="BI342" s="616"/>
      <c r="BJ342" s="463" t="s">
        <v>677</v>
      </c>
      <c r="BK342" s="616"/>
      <c r="BL342" s="616"/>
      <c r="BM342" s="463" t="s">
        <v>677</v>
      </c>
      <c r="BN342" s="601" t="s">
        <v>683</v>
      </c>
      <c r="BO342" s="601" t="s">
        <v>683</v>
      </c>
      <c r="BP342" s="463" t="s">
        <v>677</v>
      </c>
      <c r="BQ342" s="463" t="s">
        <v>677</v>
      </c>
      <c r="BR342" s="601" t="s">
        <v>683</v>
      </c>
      <c r="BS342" s="463" t="s">
        <v>677</v>
      </c>
      <c r="BT342" s="463" t="s">
        <v>677</v>
      </c>
      <c r="BU342" s="463" t="s">
        <v>677</v>
      </c>
      <c r="BV342" s="463" t="s">
        <v>677</v>
      </c>
      <c r="BW342" s="601" t="s">
        <v>683</v>
      </c>
      <c r="BX342" s="601" t="s">
        <v>683</v>
      </c>
      <c r="BY342" s="463" t="s">
        <v>677</v>
      </c>
    </row>
    <row r="343" spans="1:77" x14ac:dyDescent="0.2">
      <c r="A343" s="598">
        <v>42597</v>
      </c>
      <c r="B343" s="463" t="s">
        <v>677</v>
      </c>
      <c r="C343" s="463" t="s">
        <v>677</v>
      </c>
      <c r="D343" s="463" t="s">
        <v>677</v>
      </c>
      <c r="E343" s="463" t="s">
        <v>677</v>
      </c>
      <c r="F343" s="463" t="s">
        <v>677</v>
      </c>
      <c r="G343" s="463" t="s">
        <v>677</v>
      </c>
      <c r="H343" s="463" t="s">
        <v>677</v>
      </c>
      <c r="I343" s="463" t="s">
        <v>677</v>
      </c>
      <c r="J343" s="463" t="s">
        <v>677</v>
      </c>
      <c r="K343" s="463" t="s">
        <v>677</v>
      </c>
      <c r="L343" s="463" t="s">
        <v>677</v>
      </c>
      <c r="M343" s="463" t="s">
        <v>677</v>
      </c>
      <c r="N343" s="463" t="s">
        <v>677</v>
      </c>
      <c r="O343" s="463" t="s">
        <v>677</v>
      </c>
      <c r="P343" s="463" t="s">
        <v>677</v>
      </c>
      <c r="Q343" s="463" t="s">
        <v>677</v>
      </c>
      <c r="R343" s="463" t="s">
        <v>677</v>
      </c>
      <c r="S343" s="463" t="s">
        <v>677</v>
      </c>
      <c r="T343" s="601" t="s">
        <v>683</v>
      </c>
      <c r="U343" s="601" t="s">
        <v>683</v>
      </c>
      <c r="V343" s="601" t="s">
        <v>683</v>
      </c>
      <c r="W343" s="463" t="s">
        <v>677</v>
      </c>
      <c r="X343" s="463" t="s">
        <v>677</v>
      </c>
      <c r="Y343" s="463" t="s">
        <v>677</v>
      </c>
      <c r="Z343" s="463" t="s">
        <v>677</v>
      </c>
      <c r="AA343" s="463" t="s">
        <v>677</v>
      </c>
      <c r="AB343" s="463" t="s">
        <v>677</v>
      </c>
      <c r="AC343" s="578"/>
      <c r="AD343" s="578"/>
      <c r="AE343" s="601" t="s">
        <v>683</v>
      </c>
      <c r="AF343" s="578"/>
      <c r="AG343" s="578"/>
      <c r="AH343" s="601" t="s">
        <v>683</v>
      </c>
      <c r="AI343" s="463" t="s">
        <v>677</v>
      </c>
      <c r="AJ343" s="463" t="s">
        <v>677</v>
      </c>
      <c r="AK343" s="463" t="s">
        <v>677</v>
      </c>
      <c r="AL343" s="578"/>
      <c r="AM343" s="578"/>
      <c r="AN343" s="463" t="s">
        <v>677</v>
      </c>
      <c r="AO343" s="578"/>
      <c r="AP343" s="578"/>
      <c r="AQ343" s="463" t="s">
        <v>677</v>
      </c>
      <c r="AR343" s="578"/>
      <c r="AS343" s="578"/>
      <c r="AT343" s="463" t="s">
        <v>677</v>
      </c>
      <c r="AU343" s="618">
        <v>42597</v>
      </c>
      <c r="AV343" s="463" t="s">
        <v>677</v>
      </c>
      <c r="AW343" s="463" t="s">
        <v>677</v>
      </c>
      <c r="AX343" s="463" t="s">
        <v>677</v>
      </c>
      <c r="AY343" s="463" t="s">
        <v>677</v>
      </c>
      <c r="AZ343" s="463" t="s">
        <v>677</v>
      </c>
      <c r="BA343" s="463" t="s">
        <v>677</v>
      </c>
      <c r="BB343" s="463" t="s">
        <v>677</v>
      </c>
      <c r="BC343" s="463" t="s">
        <v>677</v>
      </c>
      <c r="BD343" s="463" t="s">
        <v>677</v>
      </c>
      <c r="BE343" s="578"/>
      <c r="BF343" s="578"/>
      <c r="BG343" s="463" t="s">
        <v>677</v>
      </c>
      <c r="BH343" s="616"/>
      <c r="BI343" s="616"/>
      <c r="BJ343" s="463" t="s">
        <v>677</v>
      </c>
      <c r="BK343" s="616"/>
      <c r="BL343" s="616"/>
      <c r="BM343" s="463" t="s">
        <v>677</v>
      </c>
      <c r="BN343" s="463" t="s">
        <v>677</v>
      </c>
      <c r="BO343" s="463" t="s">
        <v>677</v>
      </c>
      <c r="BP343" s="463" t="s">
        <v>677</v>
      </c>
      <c r="BQ343" s="601" t="s">
        <v>683</v>
      </c>
      <c r="BR343" s="601" t="s">
        <v>683</v>
      </c>
      <c r="BS343" s="463" t="s">
        <v>677</v>
      </c>
      <c r="BT343" s="463" t="s">
        <v>677</v>
      </c>
      <c r="BU343" s="463" t="s">
        <v>677</v>
      </c>
      <c r="BV343" s="463" t="s">
        <v>677</v>
      </c>
      <c r="BW343" s="601" t="s">
        <v>683</v>
      </c>
      <c r="BX343" s="601" t="s">
        <v>683</v>
      </c>
      <c r="BY343" s="463" t="s">
        <v>677</v>
      </c>
    </row>
    <row r="344" spans="1:77" x14ac:dyDescent="0.2">
      <c r="A344" s="598">
        <v>42598</v>
      </c>
      <c r="B344" s="463" t="s">
        <v>677</v>
      </c>
      <c r="C344" s="463" t="s">
        <v>677</v>
      </c>
      <c r="D344" s="463" t="s">
        <v>677</v>
      </c>
      <c r="E344" s="463" t="s">
        <v>677</v>
      </c>
      <c r="F344" s="463" t="s">
        <v>677</v>
      </c>
      <c r="G344" s="463" t="s">
        <v>677</v>
      </c>
      <c r="H344" s="463" t="s">
        <v>677</v>
      </c>
      <c r="I344" s="463" t="s">
        <v>677</v>
      </c>
      <c r="J344" s="463" t="s">
        <v>677</v>
      </c>
      <c r="K344" s="463" t="s">
        <v>677</v>
      </c>
      <c r="L344" s="463" t="s">
        <v>677</v>
      </c>
      <c r="M344" s="463" t="s">
        <v>677</v>
      </c>
      <c r="N344" s="463" t="s">
        <v>677</v>
      </c>
      <c r="O344" s="463" t="s">
        <v>677</v>
      </c>
      <c r="P344" s="463" t="s">
        <v>677</v>
      </c>
      <c r="Q344" s="463" t="s">
        <v>677</v>
      </c>
      <c r="R344" s="463" t="s">
        <v>677</v>
      </c>
      <c r="S344" s="463" t="s">
        <v>677</v>
      </c>
      <c r="T344" s="601" t="s">
        <v>683</v>
      </c>
      <c r="U344" s="601" t="s">
        <v>683</v>
      </c>
      <c r="V344" s="601" t="s">
        <v>683</v>
      </c>
      <c r="W344" s="463" t="s">
        <v>677</v>
      </c>
      <c r="X344" s="463" t="s">
        <v>677</v>
      </c>
      <c r="Y344" s="463" t="s">
        <v>677</v>
      </c>
      <c r="Z344" s="463" t="s">
        <v>677</v>
      </c>
      <c r="AA344" s="463" t="s">
        <v>677</v>
      </c>
      <c r="AB344" s="463" t="s">
        <v>677</v>
      </c>
      <c r="AC344" s="578"/>
      <c r="AD344" s="578"/>
      <c r="AE344" s="601" t="s">
        <v>683</v>
      </c>
      <c r="AF344" s="578"/>
      <c r="AG344" s="578"/>
      <c r="AH344" s="601" t="s">
        <v>683</v>
      </c>
      <c r="AI344" s="463" t="s">
        <v>677</v>
      </c>
      <c r="AJ344" s="463" t="s">
        <v>677</v>
      </c>
      <c r="AK344" s="463" t="s">
        <v>677</v>
      </c>
      <c r="AL344" s="578"/>
      <c r="AM344" s="578"/>
      <c r="AN344" s="463" t="s">
        <v>677</v>
      </c>
      <c r="AO344" s="578"/>
      <c r="AP344" s="578"/>
      <c r="AQ344" s="463" t="s">
        <v>677</v>
      </c>
      <c r="AR344" s="578"/>
      <c r="AS344" s="578"/>
      <c r="AT344" s="463" t="s">
        <v>677</v>
      </c>
      <c r="AU344" s="618">
        <v>42598</v>
      </c>
      <c r="AV344" s="463" t="s">
        <v>677</v>
      </c>
      <c r="AW344" s="463" t="s">
        <v>677</v>
      </c>
      <c r="AX344" s="463" t="s">
        <v>677</v>
      </c>
      <c r="AY344" s="463" t="s">
        <v>677</v>
      </c>
      <c r="AZ344" s="463" t="s">
        <v>677</v>
      </c>
      <c r="BA344" s="463" t="s">
        <v>677</v>
      </c>
      <c r="BB344" s="463" t="s">
        <v>677</v>
      </c>
      <c r="BC344" s="463" t="s">
        <v>677</v>
      </c>
      <c r="BD344" s="463" t="s">
        <v>677</v>
      </c>
      <c r="BE344" s="578"/>
      <c r="BF344" s="578"/>
      <c r="BG344" s="463" t="s">
        <v>677</v>
      </c>
      <c r="BH344" s="616"/>
      <c r="BI344" s="616"/>
      <c r="BJ344" s="463" t="s">
        <v>677</v>
      </c>
      <c r="BK344" s="616"/>
      <c r="BL344" s="616"/>
      <c r="BM344" s="463" t="s">
        <v>677</v>
      </c>
      <c r="BN344" s="463" t="s">
        <v>677</v>
      </c>
      <c r="BO344" s="463" t="s">
        <v>677</v>
      </c>
      <c r="BP344" s="463" t="s">
        <v>677</v>
      </c>
      <c r="BQ344" s="601" t="s">
        <v>683</v>
      </c>
      <c r="BR344" s="463" t="s">
        <v>677</v>
      </c>
      <c r="BS344" s="463" t="s">
        <v>677</v>
      </c>
      <c r="BT344" s="463" t="s">
        <v>677</v>
      </c>
      <c r="BU344" s="463" t="s">
        <v>677</v>
      </c>
      <c r="BV344" s="463" t="s">
        <v>677</v>
      </c>
      <c r="BW344" s="601" t="s">
        <v>683</v>
      </c>
      <c r="BX344" s="601" t="s">
        <v>683</v>
      </c>
      <c r="BY344" s="463" t="s">
        <v>677</v>
      </c>
    </row>
    <row r="345" spans="1:77" x14ac:dyDescent="0.2">
      <c r="A345" s="598">
        <v>42599</v>
      </c>
      <c r="B345" s="463" t="s">
        <v>677</v>
      </c>
      <c r="C345" s="463" t="s">
        <v>677</v>
      </c>
      <c r="D345" s="463" t="s">
        <v>677</v>
      </c>
      <c r="E345" s="463" t="s">
        <v>677</v>
      </c>
      <c r="F345" s="463" t="s">
        <v>677</v>
      </c>
      <c r="G345" s="463" t="s">
        <v>677</v>
      </c>
      <c r="H345" s="463" t="s">
        <v>677</v>
      </c>
      <c r="I345" s="463" t="s">
        <v>677</v>
      </c>
      <c r="J345" s="463" t="s">
        <v>677</v>
      </c>
      <c r="K345" s="463" t="s">
        <v>677</v>
      </c>
      <c r="L345" s="463" t="s">
        <v>677</v>
      </c>
      <c r="M345" s="463" t="s">
        <v>677</v>
      </c>
      <c r="N345" s="463" t="s">
        <v>677</v>
      </c>
      <c r="O345" s="463" t="s">
        <v>677</v>
      </c>
      <c r="P345" s="463" t="s">
        <v>677</v>
      </c>
      <c r="Q345" s="463" t="s">
        <v>677</v>
      </c>
      <c r="R345" s="463" t="s">
        <v>677</v>
      </c>
      <c r="S345" s="463" t="s">
        <v>677</v>
      </c>
      <c r="T345" s="601" t="s">
        <v>683</v>
      </c>
      <c r="U345" s="601" t="s">
        <v>683</v>
      </c>
      <c r="V345" s="601" t="s">
        <v>683</v>
      </c>
      <c r="W345" s="463" t="s">
        <v>677</v>
      </c>
      <c r="X345" s="463" t="s">
        <v>677</v>
      </c>
      <c r="Y345" s="463" t="s">
        <v>677</v>
      </c>
      <c r="Z345" s="463" t="s">
        <v>677</v>
      </c>
      <c r="AA345" s="463" t="s">
        <v>677</v>
      </c>
      <c r="AB345" s="463" t="s">
        <v>677</v>
      </c>
      <c r="AC345" s="578"/>
      <c r="AD345" s="578"/>
      <c r="AE345" s="601" t="s">
        <v>683</v>
      </c>
      <c r="AF345" s="578"/>
      <c r="AG345" s="578"/>
      <c r="AH345" s="601" t="s">
        <v>683</v>
      </c>
      <c r="AI345" s="463" t="s">
        <v>677</v>
      </c>
      <c r="AJ345" s="463" t="s">
        <v>677</v>
      </c>
      <c r="AK345" s="463" t="s">
        <v>677</v>
      </c>
      <c r="AL345" s="578"/>
      <c r="AM345" s="578"/>
      <c r="AN345" s="463" t="s">
        <v>677</v>
      </c>
      <c r="AO345" s="578"/>
      <c r="AP345" s="578"/>
      <c r="AQ345" s="463" t="s">
        <v>677</v>
      </c>
      <c r="AR345" s="578"/>
      <c r="AS345" s="578"/>
      <c r="AT345" s="463" t="s">
        <v>677</v>
      </c>
      <c r="AU345" s="618">
        <v>42599</v>
      </c>
      <c r="AV345" s="463" t="s">
        <v>677</v>
      </c>
      <c r="AW345" s="463" t="s">
        <v>677</v>
      </c>
      <c r="AX345" s="463" t="s">
        <v>677</v>
      </c>
      <c r="AY345" s="463" t="s">
        <v>677</v>
      </c>
      <c r="AZ345" s="463" t="s">
        <v>677</v>
      </c>
      <c r="BA345" s="463" t="s">
        <v>677</v>
      </c>
      <c r="BB345" s="463" t="s">
        <v>677</v>
      </c>
      <c r="BC345" s="463" t="s">
        <v>677</v>
      </c>
      <c r="BD345" s="463" t="s">
        <v>677</v>
      </c>
      <c r="BE345" s="578"/>
      <c r="BF345" s="578"/>
      <c r="BG345" s="463" t="s">
        <v>677</v>
      </c>
      <c r="BH345" s="616"/>
      <c r="BI345" s="616"/>
      <c r="BJ345" s="463" t="s">
        <v>677</v>
      </c>
      <c r="BK345" s="616"/>
      <c r="BL345" s="616"/>
      <c r="BM345" s="463" t="s">
        <v>677</v>
      </c>
      <c r="BN345" s="463" t="s">
        <v>677</v>
      </c>
      <c r="BO345" s="463" t="s">
        <v>677</v>
      </c>
      <c r="BP345" s="463" t="s">
        <v>677</v>
      </c>
      <c r="BQ345" s="463" t="s">
        <v>677</v>
      </c>
      <c r="BR345" s="463" t="s">
        <v>677</v>
      </c>
      <c r="BS345" s="463" t="s">
        <v>677</v>
      </c>
      <c r="BT345" s="463" t="s">
        <v>677</v>
      </c>
      <c r="BU345" s="463" t="s">
        <v>677</v>
      </c>
      <c r="BV345" s="463" t="s">
        <v>677</v>
      </c>
      <c r="BW345" s="601" t="s">
        <v>683</v>
      </c>
      <c r="BX345" s="601" t="s">
        <v>683</v>
      </c>
      <c r="BY345" s="463" t="s">
        <v>677</v>
      </c>
    </row>
    <row r="346" spans="1:77" ht="15" x14ac:dyDescent="0.25">
      <c r="A346" s="598">
        <v>42600</v>
      </c>
      <c r="B346" s="463" t="s">
        <v>677</v>
      </c>
      <c r="C346" s="463" t="s">
        <v>677</v>
      </c>
      <c r="D346" s="463" t="s">
        <v>677</v>
      </c>
      <c r="E346" s="463" t="s">
        <v>677</v>
      </c>
      <c r="F346" s="463" t="s">
        <v>677</v>
      </c>
      <c r="G346" s="463" t="s">
        <v>677</v>
      </c>
      <c r="H346" s="463" t="s">
        <v>677</v>
      </c>
      <c r="I346" s="463" t="s">
        <v>677</v>
      </c>
      <c r="J346" s="463" t="s">
        <v>677</v>
      </c>
      <c r="K346" s="463" t="s">
        <v>677</v>
      </c>
      <c r="L346" s="463" t="s">
        <v>677</v>
      </c>
      <c r="M346" s="463" t="s">
        <v>677</v>
      </c>
      <c r="N346" s="463" t="s">
        <v>677</v>
      </c>
      <c r="O346" s="463" t="s">
        <v>677</v>
      </c>
      <c r="P346" s="463" t="s">
        <v>677</v>
      </c>
      <c r="Q346" s="463" t="s">
        <v>677</v>
      </c>
      <c r="R346" s="463" t="s">
        <v>677</v>
      </c>
      <c r="S346" s="463" t="s">
        <v>677</v>
      </c>
      <c r="T346" s="601" t="s">
        <v>683</v>
      </c>
      <c r="U346" s="601" t="s">
        <v>683</v>
      </c>
      <c r="V346" s="601" t="s">
        <v>683</v>
      </c>
      <c r="W346" s="463" t="s">
        <v>677</v>
      </c>
      <c r="X346" s="463" t="s">
        <v>677</v>
      </c>
      <c r="Y346" s="463" t="s">
        <v>677</v>
      </c>
      <c r="Z346" s="463" t="s">
        <v>677</v>
      </c>
      <c r="AA346" s="463" t="s">
        <v>677</v>
      </c>
      <c r="AB346" s="463" t="s">
        <v>677</v>
      </c>
      <c r="AC346" s="578"/>
      <c r="AD346" s="578"/>
      <c r="AE346" s="601" t="s">
        <v>683</v>
      </c>
      <c r="AF346" s="578"/>
      <c r="AG346" s="578"/>
      <c r="AH346" s="601" t="s">
        <v>683</v>
      </c>
      <c r="AI346" s="463" t="s">
        <v>677</v>
      </c>
      <c r="AJ346" s="463" t="s">
        <v>677</v>
      </c>
      <c r="AK346" s="463" t="s">
        <v>677</v>
      </c>
      <c r="AL346" s="578"/>
      <c r="AM346" s="578"/>
      <c r="AN346" s="463" t="s">
        <v>677</v>
      </c>
      <c r="AO346" s="578"/>
      <c r="AP346" s="578"/>
      <c r="AQ346" s="463" t="s">
        <v>677</v>
      </c>
      <c r="AR346" s="578"/>
      <c r="AS346" s="578"/>
      <c r="AT346" s="463" t="s">
        <v>677</v>
      </c>
      <c r="AU346" s="618">
        <v>42600</v>
      </c>
      <c r="AV346" s="463" t="s">
        <v>677</v>
      </c>
      <c r="AW346" s="463" t="s">
        <v>677</v>
      </c>
      <c r="AX346" s="463" t="s">
        <v>677</v>
      </c>
      <c r="AY346" s="463" t="s">
        <v>677</v>
      </c>
      <c r="AZ346" s="463" t="s">
        <v>677</v>
      </c>
      <c r="BA346" s="463" t="s">
        <v>677</v>
      </c>
      <c r="BB346" s="463" t="s">
        <v>677</v>
      </c>
      <c r="BC346" s="463" t="s">
        <v>677</v>
      </c>
      <c r="BD346" s="463" t="s">
        <v>677</v>
      </c>
      <c r="BE346" s="578"/>
      <c r="BF346" s="578"/>
      <c r="BG346" s="610" t="s">
        <v>683</v>
      </c>
      <c r="BH346" s="616"/>
      <c r="BI346" s="616"/>
      <c r="BJ346" s="463" t="s">
        <v>677</v>
      </c>
      <c r="BK346" s="616"/>
      <c r="BL346" s="616"/>
      <c r="BM346" s="463" t="s">
        <v>677</v>
      </c>
      <c r="BN346" s="463" t="s">
        <v>677</v>
      </c>
      <c r="BO346" s="463" t="s">
        <v>677</v>
      </c>
      <c r="BP346" s="463" t="s">
        <v>677</v>
      </c>
      <c r="BQ346" s="463" t="s">
        <v>677</v>
      </c>
      <c r="BR346" s="601" t="s">
        <v>683</v>
      </c>
      <c r="BS346" s="463" t="s">
        <v>677</v>
      </c>
      <c r="BT346" s="463" t="s">
        <v>677</v>
      </c>
      <c r="BU346" s="463" t="s">
        <v>677</v>
      </c>
      <c r="BV346" s="463" t="s">
        <v>677</v>
      </c>
      <c r="BW346" s="601" t="s">
        <v>683</v>
      </c>
      <c r="BX346" s="601" t="s">
        <v>683</v>
      </c>
      <c r="BY346" s="463" t="s">
        <v>677</v>
      </c>
    </row>
    <row r="347" spans="1:77" ht="25.5" x14ac:dyDescent="0.2">
      <c r="A347" s="598">
        <v>42601</v>
      </c>
      <c r="B347" s="463" t="s">
        <v>677</v>
      </c>
      <c r="C347" s="463" t="s">
        <v>677</v>
      </c>
      <c r="D347" s="463" t="s">
        <v>677</v>
      </c>
      <c r="E347" s="463" t="s">
        <v>677</v>
      </c>
      <c r="F347" s="463" t="s">
        <v>677</v>
      </c>
      <c r="G347" s="463" t="s">
        <v>677</v>
      </c>
      <c r="H347" s="463" t="s">
        <v>677</v>
      </c>
      <c r="I347" s="463" t="s">
        <v>677</v>
      </c>
      <c r="J347" s="463" t="s">
        <v>677</v>
      </c>
      <c r="K347" s="463" t="s">
        <v>677</v>
      </c>
      <c r="L347" s="463" t="s">
        <v>677</v>
      </c>
      <c r="M347" s="463" t="s">
        <v>677</v>
      </c>
      <c r="N347" s="463" t="s">
        <v>677</v>
      </c>
      <c r="O347" s="463" t="s">
        <v>677</v>
      </c>
      <c r="P347" s="463" t="s">
        <v>677</v>
      </c>
      <c r="Q347" s="463" t="s">
        <v>677</v>
      </c>
      <c r="R347" s="463" t="s">
        <v>677</v>
      </c>
      <c r="S347" s="463" t="s">
        <v>677</v>
      </c>
      <c r="T347" s="463" t="s">
        <v>677</v>
      </c>
      <c r="U347" s="463" t="s">
        <v>677</v>
      </c>
      <c r="V347" s="463" t="s">
        <v>677</v>
      </c>
      <c r="W347" s="463" t="s">
        <v>677</v>
      </c>
      <c r="X347" s="463" t="s">
        <v>677</v>
      </c>
      <c r="Y347" s="463" t="s">
        <v>677</v>
      </c>
      <c r="Z347" s="463" t="s">
        <v>677</v>
      </c>
      <c r="AA347" s="463" t="s">
        <v>677</v>
      </c>
      <c r="AB347" s="463" t="s">
        <v>677</v>
      </c>
      <c r="AC347" s="578"/>
      <c r="AD347" s="578"/>
      <c r="AE347" s="601" t="s">
        <v>683</v>
      </c>
      <c r="AF347" s="578"/>
      <c r="AG347" s="578"/>
      <c r="AH347" s="463" t="s">
        <v>677</v>
      </c>
      <c r="AI347" s="463" t="s">
        <v>677</v>
      </c>
      <c r="AJ347" s="463" t="s">
        <v>677</v>
      </c>
      <c r="AK347" s="463" t="s">
        <v>677</v>
      </c>
      <c r="AL347" s="578"/>
      <c r="AM347" s="578"/>
      <c r="AN347" s="463" t="s">
        <v>677</v>
      </c>
      <c r="AO347" s="578"/>
      <c r="AP347" s="578"/>
      <c r="AQ347" s="463" t="s">
        <v>677</v>
      </c>
      <c r="AR347" s="578"/>
      <c r="AS347" s="578"/>
      <c r="AT347" s="463" t="s">
        <v>677</v>
      </c>
      <c r="AU347" s="618">
        <v>42601</v>
      </c>
      <c r="AV347" s="463" t="s">
        <v>677</v>
      </c>
      <c r="AW347" s="463" t="s">
        <v>677</v>
      </c>
      <c r="AX347" s="463" t="s">
        <v>677</v>
      </c>
      <c r="AY347" s="463" t="s">
        <v>677</v>
      </c>
      <c r="AZ347" s="463" t="s">
        <v>677</v>
      </c>
      <c r="BA347" s="463" t="s">
        <v>677</v>
      </c>
      <c r="BB347" s="463" t="s">
        <v>677</v>
      </c>
      <c r="BC347" s="463" t="s">
        <v>677</v>
      </c>
      <c r="BD347" s="463" t="s">
        <v>677</v>
      </c>
      <c r="BE347" s="578"/>
      <c r="BF347" s="578"/>
      <c r="BG347" s="463" t="s">
        <v>677</v>
      </c>
      <c r="BH347" s="616"/>
      <c r="BI347" s="616"/>
      <c r="BJ347" s="463" t="s">
        <v>677</v>
      </c>
      <c r="BK347" s="616"/>
      <c r="BL347" s="616"/>
      <c r="BM347" s="463" t="s">
        <v>677</v>
      </c>
      <c r="BN347" s="463" t="s">
        <v>677</v>
      </c>
      <c r="BO347" s="463" t="s">
        <v>677</v>
      </c>
      <c r="BP347" s="463" t="s">
        <v>677</v>
      </c>
      <c r="BQ347" s="602" t="s">
        <v>886</v>
      </c>
      <c r="BR347" s="601" t="s">
        <v>683</v>
      </c>
      <c r="BS347" s="463" t="s">
        <v>677</v>
      </c>
      <c r="BT347" s="463" t="s">
        <v>677</v>
      </c>
      <c r="BU347" s="463" t="s">
        <v>677</v>
      </c>
      <c r="BV347" s="463" t="s">
        <v>677</v>
      </c>
      <c r="BW347" s="601" t="s">
        <v>683</v>
      </c>
      <c r="BX347" s="601" t="s">
        <v>683</v>
      </c>
      <c r="BY347" s="463" t="s">
        <v>677</v>
      </c>
    </row>
    <row r="348" spans="1:77" ht="25.5" x14ac:dyDescent="0.2">
      <c r="A348" s="598">
        <v>42602</v>
      </c>
      <c r="B348" s="463" t="s">
        <v>677</v>
      </c>
      <c r="C348" s="463" t="s">
        <v>677</v>
      </c>
      <c r="D348" s="463" t="s">
        <v>677</v>
      </c>
      <c r="E348" s="463" t="s">
        <v>677</v>
      </c>
      <c r="F348" s="463" t="s">
        <v>677</v>
      </c>
      <c r="G348" s="463" t="s">
        <v>677</v>
      </c>
      <c r="H348" s="463" t="s">
        <v>677</v>
      </c>
      <c r="I348" s="463" t="s">
        <v>677</v>
      </c>
      <c r="J348" s="463" t="s">
        <v>677</v>
      </c>
      <c r="K348" s="463" t="s">
        <v>677</v>
      </c>
      <c r="L348" s="463" t="s">
        <v>677</v>
      </c>
      <c r="M348" s="463" t="s">
        <v>677</v>
      </c>
      <c r="N348" s="463" t="s">
        <v>677</v>
      </c>
      <c r="O348" s="463" t="s">
        <v>677</v>
      </c>
      <c r="P348" s="463" t="s">
        <v>677</v>
      </c>
      <c r="Q348" s="463" t="s">
        <v>677</v>
      </c>
      <c r="R348" s="463" t="s">
        <v>677</v>
      </c>
      <c r="S348" s="463" t="s">
        <v>677</v>
      </c>
      <c r="T348" s="463" t="s">
        <v>677</v>
      </c>
      <c r="U348" s="463" t="s">
        <v>677</v>
      </c>
      <c r="V348" s="463" t="s">
        <v>677</v>
      </c>
      <c r="W348" s="463" t="s">
        <v>677</v>
      </c>
      <c r="X348" s="463" t="s">
        <v>677</v>
      </c>
      <c r="Y348" s="463" t="s">
        <v>677</v>
      </c>
      <c r="Z348" s="463" t="s">
        <v>677</v>
      </c>
      <c r="AA348" s="463" t="s">
        <v>677</v>
      </c>
      <c r="AB348" s="463" t="s">
        <v>677</v>
      </c>
      <c r="AC348" s="578"/>
      <c r="AD348" s="578"/>
      <c r="AE348" s="608" t="s">
        <v>677</v>
      </c>
      <c r="AF348" s="578"/>
      <c r="AG348" s="578"/>
      <c r="AH348" s="463" t="s">
        <v>677</v>
      </c>
      <c r="AI348" s="463" t="s">
        <v>677</v>
      </c>
      <c r="AJ348" s="463" t="s">
        <v>677</v>
      </c>
      <c r="AK348" s="463" t="s">
        <v>677</v>
      </c>
      <c r="AL348" s="578"/>
      <c r="AM348" s="578"/>
      <c r="AN348" s="463" t="s">
        <v>677</v>
      </c>
      <c r="AO348" s="578"/>
      <c r="AP348" s="578"/>
      <c r="AQ348" s="463" t="s">
        <v>677</v>
      </c>
      <c r="AR348" s="578"/>
      <c r="AS348" s="578"/>
      <c r="AT348" s="463" t="s">
        <v>677</v>
      </c>
      <c r="AU348" s="618">
        <v>42602</v>
      </c>
      <c r="AV348" s="463" t="s">
        <v>677</v>
      </c>
      <c r="AW348" s="463" t="s">
        <v>677</v>
      </c>
      <c r="AX348" s="463" t="s">
        <v>677</v>
      </c>
      <c r="AY348" s="463" t="s">
        <v>677</v>
      </c>
      <c r="AZ348" s="463" t="s">
        <v>677</v>
      </c>
      <c r="BA348" s="463" t="s">
        <v>677</v>
      </c>
      <c r="BB348" s="463" t="s">
        <v>677</v>
      </c>
      <c r="BC348" s="463" t="s">
        <v>677</v>
      </c>
      <c r="BD348" s="463" t="s">
        <v>677</v>
      </c>
      <c r="BE348" s="578"/>
      <c r="BF348" s="578"/>
      <c r="BG348" s="463" t="s">
        <v>677</v>
      </c>
      <c r="BH348" s="616"/>
      <c r="BI348" s="616"/>
      <c r="BJ348" s="463" t="s">
        <v>677</v>
      </c>
      <c r="BK348" s="616"/>
      <c r="BL348" s="616"/>
      <c r="BM348" s="463" t="s">
        <v>677</v>
      </c>
      <c r="BN348" s="463" t="s">
        <v>677</v>
      </c>
      <c r="BO348" s="463" t="s">
        <v>677</v>
      </c>
      <c r="BP348" s="463" t="s">
        <v>677</v>
      </c>
      <c r="BQ348" s="602" t="s">
        <v>886</v>
      </c>
      <c r="BR348" s="601" t="s">
        <v>683</v>
      </c>
      <c r="BS348" s="463" t="s">
        <v>677</v>
      </c>
      <c r="BT348" s="463" t="s">
        <v>677</v>
      </c>
      <c r="BU348" s="463" t="s">
        <v>677</v>
      </c>
      <c r="BV348" s="463" t="s">
        <v>677</v>
      </c>
      <c r="BW348" s="601" t="s">
        <v>683</v>
      </c>
      <c r="BX348" s="601" t="s">
        <v>683</v>
      </c>
      <c r="BY348" s="463" t="s">
        <v>677</v>
      </c>
    </row>
    <row r="349" spans="1:77" x14ac:dyDescent="0.2">
      <c r="A349" s="598">
        <v>42603</v>
      </c>
      <c r="B349" s="463" t="s">
        <v>677</v>
      </c>
      <c r="C349" s="463" t="s">
        <v>677</v>
      </c>
      <c r="D349" s="463" t="s">
        <v>677</v>
      </c>
      <c r="E349" s="463" t="s">
        <v>677</v>
      </c>
      <c r="F349" s="463" t="s">
        <v>677</v>
      </c>
      <c r="G349" s="463" t="s">
        <v>677</v>
      </c>
      <c r="H349" s="463" t="s">
        <v>677</v>
      </c>
      <c r="I349" s="463" t="s">
        <v>677</v>
      </c>
      <c r="J349" s="463" t="s">
        <v>677</v>
      </c>
      <c r="K349" s="463" t="s">
        <v>677</v>
      </c>
      <c r="L349" s="463" t="s">
        <v>677</v>
      </c>
      <c r="M349" s="463" t="s">
        <v>677</v>
      </c>
      <c r="N349" s="463" t="s">
        <v>677</v>
      </c>
      <c r="O349" s="463" t="s">
        <v>677</v>
      </c>
      <c r="P349" s="463" t="s">
        <v>677</v>
      </c>
      <c r="Q349" s="463" t="s">
        <v>677</v>
      </c>
      <c r="R349" s="463" t="s">
        <v>677</v>
      </c>
      <c r="S349" s="463" t="s">
        <v>677</v>
      </c>
      <c r="T349" s="463" t="s">
        <v>677</v>
      </c>
      <c r="U349" s="463" t="s">
        <v>677</v>
      </c>
      <c r="V349" s="463" t="s">
        <v>677</v>
      </c>
      <c r="W349" s="463" t="s">
        <v>677</v>
      </c>
      <c r="X349" s="463" t="s">
        <v>677</v>
      </c>
      <c r="Y349" s="463" t="s">
        <v>677</v>
      </c>
      <c r="Z349" s="463" t="s">
        <v>677</v>
      </c>
      <c r="AA349" s="463" t="s">
        <v>677</v>
      </c>
      <c r="AB349" s="463" t="s">
        <v>677</v>
      </c>
      <c r="AC349" s="578"/>
      <c r="AD349" s="578"/>
      <c r="AE349" s="608" t="s">
        <v>677</v>
      </c>
      <c r="AF349" s="578"/>
      <c r="AG349" s="578"/>
      <c r="AH349" s="463" t="s">
        <v>677</v>
      </c>
      <c r="AI349" s="463" t="s">
        <v>677</v>
      </c>
      <c r="AJ349" s="463" t="s">
        <v>677</v>
      </c>
      <c r="AK349" s="463" t="s">
        <v>677</v>
      </c>
      <c r="AL349" s="578"/>
      <c r="AM349" s="578"/>
      <c r="AN349" s="463" t="s">
        <v>677</v>
      </c>
      <c r="AO349" s="578"/>
      <c r="AP349" s="578"/>
      <c r="AQ349" s="463" t="s">
        <v>677</v>
      </c>
      <c r="AR349" s="578"/>
      <c r="AS349" s="578"/>
      <c r="AT349" s="463" t="s">
        <v>677</v>
      </c>
      <c r="AU349" s="618">
        <v>42603</v>
      </c>
      <c r="AV349" s="463" t="s">
        <v>677</v>
      </c>
      <c r="AW349" s="463" t="s">
        <v>677</v>
      </c>
      <c r="AX349" s="463" t="s">
        <v>677</v>
      </c>
      <c r="AY349" s="463" t="s">
        <v>677</v>
      </c>
      <c r="AZ349" s="463" t="s">
        <v>677</v>
      </c>
      <c r="BA349" s="463" t="s">
        <v>677</v>
      </c>
      <c r="BB349" s="463" t="s">
        <v>677</v>
      </c>
      <c r="BC349" s="463" t="s">
        <v>677</v>
      </c>
      <c r="BD349" s="463" t="s">
        <v>677</v>
      </c>
      <c r="BE349" s="578"/>
      <c r="BF349" s="578"/>
      <c r="BG349" s="463" t="s">
        <v>677</v>
      </c>
      <c r="BH349" s="616"/>
      <c r="BI349" s="616"/>
      <c r="BJ349" s="463" t="s">
        <v>677</v>
      </c>
      <c r="BK349" s="616"/>
      <c r="BL349" s="616"/>
      <c r="BM349" s="463" t="s">
        <v>677</v>
      </c>
      <c r="BN349" s="463" t="s">
        <v>677</v>
      </c>
      <c r="BO349" s="463" t="s">
        <v>677</v>
      </c>
      <c r="BP349" s="463" t="s">
        <v>677</v>
      </c>
      <c r="BQ349" s="603" t="s">
        <v>677</v>
      </c>
      <c r="BR349" s="601" t="s">
        <v>683</v>
      </c>
      <c r="BS349" s="463" t="s">
        <v>677</v>
      </c>
      <c r="BT349" s="463" t="s">
        <v>677</v>
      </c>
      <c r="BU349" s="463" t="s">
        <v>677</v>
      </c>
      <c r="BV349" s="463" t="s">
        <v>677</v>
      </c>
      <c r="BW349" s="601" t="s">
        <v>683</v>
      </c>
      <c r="BX349" s="601" t="s">
        <v>683</v>
      </c>
      <c r="BY349" s="463" t="s">
        <v>677</v>
      </c>
    </row>
    <row r="350" spans="1:77" x14ac:dyDescent="0.2">
      <c r="A350" s="598">
        <v>42604</v>
      </c>
      <c r="B350" s="463" t="s">
        <v>677</v>
      </c>
      <c r="C350" s="463" t="s">
        <v>677</v>
      </c>
      <c r="D350" s="463" t="s">
        <v>677</v>
      </c>
      <c r="E350" s="463" t="s">
        <v>677</v>
      </c>
      <c r="F350" s="463" t="s">
        <v>677</v>
      </c>
      <c r="G350" s="463" t="s">
        <v>677</v>
      </c>
      <c r="H350" s="463" t="s">
        <v>677</v>
      </c>
      <c r="I350" s="463" t="s">
        <v>677</v>
      </c>
      <c r="J350" s="463" t="s">
        <v>677</v>
      </c>
      <c r="K350" s="463" t="s">
        <v>677</v>
      </c>
      <c r="L350" s="463" t="s">
        <v>677</v>
      </c>
      <c r="M350" s="463" t="s">
        <v>677</v>
      </c>
      <c r="N350" s="463" t="s">
        <v>677</v>
      </c>
      <c r="O350" s="463" t="s">
        <v>677</v>
      </c>
      <c r="P350" s="463" t="s">
        <v>677</v>
      </c>
      <c r="Q350" s="463" t="s">
        <v>677</v>
      </c>
      <c r="R350" s="463" t="s">
        <v>677</v>
      </c>
      <c r="S350" s="463" t="s">
        <v>677</v>
      </c>
      <c r="T350" s="463" t="s">
        <v>677</v>
      </c>
      <c r="U350" s="463" t="s">
        <v>677</v>
      </c>
      <c r="V350" s="463" t="s">
        <v>677</v>
      </c>
      <c r="W350" s="463" t="s">
        <v>677</v>
      </c>
      <c r="X350" s="463" t="s">
        <v>677</v>
      </c>
      <c r="Y350" s="463" t="s">
        <v>677</v>
      </c>
      <c r="Z350" s="463" t="s">
        <v>677</v>
      </c>
      <c r="AA350" s="463" t="s">
        <v>677</v>
      </c>
      <c r="AB350" s="463" t="s">
        <v>677</v>
      </c>
      <c r="AC350" s="578"/>
      <c r="AD350" s="578"/>
      <c r="AE350" s="608" t="s">
        <v>677</v>
      </c>
      <c r="AF350" s="578"/>
      <c r="AG350" s="578"/>
      <c r="AH350" s="463" t="s">
        <v>677</v>
      </c>
      <c r="AI350" s="463" t="s">
        <v>677</v>
      </c>
      <c r="AJ350" s="463" t="s">
        <v>677</v>
      </c>
      <c r="AK350" s="463" t="s">
        <v>677</v>
      </c>
      <c r="AL350" s="578"/>
      <c r="AM350" s="578"/>
      <c r="AN350" s="463" t="s">
        <v>677</v>
      </c>
      <c r="AO350" s="578"/>
      <c r="AP350" s="578"/>
      <c r="AQ350" s="463" t="s">
        <v>677</v>
      </c>
      <c r="AR350" s="578"/>
      <c r="AS350" s="578"/>
      <c r="AT350" s="463" t="s">
        <v>677</v>
      </c>
      <c r="AU350" s="618">
        <v>42604</v>
      </c>
      <c r="AV350" s="463" t="s">
        <v>677</v>
      </c>
      <c r="AW350" s="463" t="s">
        <v>677</v>
      </c>
      <c r="AX350" s="463" t="s">
        <v>677</v>
      </c>
      <c r="AY350" s="463" t="s">
        <v>677</v>
      </c>
      <c r="AZ350" s="463" t="s">
        <v>677</v>
      </c>
      <c r="BA350" s="463" t="s">
        <v>677</v>
      </c>
      <c r="BB350" s="463" t="s">
        <v>677</v>
      </c>
      <c r="BC350" s="463" t="s">
        <v>677</v>
      </c>
      <c r="BD350" s="463" t="s">
        <v>677</v>
      </c>
      <c r="BE350" s="578"/>
      <c r="BF350" s="578"/>
      <c r="BG350" s="463" t="s">
        <v>677</v>
      </c>
      <c r="BH350" s="616"/>
      <c r="BI350" s="616"/>
      <c r="BJ350" s="463" t="s">
        <v>677</v>
      </c>
      <c r="BK350" s="616"/>
      <c r="BL350" s="616"/>
      <c r="BM350" s="463" t="s">
        <v>677</v>
      </c>
      <c r="BN350" s="463" t="s">
        <v>677</v>
      </c>
      <c r="BO350" s="463" t="s">
        <v>677</v>
      </c>
      <c r="BP350" s="463" t="s">
        <v>677</v>
      </c>
      <c r="BQ350" s="601" t="s">
        <v>683</v>
      </c>
      <c r="BR350" s="601" t="s">
        <v>683</v>
      </c>
      <c r="BS350" s="463" t="s">
        <v>677</v>
      </c>
      <c r="BT350" s="463" t="s">
        <v>677</v>
      </c>
      <c r="BU350" s="463" t="s">
        <v>677</v>
      </c>
      <c r="BV350" s="463" t="s">
        <v>677</v>
      </c>
      <c r="BW350" s="601" t="s">
        <v>683</v>
      </c>
      <c r="BX350" s="601" t="s">
        <v>683</v>
      </c>
      <c r="BY350" s="463" t="s">
        <v>677</v>
      </c>
    </row>
    <row r="351" spans="1:77" x14ac:dyDescent="0.2">
      <c r="A351" s="598">
        <v>42605</v>
      </c>
      <c r="B351" s="463" t="s">
        <v>677</v>
      </c>
      <c r="C351" s="463" t="s">
        <v>677</v>
      </c>
      <c r="D351" s="463" t="s">
        <v>677</v>
      </c>
      <c r="E351" s="463" t="s">
        <v>677</v>
      </c>
      <c r="F351" s="463" t="s">
        <v>677</v>
      </c>
      <c r="G351" s="463" t="s">
        <v>677</v>
      </c>
      <c r="H351" s="463" t="s">
        <v>677</v>
      </c>
      <c r="I351" s="463" t="s">
        <v>677</v>
      </c>
      <c r="J351" s="463" t="s">
        <v>677</v>
      </c>
      <c r="K351" s="463" t="s">
        <v>677</v>
      </c>
      <c r="L351" s="463" t="s">
        <v>677</v>
      </c>
      <c r="M351" s="463" t="s">
        <v>677</v>
      </c>
      <c r="N351" s="463" t="s">
        <v>677</v>
      </c>
      <c r="O351" s="463" t="s">
        <v>677</v>
      </c>
      <c r="P351" s="463" t="s">
        <v>677</v>
      </c>
      <c r="Q351" s="463" t="s">
        <v>677</v>
      </c>
      <c r="R351" s="463" t="s">
        <v>677</v>
      </c>
      <c r="S351" s="463" t="s">
        <v>677</v>
      </c>
      <c r="T351" s="463" t="s">
        <v>677</v>
      </c>
      <c r="U351" s="463" t="s">
        <v>677</v>
      </c>
      <c r="V351" s="463" t="s">
        <v>677</v>
      </c>
      <c r="W351" s="463" t="s">
        <v>677</v>
      </c>
      <c r="X351" s="463" t="s">
        <v>677</v>
      </c>
      <c r="Y351" s="463" t="s">
        <v>677</v>
      </c>
      <c r="Z351" s="463" t="s">
        <v>677</v>
      </c>
      <c r="AA351" s="463" t="s">
        <v>677</v>
      </c>
      <c r="AB351" s="463" t="s">
        <v>677</v>
      </c>
      <c r="AC351" s="578"/>
      <c r="AD351" s="578"/>
      <c r="AE351" s="608" t="s">
        <v>677</v>
      </c>
      <c r="AF351" s="578"/>
      <c r="AG351" s="578"/>
      <c r="AH351" s="463" t="s">
        <v>677</v>
      </c>
      <c r="AI351" s="463" t="s">
        <v>677</v>
      </c>
      <c r="AJ351" s="463" t="s">
        <v>677</v>
      </c>
      <c r="AK351" s="463" t="s">
        <v>677</v>
      </c>
      <c r="AL351" s="578"/>
      <c r="AM351" s="578"/>
      <c r="AN351" s="463" t="s">
        <v>677</v>
      </c>
      <c r="AO351" s="578"/>
      <c r="AP351" s="578"/>
      <c r="AQ351" s="463" t="s">
        <v>677</v>
      </c>
      <c r="AR351" s="578"/>
      <c r="AS351" s="578"/>
      <c r="AT351" s="463" t="s">
        <v>677</v>
      </c>
      <c r="AU351" s="618">
        <v>42605</v>
      </c>
      <c r="AV351" s="463" t="s">
        <v>677</v>
      </c>
      <c r="AW351" s="463" t="s">
        <v>677</v>
      </c>
      <c r="AX351" s="463" t="s">
        <v>677</v>
      </c>
      <c r="AY351" s="463" t="s">
        <v>677</v>
      </c>
      <c r="AZ351" s="463" t="s">
        <v>677</v>
      </c>
      <c r="BA351" s="463" t="s">
        <v>677</v>
      </c>
      <c r="BB351" s="463" t="s">
        <v>677</v>
      </c>
      <c r="BC351" s="463" t="s">
        <v>677</v>
      </c>
      <c r="BD351" s="463" t="s">
        <v>677</v>
      </c>
      <c r="BE351" s="578"/>
      <c r="BF351" s="578"/>
      <c r="BG351" s="463" t="s">
        <v>677</v>
      </c>
      <c r="BH351" s="616"/>
      <c r="BI351" s="616"/>
      <c r="BJ351" s="463" t="s">
        <v>677</v>
      </c>
      <c r="BK351" s="616"/>
      <c r="BL351" s="616"/>
      <c r="BM351" s="463" t="s">
        <v>677</v>
      </c>
      <c r="BN351" s="463" t="s">
        <v>677</v>
      </c>
      <c r="BO351" s="463" t="s">
        <v>677</v>
      </c>
      <c r="BP351" s="463" t="s">
        <v>677</v>
      </c>
      <c r="BQ351" s="601" t="s">
        <v>683</v>
      </c>
      <c r="BR351" s="463" t="s">
        <v>677</v>
      </c>
      <c r="BS351" s="463" t="s">
        <v>677</v>
      </c>
      <c r="BT351" s="463" t="s">
        <v>677</v>
      </c>
      <c r="BU351" s="463" t="s">
        <v>677</v>
      </c>
      <c r="BV351" s="463" t="s">
        <v>677</v>
      </c>
      <c r="BW351" s="601" t="s">
        <v>683</v>
      </c>
      <c r="BX351" s="601" t="s">
        <v>683</v>
      </c>
      <c r="BY351" s="463" t="s">
        <v>677</v>
      </c>
    </row>
    <row r="352" spans="1:77" x14ac:dyDescent="0.2">
      <c r="A352" s="598">
        <v>42606</v>
      </c>
      <c r="B352" s="463" t="s">
        <v>677</v>
      </c>
      <c r="C352" s="463" t="s">
        <v>677</v>
      </c>
      <c r="D352" s="463" t="s">
        <v>677</v>
      </c>
      <c r="E352" s="463" t="s">
        <v>677</v>
      </c>
      <c r="F352" s="463" t="s">
        <v>677</v>
      </c>
      <c r="G352" s="463" t="s">
        <v>677</v>
      </c>
      <c r="H352" s="463" t="s">
        <v>677</v>
      </c>
      <c r="I352" s="463" t="s">
        <v>677</v>
      </c>
      <c r="J352" s="463" t="s">
        <v>677</v>
      </c>
      <c r="K352" s="463" t="s">
        <v>677</v>
      </c>
      <c r="L352" s="463" t="s">
        <v>677</v>
      </c>
      <c r="M352" s="463" t="s">
        <v>677</v>
      </c>
      <c r="N352" s="463" t="s">
        <v>677</v>
      </c>
      <c r="O352" s="463" t="s">
        <v>677</v>
      </c>
      <c r="P352" s="463" t="s">
        <v>677</v>
      </c>
      <c r="Q352" s="463" t="s">
        <v>677</v>
      </c>
      <c r="R352" s="463" t="s">
        <v>677</v>
      </c>
      <c r="S352" s="463" t="s">
        <v>677</v>
      </c>
      <c r="T352" s="463" t="s">
        <v>677</v>
      </c>
      <c r="U352" s="463" t="s">
        <v>677</v>
      </c>
      <c r="V352" s="463" t="s">
        <v>677</v>
      </c>
      <c r="W352" s="463" t="s">
        <v>677</v>
      </c>
      <c r="X352" s="463" t="s">
        <v>677</v>
      </c>
      <c r="Y352" s="463" t="s">
        <v>677</v>
      </c>
      <c r="Z352" s="463" t="s">
        <v>677</v>
      </c>
      <c r="AA352" s="463" t="s">
        <v>677</v>
      </c>
      <c r="AB352" s="463" t="s">
        <v>677</v>
      </c>
      <c r="AC352" s="578"/>
      <c r="AD352" s="578"/>
      <c r="AE352" s="608" t="s">
        <v>677</v>
      </c>
      <c r="AF352" s="578"/>
      <c r="AG352" s="578"/>
      <c r="AH352" s="463" t="s">
        <v>677</v>
      </c>
      <c r="AI352" s="463" t="s">
        <v>677</v>
      </c>
      <c r="AJ352" s="463" t="s">
        <v>677</v>
      </c>
      <c r="AK352" s="463" t="s">
        <v>677</v>
      </c>
      <c r="AL352" s="578"/>
      <c r="AM352" s="578"/>
      <c r="AN352" s="463" t="s">
        <v>677</v>
      </c>
      <c r="AO352" s="578"/>
      <c r="AP352" s="578"/>
      <c r="AQ352" s="463" t="s">
        <v>677</v>
      </c>
      <c r="AR352" s="578"/>
      <c r="AS352" s="578"/>
      <c r="AT352" s="463" t="s">
        <v>677</v>
      </c>
      <c r="AU352" s="618">
        <v>42606</v>
      </c>
      <c r="AV352" s="463" t="s">
        <v>677</v>
      </c>
      <c r="AW352" s="463" t="s">
        <v>677</v>
      </c>
      <c r="AX352" s="463" t="s">
        <v>677</v>
      </c>
      <c r="AY352" s="463" t="s">
        <v>677</v>
      </c>
      <c r="AZ352" s="463" t="s">
        <v>677</v>
      </c>
      <c r="BA352" s="463" t="s">
        <v>677</v>
      </c>
      <c r="BB352" s="463" t="s">
        <v>677</v>
      </c>
      <c r="BC352" s="463" t="s">
        <v>677</v>
      </c>
      <c r="BD352" s="463" t="s">
        <v>677</v>
      </c>
      <c r="BE352" s="578"/>
      <c r="BF352" s="578"/>
      <c r="BG352" s="463" t="s">
        <v>677</v>
      </c>
      <c r="BH352" s="616"/>
      <c r="BI352" s="616"/>
      <c r="BJ352" s="463" t="s">
        <v>677</v>
      </c>
      <c r="BK352" s="616"/>
      <c r="BL352" s="616"/>
      <c r="BM352" s="463" t="s">
        <v>677</v>
      </c>
      <c r="BN352" s="463" t="s">
        <v>677</v>
      </c>
      <c r="BO352" s="463" t="s">
        <v>677</v>
      </c>
      <c r="BP352" s="463" t="s">
        <v>677</v>
      </c>
      <c r="BQ352" s="463" t="s">
        <v>677</v>
      </c>
      <c r="BR352" s="463" t="s">
        <v>677</v>
      </c>
      <c r="BS352" s="463" t="s">
        <v>677</v>
      </c>
      <c r="BT352" s="463" t="s">
        <v>677</v>
      </c>
      <c r="BU352" s="463" t="s">
        <v>677</v>
      </c>
      <c r="BV352" s="463" t="s">
        <v>677</v>
      </c>
      <c r="BW352" s="601" t="s">
        <v>683</v>
      </c>
      <c r="BX352" s="601" t="s">
        <v>683</v>
      </c>
      <c r="BY352" s="463" t="s">
        <v>677</v>
      </c>
    </row>
    <row r="353" spans="1:77" x14ac:dyDescent="0.2">
      <c r="A353" s="598">
        <v>42607</v>
      </c>
      <c r="B353" s="463" t="s">
        <v>677</v>
      </c>
      <c r="C353" s="463" t="s">
        <v>677</v>
      </c>
      <c r="D353" s="463" t="s">
        <v>677</v>
      </c>
      <c r="E353" s="463" t="s">
        <v>677</v>
      </c>
      <c r="F353" s="463" t="s">
        <v>677</v>
      </c>
      <c r="G353" s="463" t="s">
        <v>677</v>
      </c>
      <c r="H353" s="463" t="s">
        <v>677</v>
      </c>
      <c r="I353" s="463" t="s">
        <v>677</v>
      </c>
      <c r="J353" s="463" t="s">
        <v>677</v>
      </c>
      <c r="K353" s="463" t="s">
        <v>677</v>
      </c>
      <c r="L353" s="463" t="s">
        <v>677</v>
      </c>
      <c r="M353" s="463" t="s">
        <v>677</v>
      </c>
      <c r="N353" s="463" t="s">
        <v>677</v>
      </c>
      <c r="O353" s="463" t="s">
        <v>677</v>
      </c>
      <c r="P353" s="463" t="s">
        <v>677</v>
      </c>
      <c r="Q353" s="463" t="s">
        <v>677</v>
      </c>
      <c r="R353" s="463" t="s">
        <v>677</v>
      </c>
      <c r="S353" s="463" t="s">
        <v>677</v>
      </c>
      <c r="T353" s="463" t="s">
        <v>677</v>
      </c>
      <c r="U353" s="463" t="s">
        <v>677</v>
      </c>
      <c r="V353" s="463" t="s">
        <v>677</v>
      </c>
      <c r="W353" s="463" t="s">
        <v>677</v>
      </c>
      <c r="X353" s="463" t="s">
        <v>677</v>
      </c>
      <c r="Y353" s="463" t="s">
        <v>677</v>
      </c>
      <c r="Z353" s="463" t="s">
        <v>677</v>
      </c>
      <c r="AA353" s="463" t="s">
        <v>677</v>
      </c>
      <c r="AB353" s="463" t="s">
        <v>677</v>
      </c>
      <c r="AC353" s="578"/>
      <c r="AD353" s="578"/>
      <c r="AE353" s="608" t="s">
        <v>677</v>
      </c>
      <c r="AF353" s="578"/>
      <c r="AG353" s="578"/>
      <c r="AH353" s="463" t="s">
        <v>677</v>
      </c>
      <c r="AI353" s="463" t="s">
        <v>677</v>
      </c>
      <c r="AJ353" s="463" t="s">
        <v>677</v>
      </c>
      <c r="AK353" s="463" t="s">
        <v>677</v>
      </c>
      <c r="AL353" s="578"/>
      <c r="AM353" s="578"/>
      <c r="AN353" s="463" t="s">
        <v>677</v>
      </c>
      <c r="AO353" s="578"/>
      <c r="AP353" s="578"/>
      <c r="AQ353" s="463" t="s">
        <v>677</v>
      </c>
      <c r="AR353" s="578"/>
      <c r="AS353" s="578"/>
      <c r="AT353" s="463" t="s">
        <v>677</v>
      </c>
      <c r="AU353" s="618">
        <v>42607</v>
      </c>
      <c r="AV353" s="463" t="s">
        <v>677</v>
      </c>
      <c r="AW353" s="463" t="s">
        <v>677</v>
      </c>
      <c r="AX353" s="463" t="s">
        <v>677</v>
      </c>
      <c r="AY353" s="463" t="s">
        <v>677</v>
      </c>
      <c r="AZ353" s="463" t="s">
        <v>677</v>
      </c>
      <c r="BA353" s="463" t="s">
        <v>677</v>
      </c>
      <c r="BB353" s="463" t="s">
        <v>677</v>
      </c>
      <c r="BC353" s="463" t="s">
        <v>677</v>
      </c>
      <c r="BD353" s="463" t="s">
        <v>677</v>
      </c>
      <c r="BE353" s="578"/>
      <c r="BF353" s="578"/>
      <c r="BG353" s="463" t="s">
        <v>677</v>
      </c>
      <c r="BH353" s="616"/>
      <c r="BI353" s="616"/>
      <c r="BJ353" s="463" t="s">
        <v>677</v>
      </c>
      <c r="BK353" s="616"/>
      <c r="BL353" s="616"/>
      <c r="BM353" s="463" t="s">
        <v>677</v>
      </c>
      <c r="BN353" s="463" t="s">
        <v>677</v>
      </c>
      <c r="BO353" s="463" t="s">
        <v>677</v>
      </c>
      <c r="BP353" s="463" t="s">
        <v>677</v>
      </c>
      <c r="BQ353" s="463" t="s">
        <v>677</v>
      </c>
      <c r="BR353" s="603" t="s">
        <v>677</v>
      </c>
      <c r="BS353" s="463" t="s">
        <v>677</v>
      </c>
      <c r="BT353" s="463" t="s">
        <v>677</v>
      </c>
      <c r="BU353" s="463" t="s">
        <v>677</v>
      </c>
      <c r="BV353" s="463" t="s">
        <v>677</v>
      </c>
      <c r="BW353" s="601" t="s">
        <v>683</v>
      </c>
      <c r="BX353" s="601" t="s">
        <v>683</v>
      </c>
      <c r="BY353" s="463" t="s">
        <v>677</v>
      </c>
    </row>
    <row r="354" spans="1:77" ht="25.5" x14ac:dyDescent="0.2">
      <c r="A354" s="598">
        <v>42608</v>
      </c>
      <c r="B354" s="463" t="s">
        <v>677</v>
      </c>
      <c r="C354" s="463" t="s">
        <v>677</v>
      </c>
      <c r="D354" s="463" t="s">
        <v>677</v>
      </c>
      <c r="E354" s="463" t="s">
        <v>677</v>
      </c>
      <c r="F354" s="463" t="s">
        <v>677</v>
      </c>
      <c r="G354" s="463" t="s">
        <v>677</v>
      </c>
      <c r="H354" s="463" t="s">
        <v>677</v>
      </c>
      <c r="I354" s="463" t="s">
        <v>677</v>
      </c>
      <c r="J354" s="463" t="s">
        <v>677</v>
      </c>
      <c r="K354" s="463" t="s">
        <v>677</v>
      </c>
      <c r="L354" s="463" t="s">
        <v>677</v>
      </c>
      <c r="M354" s="463" t="s">
        <v>677</v>
      </c>
      <c r="N354" s="463" t="s">
        <v>677</v>
      </c>
      <c r="O354" s="463" t="s">
        <v>677</v>
      </c>
      <c r="P354" s="463" t="s">
        <v>677</v>
      </c>
      <c r="Q354" s="463" t="s">
        <v>677</v>
      </c>
      <c r="R354" s="463" t="s">
        <v>677</v>
      </c>
      <c r="S354" s="463" t="s">
        <v>677</v>
      </c>
      <c r="T354" s="463" t="s">
        <v>677</v>
      </c>
      <c r="U354" s="463" t="s">
        <v>677</v>
      </c>
      <c r="V354" s="463" t="s">
        <v>677</v>
      </c>
      <c r="W354" s="463" t="s">
        <v>677</v>
      </c>
      <c r="X354" s="463" t="s">
        <v>677</v>
      </c>
      <c r="Y354" s="463" t="s">
        <v>677</v>
      </c>
      <c r="Z354" s="463" t="s">
        <v>677</v>
      </c>
      <c r="AA354" s="463" t="s">
        <v>677</v>
      </c>
      <c r="AB354" s="463" t="s">
        <v>677</v>
      </c>
      <c r="AC354" s="578"/>
      <c r="AD354" s="578"/>
      <c r="AE354" s="608" t="s">
        <v>677</v>
      </c>
      <c r="AF354" s="578"/>
      <c r="AG354" s="578"/>
      <c r="AH354" s="463" t="s">
        <v>677</v>
      </c>
      <c r="AI354" s="463" t="s">
        <v>677</v>
      </c>
      <c r="AJ354" s="463" t="s">
        <v>677</v>
      </c>
      <c r="AK354" s="463" t="s">
        <v>677</v>
      </c>
      <c r="AL354" s="578"/>
      <c r="AM354" s="578"/>
      <c r="AN354" s="463" t="s">
        <v>677</v>
      </c>
      <c r="AO354" s="578"/>
      <c r="AP354" s="578"/>
      <c r="AQ354" s="463" t="s">
        <v>677</v>
      </c>
      <c r="AR354" s="578"/>
      <c r="AS354" s="578"/>
      <c r="AT354" s="463" t="s">
        <v>677</v>
      </c>
      <c r="AU354" s="618">
        <v>42608</v>
      </c>
      <c r="AV354" s="463" t="s">
        <v>677</v>
      </c>
      <c r="AW354" s="463" t="s">
        <v>677</v>
      </c>
      <c r="AX354" s="463" t="s">
        <v>677</v>
      </c>
      <c r="AY354" s="463" t="s">
        <v>677</v>
      </c>
      <c r="AZ354" s="463" t="s">
        <v>677</v>
      </c>
      <c r="BA354" s="463" t="s">
        <v>677</v>
      </c>
      <c r="BB354" s="463" t="s">
        <v>677</v>
      </c>
      <c r="BC354" s="463" t="s">
        <v>677</v>
      </c>
      <c r="BD354" s="463" t="s">
        <v>677</v>
      </c>
      <c r="BE354" s="578"/>
      <c r="BF354" s="578"/>
      <c r="BG354" s="463" t="s">
        <v>677</v>
      </c>
      <c r="BH354" s="616"/>
      <c r="BI354" s="616"/>
      <c r="BJ354" s="463" t="s">
        <v>677</v>
      </c>
      <c r="BK354" s="616"/>
      <c r="BL354" s="616"/>
      <c r="BM354" s="463" t="s">
        <v>677</v>
      </c>
      <c r="BN354" s="463" t="s">
        <v>677</v>
      </c>
      <c r="BO354" s="463" t="s">
        <v>677</v>
      </c>
      <c r="BP354" s="463" t="s">
        <v>677</v>
      </c>
      <c r="BQ354" s="602" t="s">
        <v>886</v>
      </c>
      <c r="BR354" s="601" t="s">
        <v>683</v>
      </c>
      <c r="BS354" s="463" t="s">
        <v>677</v>
      </c>
      <c r="BT354" s="463" t="s">
        <v>677</v>
      </c>
      <c r="BU354" s="463" t="s">
        <v>677</v>
      </c>
      <c r="BV354" s="463" t="s">
        <v>677</v>
      </c>
      <c r="BW354" s="601" t="s">
        <v>683</v>
      </c>
      <c r="BX354" s="601" t="s">
        <v>683</v>
      </c>
      <c r="BY354" s="463" t="s">
        <v>677</v>
      </c>
    </row>
    <row r="355" spans="1:77" ht="25.5" x14ac:dyDescent="0.2">
      <c r="A355" s="598">
        <v>42609</v>
      </c>
      <c r="B355" s="463" t="s">
        <v>677</v>
      </c>
      <c r="C355" s="463" t="s">
        <v>677</v>
      </c>
      <c r="D355" s="463" t="s">
        <v>677</v>
      </c>
      <c r="E355" s="463" t="s">
        <v>677</v>
      </c>
      <c r="F355" s="463" t="s">
        <v>677</v>
      </c>
      <c r="G355" s="463" t="s">
        <v>677</v>
      </c>
      <c r="H355" s="463" t="s">
        <v>677</v>
      </c>
      <c r="I355" s="463" t="s">
        <v>677</v>
      </c>
      <c r="J355" s="463" t="s">
        <v>677</v>
      </c>
      <c r="K355" s="463" t="s">
        <v>677</v>
      </c>
      <c r="L355" s="463" t="s">
        <v>677</v>
      </c>
      <c r="M355" s="463" t="s">
        <v>677</v>
      </c>
      <c r="N355" s="463" t="s">
        <v>677</v>
      </c>
      <c r="O355" s="463" t="s">
        <v>677</v>
      </c>
      <c r="P355" s="463" t="s">
        <v>677</v>
      </c>
      <c r="Q355" s="463" t="s">
        <v>677</v>
      </c>
      <c r="R355" s="463" t="s">
        <v>677</v>
      </c>
      <c r="S355" s="463" t="s">
        <v>677</v>
      </c>
      <c r="T355" s="463" t="s">
        <v>677</v>
      </c>
      <c r="U355" s="463" t="s">
        <v>677</v>
      </c>
      <c r="V355" s="463" t="s">
        <v>677</v>
      </c>
      <c r="W355" s="463" t="s">
        <v>677</v>
      </c>
      <c r="X355" s="463" t="s">
        <v>677</v>
      </c>
      <c r="Y355" s="463" t="s">
        <v>677</v>
      </c>
      <c r="Z355" s="463" t="s">
        <v>677</v>
      </c>
      <c r="AA355" s="463" t="s">
        <v>677</v>
      </c>
      <c r="AB355" s="463" t="s">
        <v>677</v>
      </c>
      <c r="AC355" s="578"/>
      <c r="AD355" s="578"/>
      <c r="AE355" s="608" t="s">
        <v>677</v>
      </c>
      <c r="AF355" s="578"/>
      <c r="AG355" s="578"/>
      <c r="AH355" s="463" t="s">
        <v>677</v>
      </c>
      <c r="AI355" s="463" t="s">
        <v>677</v>
      </c>
      <c r="AJ355" s="463" t="s">
        <v>677</v>
      </c>
      <c r="AK355" s="463" t="s">
        <v>677</v>
      </c>
      <c r="AL355" s="578"/>
      <c r="AM355" s="578"/>
      <c r="AN355" s="463" t="s">
        <v>677</v>
      </c>
      <c r="AO355" s="578"/>
      <c r="AP355" s="578"/>
      <c r="AQ355" s="463" t="s">
        <v>677</v>
      </c>
      <c r="AR355" s="578"/>
      <c r="AS355" s="578"/>
      <c r="AT355" s="463" t="s">
        <v>677</v>
      </c>
      <c r="AU355" s="618">
        <v>42609</v>
      </c>
      <c r="AV355" s="463" t="s">
        <v>677</v>
      </c>
      <c r="AW355" s="463" t="s">
        <v>677</v>
      </c>
      <c r="AX355" s="463" t="s">
        <v>677</v>
      </c>
      <c r="AY355" s="463" t="s">
        <v>677</v>
      </c>
      <c r="AZ355" s="463" t="s">
        <v>677</v>
      </c>
      <c r="BA355" s="463" t="s">
        <v>677</v>
      </c>
      <c r="BB355" s="463" t="s">
        <v>677</v>
      </c>
      <c r="BC355" s="463" t="s">
        <v>677</v>
      </c>
      <c r="BD355" s="463" t="s">
        <v>677</v>
      </c>
      <c r="BE355" s="578"/>
      <c r="BF355" s="578"/>
      <c r="BG355" s="463" t="s">
        <v>677</v>
      </c>
      <c r="BH355" s="616"/>
      <c r="BI355" s="616"/>
      <c r="BJ355" s="463" t="s">
        <v>677</v>
      </c>
      <c r="BK355" s="616"/>
      <c r="BL355" s="616"/>
      <c r="BM355" s="463" t="s">
        <v>677</v>
      </c>
      <c r="BN355" s="463" t="s">
        <v>677</v>
      </c>
      <c r="BO355" s="463" t="s">
        <v>677</v>
      </c>
      <c r="BP355" s="463" t="s">
        <v>677</v>
      </c>
      <c r="BQ355" s="602" t="s">
        <v>886</v>
      </c>
      <c r="BR355" s="601" t="s">
        <v>683</v>
      </c>
      <c r="BS355" s="463" t="s">
        <v>677</v>
      </c>
      <c r="BT355" s="463" t="s">
        <v>677</v>
      </c>
      <c r="BU355" s="463" t="s">
        <v>677</v>
      </c>
      <c r="BV355" s="463" t="s">
        <v>677</v>
      </c>
      <c r="BW355" s="601" t="s">
        <v>683</v>
      </c>
      <c r="BX355" s="601" t="s">
        <v>683</v>
      </c>
      <c r="BY355" s="463" t="s">
        <v>677</v>
      </c>
    </row>
    <row r="356" spans="1:77" x14ac:dyDescent="0.2">
      <c r="A356" s="598">
        <v>42610</v>
      </c>
      <c r="B356" s="463" t="s">
        <v>677</v>
      </c>
      <c r="C356" s="463" t="s">
        <v>677</v>
      </c>
      <c r="D356" s="463" t="s">
        <v>677</v>
      </c>
      <c r="E356" s="463" t="s">
        <v>677</v>
      </c>
      <c r="F356" s="463" t="s">
        <v>677</v>
      </c>
      <c r="G356" s="463" t="s">
        <v>677</v>
      </c>
      <c r="H356" s="463" t="s">
        <v>677</v>
      </c>
      <c r="I356" s="463" t="s">
        <v>677</v>
      </c>
      <c r="J356" s="463" t="s">
        <v>677</v>
      </c>
      <c r="K356" s="463" t="s">
        <v>677</v>
      </c>
      <c r="L356" s="463" t="s">
        <v>677</v>
      </c>
      <c r="M356" s="463" t="s">
        <v>677</v>
      </c>
      <c r="N356" s="463" t="s">
        <v>677</v>
      </c>
      <c r="O356" s="463" t="s">
        <v>677</v>
      </c>
      <c r="P356" s="463" t="s">
        <v>677</v>
      </c>
      <c r="Q356" s="463" t="s">
        <v>677</v>
      </c>
      <c r="R356" s="463" t="s">
        <v>677</v>
      </c>
      <c r="S356" s="463" t="s">
        <v>677</v>
      </c>
      <c r="T356" s="463" t="s">
        <v>677</v>
      </c>
      <c r="U356" s="463" t="s">
        <v>677</v>
      </c>
      <c r="V356" s="463" t="s">
        <v>677</v>
      </c>
      <c r="W356" s="463" t="s">
        <v>677</v>
      </c>
      <c r="X356" s="463" t="s">
        <v>677</v>
      </c>
      <c r="Y356" s="463" t="s">
        <v>677</v>
      </c>
      <c r="Z356" s="463" t="s">
        <v>677</v>
      </c>
      <c r="AA356" s="463" t="s">
        <v>677</v>
      </c>
      <c r="AB356" s="463" t="s">
        <v>677</v>
      </c>
      <c r="AC356" s="578"/>
      <c r="AD356" s="578"/>
      <c r="AE356" s="608" t="s">
        <v>677</v>
      </c>
      <c r="AF356" s="578"/>
      <c r="AG356" s="578"/>
      <c r="AH356" s="463" t="s">
        <v>677</v>
      </c>
      <c r="AI356" s="463" t="s">
        <v>677</v>
      </c>
      <c r="AJ356" s="463" t="s">
        <v>677</v>
      </c>
      <c r="AK356" s="463" t="s">
        <v>677</v>
      </c>
      <c r="AL356" s="578"/>
      <c r="AM356" s="578"/>
      <c r="AN356" s="463" t="s">
        <v>677</v>
      </c>
      <c r="AO356" s="578"/>
      <c r="AP356" s="578"/>
      <c r="AQ356" s="463" t="s">
        <v>677</v>
      </c>
      <c r="AR356" s="578"/>
      <c r="AS356" s="578"/>
      <c r="AT356" s="463" t="s">
        <v>677</v>
      </c>
      <c r="AU356" s="618">
        <v>42610</v>
      </c>
      <c r="AV356" s="463" t="s">
        <v>677</v>
      </c>
      <c r="AW356" s="463" t="s">
        <v>677</v>
      </c>
      <c r="AX356" s="463" t="s">
        <v>677</v>
      </c>
      <c r="AY356" s="463" t="s">
        <v>677</v>
      </c>
      <c r="AZ356" s="463" t="s">
        <v>677</v>
      </c>
      <c r="BA356" s="463" t="s">
        <v>677</v>
      </c>
      <c r="BB356" s="463" t="s">
        <v>677</v>
      </c>
      <c r="BC356" s="463" t="s">
        <v>677</v>
      </c>
      <c r="BD356" s="463" t="s">
        <v>677</v>
      </c>
      <c r="BE356" s="578"/>
      <c r="BF356" s="578"/>
      <c r="BG356" s="463" t="s">
        <v>677</v>
      </c>
      <c r="BH356" s="616"/>
      <c r="BI356" s="616"/>
      <c r="BJ356" s="463" t="s">
        <v>677</v>
      </c>
      <c r="BK356" s="616"/>
      <c r="BL356" s="616"/>
      <c r="BM356" s="463" t="s">
        <v>677</v>
      </c>
      <c r="BN356" s="463" t="s">
        <v>677</v>
      </c>
      <c r="BO356" s="463" t="s">
        <v>677</v>
      </c>
      <c r="BP356" s="463" t="s">
        <v>677</v>
      </c>
      <c r="BQ356" s="463" t="s">
        <v>677</v>
      </c>
      <c r="BR356" s="601" t="s">
        <v>683</v>
      </c>
      <c r="BS356" s="463" t="s">
        <v>677</v>
      </c>
      <c r="BT356" s="463" t="s">
        <v>677</v>
      </c>
      <c r="BU356" s="463" t="s">
        <v>677</v>
      </c>
      <c r="BV356" s="463" t="s">
        <v>677</v>
      </c>
      <c r="BW356" s="601" t="s">
        <v>683</v>
      </c>
      <c r="BX356" s="601" t="s">
        <v>683</v>
      </c>
      <c r="BY356" s="463" t="s">
        <v>677</v>
      </c>
    </row>
    <row r="357" spans="1:77" x14ac:dyDescent="0.2">
      <c r="A357" s="598">
        <v>42611</v>
      </c>
      <c r="B357" s="463" t="s">
        <v>677</v>
      </c>
      <c r="C357" s="463" t="s">
        <v>677</v>
      </c>
      <c r="D357" s="463" t="s">
        <v>677</v>
      </c>
      <c r="E357" s="463" t="s">
        <v>677</v>
      </c>
      <c r="F357" s="463" t="s">
        <v>677</v>
      </c>
      <c r="G357" s="463" t="s">
        <v>677</v>
      </c>
      <c r="H357" s="463" t="s">
        <v>677</v>
      </c>
      <c r="I357" s="463" t="s">
        <v>677</v>
      </c>
      <c r="J357" s="463" t="s">
        <v>677</v>
      </c>
      <c r="K357" s="463" t="s">
        <v>677</v>
      </c>
      <c r="L357" s="463" t="s">
        <v>677</v>
      </c>
      <c r="M357" s="463" t="s">
        <v>677</v>
      </c>
      <c r="N357" s="463" t="s">
        <v>677</v>
      </c>
      <c r="O357" s="463" t="s">
        <v>677</v>
      </c>
      <c r="P357" s="463" t="s">
        <v>677</v>
      </c>
      <c r="Q357" s="463" t="s">
        <v>677</v>
      </c>
      <c r="R357" s="463" t="s">
        <v>677</v>
      </c>
      <c r="S357" s="463" t="s">
        <v>677</v>
      </c>
      <c r="T357" s="463" t="s">
        <v>677</v>
      </c>
      <c r="U357" s="463" t="s">
        <v>677</v>
      </c>
      <c r="V357" s="463" t="s">
        <v>677</v>
      </c>
      <c r="W357" s="463" t="s">
        <v>677</v>
      </c>
      <c r="X357" s="463" t="s">
        <v>677</v>
      </c>
      <c r="Y357" s="463" t="s">
        <v>677</v>
      </c>
      <c r="Z357" s="463" t="s">
        <v>677</v>
      </c>
      <c r="AA357" s="463" t="s">
        <v>677</v>
      </c>
      <c r="AB357" s="463" t="s">
        <v>677</v>
      </c>
      <c r="AC357" s="578"/>
      <c r="AD357" s="578"/>
      <c r="AE357" s="608" t="s">
        <v>677</v>
      </c>
      <c r="AF357" s="578"/>
      <c r="AG357" s="578"/>
      <c r="AH357" s="463" t="s">
        <v>677</v>
      </c>
      <c r="AI357" s="463" t="s">
        <v>677</v>
      </c>
      <c r="AJ357" s="463" t="s">
        <v>677</v>
      </c>
      <c r="AK357" s="463" t="s">
        <v>677</v>
      </c>
      <c r="AL357" s="578"/>
      <c r="AM357" s="578"/>
      <c r="AN357" s="463" t="s">
        <v>677</v>
      </c>
      <c r="AO357" s="578"/>
      <c r="AP357" s="578"/>
      <c r="AQ357" s="463" t="s">
        <v>677</v>
      </c>
      <c r="AR357" s="578"/>
      <c r="AS357" s="578"/>
      <c r="AT357" s="463" t="s">
        <v>677</v>
      </c>
      <c r="AU357" s="618">
        <v>42611</v>
      </c>
      <c r="AV357" s="463" t="s">
        <v>677</v>
      </c>
      <c r="AW357" s="463" t="s">
        <v>677</v>
      </c>
      <c r="AX357" s="463" t="s">
        <v>677</v>
      </c>
      <c r="AY357" s="463" t="s">
        <v>677</v>
      </c>
      <c r="AZ357" s="463" t="s">
        <v>677</v>
      </c>
      <c r="BA357" s="463" t="s">
        <v>677</v>
      </c>
      <c r="BB357" s="463" t="s">
        <v>677</v>
      </c>
      <c r="BC357" s="463" t="s">
        <v>677</v>
      </c>
      <c r="BD357" s="463" t="s">
        <v>677</v>
      </c>
      <c r="BE357" s="578"/>
      <c r="BF357" s="578"/>
      <c r="BG357" s="463" t="s">
        <v>677</v>
      </c>
      <c r="BH357" s="616"/>
      <c r="BI357" s="616"/>
      <c r="BJ357" s="463" t="s">
        <v>677</v>
      </c>
      <c r="BK357" s="616"/>
      <c r="BL357" s="616"/>
      <c r="BM357" s="463" t="s">
        <v>677</v>
      </c>
      <c r="BN357" s="463" t="s">
        <v>677</v>
      </c>
      <c r="BO357" s="463" t="s">
        <v>677</v>
      </c>
      <c r="BP357" s="463" t="s">
        <v>677</v>
      </c>
      <c r="BQ357" s="601" t="s">
        <v>683</v>
      </c>
      <c r="BR357" s="601" t="s">
        <v>683</v>
      </c>
      <c r="BS357" s="463" t="s">
        <v>677</v>
      </c>
      <c r="BT357" s="463" t="s">
        <v>677</v>
      </c>
      <c r="BU357" s="463" t="s">
        <v>677</v>
      </c>
      <c r="BV357" s="463" t="s">
        <v>677</v>
      </c>
      <c r="BW357" s="601" t="s">
        <v>683</v>
      </c>
      <c r="BX357" s="601" t="s">
        <v>683</v>
      </c>
      <c r="BY357" s="463" t="s">
        <v>677</v>
      </c>
    </row>
    <row r="358" spans="1:77" x14ac:dyDescent="0.2">
      <c r="A358" s="598">
        <v>42612</v>
      </c>
      <c r="B358" s="463" t="s">
        <v>677</v>
      </c>
      <c r="C358" s="463" t="s">
        <v>677</v>
      </c>
      <c r="D358" s="463" t="s">
        <v>677</v>
      </c>
      <c r="E358" s="463" t="s">
        <v>677</v>
      </c>
      <c r="F358" s="463" t="s">
        <v>677</v>
      </c>
      <c r="G358" s="463" t="s">
        <v>677</v>
      </c>
      <c r="H358" s="463" t="s">
        <v>677</v>
      </c>
      <c r="I358" s="463" t="s">
        <v>677</v>
      </c>
      <c r="J358" s="463" t="s">
        <v>677</v>
      </c>
      <c r="K358" s="463" t="s">
        <v>677</v>
      </c>
      <c r="L358" s="463" t="s">
        <v>677</v>
      </c>
      <c r="M358" s="463" t="s">
        <v>677</v>
      </c>
      <c r="N358" s="463" t="s">
        <v>677</v>
      </c>
      <c r="O358" s="463" t="s">
        <v>677</v>
      </c>
      <c r="P358" s="463" t="s">
        <v>677</v>
      </c>
      <c r="Q358" s="463" t="s">
        <v>677</v>
      </c>
      <c r="R358" s="463" t="s">
        <v>677</v>
      </c>
      <c r="S358" s="463" t="s">
        <v>677</v>
      </c>
      <c r="T358" s="463" t="s">
        <v>677</v>
      </c>
      <c r="U358" s="463" t="s">
        <v>677</v>
      </c>
      <c r="V358" s="463" t="s">
        <v>677</v>
      </c>
      <c r="W358" s="463" t="s">
        <v>677</v>
      </c>
      <c r="X358" s="463" t="s">
        <v>677</v>
      </c>
      <c r="Y358" s="463" t="s">
        <v>677</v>
      </c>
      <c r="Z358" s="463" t="s">
        <v>677</v>
      </c>
      <c r="AA358" s="463" t="s">
        <v>677</v>
      </c>
      <c r="AB358" s="463" t="s">
        <v>677</v>
      </c>
      <c r="AC358" s="578"/>
      <c r="AD358" s="578"/>
      <c r="AE358" s="608" t="s">
        <v>677</v>
      </c>
      <c r="AF358" s="578"/>
      <c r="AG358" s="578"/>
      <c r="AH358" s="463" t="s">
        <v>677</v>
      </c>
      <c r="AI358" s="463" t="s">
        <v>677</v>
      </c>
      <c r="AJ358" s="463" t="s">
        <v>677</v>
      </c>
      <c r="AK358" s="463" t="s">
        <v>677</v>
      </c>
      <c r="AL358" s="578"/>
      <c r="AM358" s="578"/>
      <c r="AN358" s="463" t="s">
        <v>677</v>
      </c>
      <c r="AO358" s="578"/>
      <c r="AP358" s="578"/>
      <c r="AQ358" s="463" t="s">
        <v>677</v>
      </c>
      <c r="AR358" s="578"/>
      <c r="AS358" s="578"/>
      <c r="AT358" s="463" t="s">
        <v>677</v>
      </c>
      <c r="AU358" s="618">
        <v>42612</v>
      </c>
      <c r="AV358" s="463" t="s">
        <v>677</v>
      </c>
      <c r="AW358" s="463" t="s">
        <v>677</v>
      </c>
      <c r="AX358" s="463" t="s">
        <v>677</v>
      </c>
      <c r="AY358" s="463" t="s">
        <v>677</v>
      </c>
      <c r="AZ358" s="463" t="s">
        <v>677</v>
      </c>
      <c r="BA358" s="463" t="s">
        <v>677</v>
      </c>
      <c r="BB358" s="463" t="s">
        <v>677</v>
      </c>
      <c r="BC358" s="463" t="s">
        <v>677</v>
      </c>
      <c r="BD358" s="463" t="s">
        <v>677</v>
      </c>
      <c r="BE358" s="578"/>
      <c r="BF358" s="578"/>
      <c r="BG358" s="463" t="s">
        <v>677</v>
      </c>
      <c r="BH358" s="616"/>
      <c r="BI358" s="616"/>
      <c r="BJ358" s="463" t="s">
        <v>677</v>
      </c>
      <c r="BK358" s="616"/>
      <c r="BL358" s="616"/>
      <c r="BM358" s="463" t="s">
        <v>677</v>
      </c>
      <c r="BN358" s="463" t="s">
        <v>677</v>
      </c>
      <c r="BO358" s="463" t="s">
        <v>677</v>
      </c>
      <c r="BP358" s="463" t="s">
        <v>677</v>
      </c>
      <c r="BQ358" s="601" t="s">
        <v>683</v>
      </c>
      <c r="BR358" s="601" t="s">
        <v>683</v>
      </c>
      <c r="BS358" s="463" t="s">
        <v>677</v>
      </c>
      <c r="BT358" s="463" t="s">
        <v>677</v>
      </c>
      <c r="BU358" s="463" t="s">
        <v>677</v>
      </c>
      <c r="BV358" s="463" t="s">
        <v>677</v>
      </c>
      <c r="BW358" s="601" t="s">
        <v>683</v>
      </c>
      <c r="BX358" s="601" t="s">
        <v>683</v>
      </c>
      <c r="BY358" s="463" t="s">
        <v>677</v>
      </c>
    </row>
    <row r="359" spans="1:77" x14ac:dyDescent="0.2">
      <c r="A359" s="598">
        <v>42613</v>
      </c>
      <c r="B359" s="463" t="s">
        <v>677</v>
      </c>
      <c r="C359" s="463" t="s">
        <v>677</v>
      </c>
      <c r="D359" s="463" t="s">
        <v>677</v>
      </c>
      <c r="E359" s="463" t="s">
        <v>677</v>
      </c>
      <c r="F359" s="463" t="s">
        <v>677</v>
      </c>
      <c r="G359" s="619" t="s">
        <v>677</v>
      </c>
      <c r="H359" s="463" t="s">
        <v>677</v>
      </c>
      <c r="I359" s="463" t="s">
        <v>677</v>
      </c>
      <c r="J359" s="463" t="s">
        <v>677</v>
      </c>
      <c r="K359" s="463" t="s">
        <v>677</v>
      </c>
      <c r="L359" s="463" t="s">
        <v>677</v>
      </c>
      <c r="M359" s="463" t="s">
        <v>677</v>
      </c>
      <c r="N359" s="463" t="s">
        <v>677</v>
      </c>
      <c r="O359" s="463" t="s">
        <v>677</v>
      </c>
      <c r="P359" s="463" t="s">
        <v>677</v>
      </c>
      <c r="Q359" s="463" t="s">
        <v>677</v>
      </c>
      <c r="R359" s="463" t="s">
        <v>677</v>
      </c>
      <c r="S359" s="463" t="s">
        <v>677</v>
      </c>
      <c r="T359" s="463" t="s">
        <v>677</v>
      </c>
      <c r="U359" s="463" t="s">
        <v>677</v>
      </c>
      <c r="V359" s="463" t="s">
        <v>677</v>
      </c>
      <c r="W359" s="463" t="s">
        <v>677</v>
      </c>
      <c r="X359" s="463" t="s">
        <v>677</v>
      </c>
      <c r="Y359" s="463" t="s">
        <v>677</v>
      </c>
      <c r="Z359" s="463" t="s">
        <v>677</v>
      </c>
      <c r="AA359" s="463" t="s">
        <v>677</v>
      </c>
      <c r="AB359" s="463" t="s">
        <v>677</v>
      </c>
      <c r="AC359" s="578"/>
      <c r="AD359" s="578"/>
      <c r="AE359" s="608" t="s">
        <v>677</v>
      </c>
      <c r="AF359" s="578"/>
      <c r="AG359" s="578"/>
      <c r="AH359" s="463" t="s">
        <v>677</v>
      </c>
      <c r="AI359" s="463" t="s">
        <v>677</v>
      </c>
      <c r="AJ359" s="463" t="s">
        <v>677</v>
      </c>
      <c r="AK359" s="463" t="s">
        <v>677</v>
      </c>
      <c r="AL359" s="578"/>
      <c r="AM359" s="578"/>
      <c r="AN359" s="463" t="s">
        <v>677</v>
      </c>
      <c r="AO359" s="578"/>
      <c r="AP359" s="578"/>
      <c r="AQ359" s="463" t="s">
        <v>677</v>
      </c>
      <c r="AR359" s="578"/>
      <c r="AS359" s="578"/>
      <c r="AT359" s="463" t="s">
        <v>677</v>
      </c>
      <c r="AU359" s="618">
        <v>42613</v>
      </c>
      <c r="AV359" s="463" t="s">
        <v>677</v>
      </c>
      <c r="AW359" s="463" t="s">
        <v>677</v>
      </c>
      <c r="AX359" s="463" t="s">
        <v>677</v>
      </c>
      <c r="AY359" s="463" t="s">
        <v>677</v>
      </c>
      <c r="AZ359" s="463" t="s">
        <v>677</v>
      </c>
      <c r="BA359" s="463" t="s">
        <v>677</v>
      </c>
      <c r="BB359" s="463" t="s">
        <v>677</v>
      </c>
      <c r="BC359" s="463" t="s">
        <v>677</v>
      </c>
      <c r="BD359" s="463" t="s">
        <v>677</v>
      </c>
      <c r="BE359" s="578"/>
      <c r="BF359" s="578"/>
      <c r="BG359" s="463" t="s">
        <v>677</v>
      </c>
      <c r="BH359" s="616"/>
      <c r="BI359" s="616"/>
      <c r="BJ359" s="463" t="s">
        <v>677</v>
      </c>
      <c r="BK359" s="616"/>
      <c r="BL359" s="616"/>
      <c r="BM359" s="463" t="s">
        <v>677</v>
      </c>
      <c r="BN359" s="463" t="s">
        <v>677</v>
      </c>
      <c r="BO359" s="463" t="s">
        <v>677</v>
      </c>
      <c r="BP359" s="463" t="s">
        <v>677</v>
      </c>
      <c r="BQ359" s="463" t="s">
        <v>677</v>
      </c>
      <c r="BR359" s="601" t="s">
        <v>683</v>
      </c>
      <c r="BS359" s="463" t="s">
        <v>677</v>
      </c>
      <c r="BT359" s="463" t="s">
        <v>677</v>
      </c>
      <c r="BU359" s="463" t="s">
        <v>677</v>
      </c>
      <c r="BV359" s="463" t="s">
        <v>677</v>
      </c>
      <c r="BW359" s="601" t="s">
        <v>683</v>
      </c>
      <c r="BX359" s="601" t="s">
        <v>683</v>
      </c>
      <c r="BY359" s="463" t="s">
        <v>677</v>
      </c>
    </row>
    <row r="360" spans="1:77" x14ac:dyDescent="0.2">
      <c r="A360" s="598">
        <v>42614</v>
      </c>
      <c r="B360" s="463" t="s">
        <v>677</v>
      </c>
      <c r="C360" s="463" t="s">
        <v>677</v>
      </c>
      <c r="D360" s="463" t="s">
        <v>677</v>
      </c>
      <c r="E360" s="463" t="s">
        <v>677</v>
      </c>
      <c r="F360" s="463" t="s">
        <v>677</v>
      </c>
      <c r="G360" s="463" t="s">
        <v>677</v>
      </c>
      <c r="H360" s="463" t="s">
        <v>677</v>
      </c>
      <c r="I360" s="463" t="s">
        <v>677</v>
      </c>
      <c r="J360" s="463" t="s">
        <v>677</v>
      </c>
      <c r="K360" s="463" t="s">
        <v>677</v>
      </c>
      <c r="L360" s="463" t="s">
        <v>677</v>
      </c>
      <c r="M360" s="463" t="s">
        <v>677</v>
      </c>
      <c r="N360" s="463" t="s">
        <v>677</v>
      </c>
      <c r="O360" s="463" t="s">
        <v>677</v>
      </c>
      <c r="P360" s="463" t="s">
        <v>677</v>
      </c>
      <c r="Q360" s="463" t="s">
        <v>677</v>
      </c>
      <c r="R360" s="463" t="s">
        <v>677</v>
      </c>
      <c r="S360" s="463" t="s">
        <v>677</v>
      </c>
      <c r="T360" s="463" t="s">
        <v>677</v>
      </c>
      <c r="U360" s="463" t="s">
        <v>677</v>
      </c>
      <c r="V360" s="601" t="s">
        <v>683</v>
      </c>
      <c r="W360" s="463" t="s">
        <v>677</v>
      </c>
      <c r="X360" s="463" t="s">
        <v>677</v>
      </c>
      <c r="Y360" s="463" t="s">
        <v>677</v>
      </c>
      <c r="Z360" s="463" t="s">
        <v>677</v>
      </c>
      <c r="AA360" s="463" t="s">
        <v>677</v>
      </c>
      <c r="AB360" s="463" t="s">
        <v>677</v>
      </c>
      <c r="AC360" s="578"/>
      <c r="AD360" s="578"/>
      <c r="AE360" s="463" t="s">
        <v>677</v>
      </c>
      <c r="AF360" s="578"/>
      <c r="AG360" s="578"/>
      <c r="AH360" s="463" t="s">
        <v>677</v>
      </c>
      <c r="AI360" s="463" t="s">
        <v>677</v>
      </c>
      <c r="AJ360" s="463" t="s">
        <v>677</v>
      </c>
      <c r="AK360" s="463" t="s">
        <v>677</v>
      </c>
      <c r="AL360" s="578"/>
      <c r="AM360" s="578"/>
      <c r="AN360" s="463" t="s">
        <v>677</v>
      </c>
      <c r="AO360" s="578"/>
      <c r="AP360" s="578"/>
      <c r="AQ360" s="463" t="s">
        <v>677</v>
      </c>
      <c r="AR360" s="578"/>
      <c r="AS360" s="578"/>
      <c r="AT360" s="463" t="s">
        <v>677</v>
      </c>
      <c r="AU360" s="618">
        <v>42614</v>
      </c>
      <c r="AV360" s="463" t="s">
        <v>677</v>
      </c>
      <c r="AW360" s="463" t="s">
        <v>677</v>
      </c>
      <c r="AX360" s="463" t="s">
        <v>677</v>
      </c>
      <c r="AY360" s="463" t="s">
        <v>677</v>
      </c>
      <c r="AZ360" s="463" t="s">
        <v>677</v>
      </c>
      <c r="BA360" s="463" t="s">
        <v>677</v>
      </c>
      <c r="BB360" s="463" t="s">
        <v>677</v>
      </c>
      <c r="BC360" s="463" t="s">
        <v>677</v>
      </c>
      <c r="BD360" s="463" t="s">
        <v>677</v>
      </c>
      <c r="BE360" s="578"/>
      <c r="BF360" s="578"/>
      <c r="BG360" s="463" t="s">
        <v>677</v>
      </c>
      <c r="BH360" s="616"/>
      <c r="BI360" s="616"/>
      <c r="BJ360" s="463" t="s">
        <v>677</v>
      </c>
      <c r="BK360" s="616"/>
      <c r="BL360" s="616"/>
      <c r="BM360" s="463" t="s">
        <v>677</v>
      </c>
      <c r="BN360" s="463" t="s">
        <v>677</v>
      </c>
      <c r="BO360" s="463" t="s">
        <v>677</v>
      </c>
      <c r="BP360" s="463" t="s">
        <v>677</v>
      </c>
      <c r="BQ360" s="463" t="s">
        <v>677</v>
      </c>
      <c r="BR360" s="601" t="s">
        <v>683</v>
      </c>
      <c r="BS360" s="463" t="s">
        <v>677</v>
      </c>
      <c r="BT360" s="463" t="s">
        <v>677</v>
      </c>
      <c r="BU360" s="463" t="s">
        <v>677</v>
      </c>
      <c r="BV360" s="463" t="s">
        <v>677</v>
      </c>
      <c r="BW360" s="601" t="s">
        <v>683</v>
      </c>
      <c r="BX360" s="601" t="s">
        <v>683</v>
      </c>
      <c r="BY360" s="463" t="s">
        <v>677</v>
      </c>
    </row>
    <row r="361" spans="1:77" ht="25.5" x14ac:dyDescent="0.2">
      <c r="A361" s="620">
        <v>42615</v>
      </c>
      <c r="B361" s="621" t="s">
        <v>677</v>
      </c>
      <c r="C361" s="621" t="s">
        <v>677</v>
      </c>
      <c r="D361" s="621" t="s">
        <v>677</v>
      </c>
      <c r="E361" s="621" t="s">
        <v>677</v>
      </c>
      <c r="F361" s="621" t="s">
        <v>677</v>
      </c>
      <c r="G361" s="621" t="s">
        <v>677</v>
      </c>
      <c r="H361" s="621" t="s">
        <v>677</v>
      </c>
      <c r="I361" s="621" t="s">
        <v>677</v>
      </c>
      <c r="J361" s="621" t="s">
        <v>677</v>
      </c>
      <c r="K361" s="621" t="s">
        <v>677</v>
      </c>
      <c r="L361" s="621" t="s">
        <v>677</v>
      </c>
      <c r="M361" s="621" t="s">
        <v>677</v>
      </c>
      <c r="N361" s="621" t="s">
        <v>677</v>
      </c>
      <c r="O361" s="621" t="s">
        <v>677</v>
      </c>
      <c r="P361" s="621" t="s">
        <v>677</v>
      </c>
      <c r="Q361" s="621" t="s">
        <v>677</v>
      </c>
      <c r="R361" s="621" t="s">
        <v>677</v>
      </c>
      <c r="S361" s="621" t="s">
        <v>677</v>
      </c>
      <c r="T361" s="621" t="s">
        <v>677</v>
      </c>
      <c r="U361" s="621" t="s">
        <v>677</v>
      </c>
      <c r="V361" s="621" t="s">
        <v>677</v>
      </c>
      <c r="W361" s="621" t="s">
        <v>677</v>
      </c>
      <c r="X361" s="621" t="s">
        <v>677</v>
      </c>
      <c r="Y361" s="621" t="s">
        <v>677</v>
      </c>
      <c r="Z361" s="621" t="s">
        <v>677</v>
      </c>
      <c r="AA361" s="621" t="s">
        <v>677</v>
      </c>
      <c r="AB361" s="621" t="s">
        <v>677</v>
      </c>
      <c r="AC361" s="622"/>
      <c r="AD361" s="622"/>
      <c r="AE361" s="621" t="s">
        <v>677</v>
      </c>
      <c r="AF361" s="622"/>
      <c r="AG361" s="622"/>
      <c r="AH361" s="621" t="s">
        <v>677</v>
      </c>
      <c r="AI361" s="621" t="s">
        <v>677</v>
      </c>
      <c r="AJ361" s="621" t="s">
        <v>677</v>
      </c>
      <c r="AK361" s="621" t="s">
        <v>677</v>
      </c>
      <c r="AL361" s="622"/>
      <c r="AM361" s="622"/>
      <c r="AN361" s="621" t="s">
        <v>677</v>
      </c>
      <c r="AO361" s="622"/>
      <c r="AP361" s="622"/>
      <c r="AQ361" s="621" t="s">
        <v>677</v>
      </c>
      <c r="AR361" s="622"/>
      <c r="AS361" s="622"/>
      <c r="AT361" s="621" t="s">
        <v>677</v>
      </c>
      <c r="AU361" s="623">
        <v>42615</v>
      </c>
      <c r="AV361" s="621" t="s">
        <v>677</v>
      </c>
      <c r="AW361" s="621" t="s">
        <v>677</v>
      </c>
      <c r="AX361" s="621" t="s">
        <v>677</v>
      </c>
      <c r="AY361" s="621" t="s">
        <v>677</v>
      </c>
      <c r="AZ361" s="621" t="s">
        <v>677</v>
      </c>
      <c r="BA361" s="621" t="s">
        <v>677</v>
      </c>
      <c r="BB361" s="621" t="s">
        <v>677</v>
      </c>
      <c r="BC361" s="621" t="s">
        <v>677</v>
      </c>
      <c r="BD361" s="621" t="s">
        <v>677</v>
      </c>
      <c r="BE361" s="622"/>
      <c r="BF361" s="622"/>
      <c r="BG361" s="621" t="s">
        <v>677</v>
      </c>
      <c r="BH361" s="624"/>
      <c r="BI361" s="624"/>
      <c r="BJ361" s="621" t="s">
        <v>677</v>
      </c>
      <c r="BK361" s="624"/>
      <c r="BL361" s="624"/>
      <c r="BM361" s="621" t="s">
        <v>677</v>
      </c>
      <c r="BN361" s="621" t="s">
        <v>677</v>
      </c>
      <c r="BO361" s="621" t="s">
        <v>677</v>
      </c>
      <c r="BP361" s="621" t="s">
        <v>677</v>
      </c>
      <c r="BQ361" s="625" t="s">
        <v>886</v>
      </c>
      <c r="BR361" s="621" t="s">
        <v>677</v>
      </c>
      <c r="BS361" s="621" t="s">
        <v>677</v>
      </c>
      <c r="BT361" s="621" t="s">
        <v>677</v>
      </c>
      <c r="BU361" s="621" t="s">
        <v>677</v>
      </c>
      <c r="BV361" s="463" t="s">
        <v>677</v>
      </c>
      <c r="BW361" s="601" t="s">
        <v>683</v>
      </c>
      <c r="BX361" s="601" t="s">
        <v>683</v>
      </c>
      <c r="BY361" s="626" t="s">
        <v>677</v>
      </c>
    </row>
    <row r="362" spans="1:77" ht="25.5" x14ac:dyDescent="0.2">
      <c r="A362" s="598">
        <v>42616</v>
      </c>
      <c r="B362" s="463" t="s">
        <v>677</v>
      </c>
      <c r="C362" s="463" t="s">
        <v>677</v>
      </c>
      <c r="D362" s="463" t="s">
        <v>677</v>
      </c>
      <c r="E362" s="463" t="s">
        <v>677</v>
      </c>
      <c r="F362" s="463" t="s">
        <v>677</v>
      </c>
      <c r="G362" s="463" t="s">
        <v>677</v>
      </c>
      <c r="H362" s="463" t="s">
        <v>677</v>
      </c>
      <c r="I362" s="463" t="s">
        <v>677</v>
      </c>
      <c r="J362" s="463" t="s">
        <v>677</v>
      </c>
      <c r="K362" s="463" t="s">
        <v>677</v>
      </c>
      <c r="L362" s="463" t="s">
        <v>677</v>
      </c>
      <c r="M362" s="463" t="s">
        <v>677</v>
      </c>
      <c r="N362" s="463" t="s">
        <v>677</v>
      </c>
      <c r="O362" s="463" t="s">
        <v>677</v>
      </c>
      <c r="P362" s="463" t="s">
        <v>677</v>
      </c>
      <c r="Q362" s="463" t="s">
        <v>677</v>
      </c>
      <c r="R362" s="463" t="s">
        <v>677</v>
      </c>
      <c r="S362" s="463" t="s">
        <v>677</v>
      </c>
      <c r="T362" s="463" t="s">
        <v>677</v>
      </c>
      <c r="U362" s="463" t="s">
        <v>677</v>
      </c>
      <c r="V362" s="601" t="s">
        <v>683</v>
      </c>
      <c r="W362" s="463" t="s">
        <v>677</v>
      </c>
      <c r="X362" s="463" t="s">
        <v>677</v>
      </c>
      <c r="Y362" s="463" t="s">
        <v>677</v>
      </c>
      <c r="Z362" s="463" t="s">
        <v>677</v>
      </c>
      <c r="AA362" s="463" t="s">
        <v>677</v>
      </c>
      <c r="AB362" s="463" t="s">
        <v>677</v>
      </c>
      <c r="AC362" s="627"/>
      <c r="AD362" s="627"/>
      <c r="AE362" s="463" t="s">
        <v>677</v>
      </c>
      <c r="AF362" s="627"/>
      <c r="AG362" s="627"/>
      <c r="AH362" s="463" t="s">
        <v>677</v>
      </c>
      <c r="AI362" s="463" t="s">
        <v>677</v>
      </c>
      <c r="AJ362" s="463" t="s">
        <v>677</v>
      </c>
      <c r="AK362" s="463" t="s">
        <v>677</v>
      </c>
      <c r="AL362" s="627"/>
      <c r="AM362" s="627"/>
      <c r="AN362" s="463" t="s">
        <v>677</v>
      </c>
      <c r="AO362" s="627"/>
      <c r="AP362" s="627"/>
      <c r="AQ362" s="463" t="s">
        <v>677</v>
      </c>
      <c r="AR362" s="627"/>
      <c r="AS362" s="627"/>
      <c r="AT362" s="463" t="s">
        <v>677</v>
      </c>
      <c r="AU362" s="618">
        <v>42616</v>
      </c>
      <c r="AV362" s="463" t="s">
        <v>677</v>
      </c>
      <c r="AW362" s="463" t="s">
        <v>677</v>
      </c>
      <c r="AX362" s="463" t="s">
        <v>677</v>
      </c>
      <c r="AY362" s="463" t="s">
        <v>677</v>
      </c>
      <c r="AZ362" s="463" t="s">
        <v>677</v>
      </c>
      <c r="BA362" s="463" t="s">
        <v>677</v>
      </c>
      <c r="BB362" s="463" t="s">
        <v>677</v>
      </c>
      <c r="BC362" s="463" t="s">
        <v>677</v>
      </c>
      <c r="BD362" s="463" t="s">
        <v>677</v>
      </c>
      <c r="BE362" s="627"/>
      <c r="BF362" s="627"/>
      <c r="BG362" s="601" t="s">
        <v>683</v>
      </c>
      <c r="BH362" s="628"/>
      <c r="BI362" s="628"/>
      <c r="BJ362" s="463" t="s">
        <v>677</v>
      </c>
      <c r="BK362" s="628"/>
      <c r="BL362" s="628"/>
      <c r="BM362" s="463" t="s">
        <v>677</v>
      </c>
      <c r="BN362" s="463" t="s">
        <v>677</v>
      </c>
      <c r="BO362" s="463" t="s">
        <v>677</v>
      </c>
      <c r="BP362" s="463" t="s">
        <v>677</v>
      </c>
      <c r="BQ362" s="625" t="s">
        <v>886</v>
      </c>
      <c r="BR362" s="629" t="s">
        <v>683</v>
      </c>
      <c r="BS362" s="463" t="s">
        <v>677</v>
      </c>
      <c r="BT362" s="463" t="s">
        <v>677</v>
      </c>
      <c r="BU362" s="463" t="s">
        <v>677</v>
      </c>
      <c r="BV362" s="463" t="s">
        <v>677</v>
      </c>
      <c r="BW362" s="601" t="s">
        <v>683</v>
      </c>
      <c r="BX362" s="601" t="s">
        <v>683</v>
      </c>
      <c r="BY362" s="630" t="s">
        <v>677</v>
      </c>
    </row>
    <row r="363" spans="1:77" x14ac:dyDescent="0.2">
      <c r="A363" s="598">
        <v>42617</v>
      </c>
      <c r="B363" s="463" t="s">
        <v>677</v>
      </c>
      <c r="C363" s="463" t="s">
        <v>677</v>
      </c>
      <c r="D363" s="463" t="s">
        <v>677</v>
      </c>
      <c r="E363" s="463" t="s">
        <v>677</v>
      </c>
      <c r="F363" s="463" t="s">
        <v>677</v>
      </c>
      <c r="G363" s="463" t="s">
        <v>677</v>
      </c>
      <c r="H363" s="463" t="s">
        <v>677</v>
      </c>
      <c r="I363" s="463" t="s">
        <v>677</v>
      </c>
      <c r="J363" s="463" t="s">
        <v>677</v>
      </c>
      <c r="K363" s="463" t="s">
        <v>677</v>
      </c>
      <c r="L363" s="463" t="s">
        <v>677</v>
      </c>
      <c r="M363" s="463" t="s">
        <v>677</v>
      </c>
      <c r="N363" s="463" t="s">
        <v>677</v>
      </c>
      <c r="O363" s="463" t="s">
        <v>677</v>
      </c>
      <c r="P363" s="463" t="s">
        <v>677</v>
      </c>
      <c r="Q363" s="463" t="s">
        <v>677</v>
      </c>
      <c r="R363" s="463" t="s">
        <v>677</v>
      </c>
      <c r="S363" s="463" t="s">
        <v>677</v>
      </c>
      <c r="T363" s="463" t="s">
        <v>677</v>
      </c>
      <c r="U363" s="463" t="s">
        <v>677</v>
      </c>
      <c r="V363" s="463" t="s">
        <v>677</v>
      </c>
      <c r="W363" s="463" t="s">
        <v>677</v>
      </c>
      <c r="X363" s="463" t="s">
        <v>677</v>
      </c>
      <c r="Y363" s="463" t="s">
        <v>677</v>
      </c>
      <c r="Z363" s="463" t="s">
        <v>677</v>
      </c>
      <c r="AA363" s="463" t="s">
        <v>677</v>
      </c>
      <c r="AB363" s="463" t="s">
        <v>677</v>
      </c>
      <c r="AC363" s="627"/>
      <c r="AD363" s="627"/>
      <c r="AE363" s="463" t="s">
        <v>677</v>
      </c>
      <c r="AF363" s="627"/>
      <c r="AG363" s="627"/>
      <c r="AH363" s="463" t="s">
        <v>677</v>
      </c>
      <c r="AI363" s="463" t="s">
        <v>677</v>
      </c>
      <c r="AJ363" s="463" t="s">
        <v>677</v>
      </c>
      <c r="AK363" s="463" t="s">
        <v>677</v>
      </c>
      <c r="AL363" s="627"/>
      <c r="AM363" s="627"/>
      <c r="AN363" s="463" t="s">
        <v>677</v>
      </c>
      <c r="AO363" s="627"/>
      <c r="AP363" s="627"/>
      <c r="AQ363" s="463" t="s">
        <v>677</v>
      </c>
      <c r="AR363" s="627"/>
      <c r="AS363" s="627"/>
      <c r="AT363" s="463" t="s">
        <v>677</v>
      </c>
      <c r="AU363" s="618">
        <v>42617</v>
      </c>
      <c r="AV363" s="463" t="s">
        <v>677</v>
      </c>
      <c r="AW363" s="463" t="s">
        <v>677</v>
      </c>
      <c r="AX363" s="463" t="s">
        <v>677</v>
      </c>
      <c r="AY363" s="463" t="s">
        <v>677</v>
      </c>
      <c r="AZ363" s="463" t="s">
        <v>677</v>
      </c>
      <c r="BA363" s="463" t="s">
        <v>677</v>
      </c>
      <c r="BB363" s="463" t="s">
        <v>677</v>
      </c>
      <c r="BC363" s="463" t="s">
        <v>677</v>
      </c>
      <c r="BD363" s="463" t="s">
        <v>677</v>
      </c>
      <c r="BE363" s="627"/>
      <c r="BF363" s="627"/>
      <c r="BG363" s="463" t="s">
        <v>677</v>
      </c>
      <c r="BH363" s="628"/>
      <c r="BI363" s="628"/>
      <c r="BJ363" s="463" t="s">
        <v>677</v>
      </c>
      <c r="BK363" s="628"/>
      <c r="BL363" s="628"/>
      <c r="BM363" s="463" t="s">
        <v>677</v>
      </c>
      <c r="BN363" s="463" t="s">
        <v>677</v>
      </c>
      <c r="BO363" s="463" t="s">
        <v>677</v>
      </c>
      <c r="BP363" s="463" t="s">
        <v>677</v>
      </c>
      <c r="BQ363" s="463" t="s">
        <v>677</v>
      </c>
      <c r="BR363" s="629" t="s">
        <v>683</v>
      </c>
      <c r="BS363" s="463" t="s">
        <v>677</v>
      </c>
      <c r="BT363" s="463" t="s">
        <v>677</v>
      </c>
      <c r="BU363" s="463" t="s">
        <v>677</v>
      </c>
      <c r="BV363" s="463" t="s">
        <v>677</v>
      </c>
      <c r="BW363" s="601" t="s">
        <v>683</v>
      </c>
      <c r="BX363" s="601" t="s">
        <v>683</v>
      </c>
      <c r="BY363" s="630" t="s">
        <v>677</v>
      </c>
    </row>
    <row r="364" spans="1:77" x14ac:dyDescent="0.2">
      <c r="A364" s="598">
        <v>42618</v>
      </c>
      <c r="B364" s="463" t="s">
        <v>677</v>
      </c>
      <c r="C364" s="463" t="s">
        <v>677</v>
      </c>
      <c r="D364" s="463" t="s">
        <v>677</v>
      </c>
      <c r="E364" s="463" t="s">
        <v>677</v>
      </c>
      <c r="F364" s="463" t="s">
        <v>677</v>
      </c>
      <c r="G364" s="463" t="s">
        <v>677</v>
      </c>
      <c r="H364" s="463" t="s">
        <v>677</v>
      </c>
      <c r="I364" s="463" t="s">
        <v>677</v>
      </c>
      <c r="J364" s="463" t="s">
        <v>677</v>
      </c>
      <c r="K364" s="463" t="s">
        <v>677</v>
      </c>
      <c r="L364" s="463" t="s">
        <v>677</v>
      </c>
      <c r="M364" s="463" t="s">
        <v>677</v>
      </c>
      <c r="N364" s="463" t="s">
        <v>677</v>
      </c>
      <c r="O364" s="463" t="s">
        <v>677</v>
      </c>
      <c r="P364" s="463" t="s">
        <v>677</v>
      </c>
      <c r="Q364" s="463" t="s">
        <v>677</v>
      </c>
      <c r="R364" s="463" t="s">
        <v>677</v>
      </c>
      <c r="S364" s="463" t="s">
        <v>677</v>
      </c>
      <c r="T364" s="463" t="s">
        <v>677</v>
      </c>
      <c r="U364" s="463" t="s">
        <v>677</v>
      </c>
      <c r="V364" s="463" t="s">
        <v>677</v>
      </c>
      <c r="W364" s="463" t="s">
        <v>677</v>
      </c>
      <c r="X364" s="463" t="s">
        <v>677</v>
      </c>
      <c r="Y364" s="463" t="s">
        <v>677</v>
      </c>
      <c r="Z364" s="463" t="s">
        <v>677</v>
      </c>
      <c r="AA364" s="463" t="s">
        <v>677</v>
      </c>
      <c r="AB364" s="463" t="s">
        <v>677</v>
      </c>
      <c r="AC364" s="627"/>
      <c r="AD364" s="627"/>
      <c r="AE364" s="463" t="s">
        <v>677</v>
      </c>
      <c r="AF364" s="627"/>
      <c r="AG364" s="627"/>
      <c r="AH364" s="463" t="s">
        <v>677</v>
      </c>
      <c r="AI364" s="463" t="s">
        <v>677</v>
      </c>
      <c r="AJ364" s="463" t="s">
        <v>677</v>
      </c>
      <c r="AK364" s="463" t="s">
        <v>677</v>
      </c>
      <c r="AL364" s="627"/>
      <c r="AM364" s="627"/>
      <c r="AN364" s="463" t="s">
        <v>677</v>
      </c>
      <c r="AO364" s="627"/>
      <c r="AP364" s="627"/>
      <c r="AQ364" s="463" t="s">
        <v>677</v>
      </c>
      <c r="AR364" s="627"/>
      <c r="AS364" s="627"/>
      <c r="AT364" s="463" t="s">
        <v>677</v>
      </c>
      <c r="AU364" s="618">
        <v>42618</v>
      </c>
      <c r="AV364" s="463" t="s">
        <v>677</v>
      </c>
      <c r="AW364" s="463" t="s">
        <v>677</v>
      </c>
      <c r="AX364" s="463" t="s">
        <v>677</v>
      </c>
      <c r="AY364" s="463" t="s">
        <v>677</v>
      </c>
      <c r="AZ364" s="463" t="s">
        <v>677</v>
      </c>
      <c r="BA364" s="463" t="s">
        <v>677</v>
      </c>
      <c r="BB364" s="463" t="s">
        <v>677</v>
      </c>
      <c r="BC364" s="463" t="s">
        <v>677</v>
      </c>
      <c r="BD364" s="463" t="s">
        <v>677</v>
      </c>
      <c r="BE364" s="627"/>
      <c r="BF364" s="627"/>
      <c r="BG364" s="463" t="s">
        <v>677</v>
      </c>
      <c r="BH364" s="628"/>
      <c r="BI364" s="628"/>
      <c r="BJ364" s="463" t="s">
        <v>677</v>
      </c>
      <c r="BK364" s="628"/>
      <c r="BL364" s="628"/>
      <c r="BM364" s="463" t="s">
        <v>677</v>
      </c>
      <c r="BN364" s="463" t="s">
        <v>677</v>
      </c>
      <c r="BO364" s="463" t="s">
        <v>677</v>
      </c>
      <c r="BP364" s="463" t="s">
        <v>677</v>
      </c>
      <c r="BQ364" s="603" t="s">
        <v>677</v>
      </c>
      <c r="BR364" s="629" t="s">
        <v>683</v>
      </c>
      <c r="BS364" s="463" t="s">
        <v>677</v>
      </c>
      <c r="BT364" s="463" t="s">
        <v>677</v>
      </c>
      <c r="BU364" s="463" t="s">
        <v>677</v>
      </c>
      <c r="BV364" s="463" t="s">
        <v>677</v>
      </c>
      <c r="BW364" s="601" t="s">
        <v>683</v>
      </c>
      <c r="BX364" s="601" t="s">
        <v>683</v>
      </c>
      <c r="BY364" s="630" t="s">
        <v>677</v>
      </c>
    </row>
    <row r="365" spans="1:77" x14ac:dyDescent="0.2">
      <c r="A365" s="598">
        <v>42619</v>
      </c>
      <c r="B365" s="463" t="s">
        <v>677</v>
      </c>
      <c r="C365" s="463" t="s">
        <v>677</v>
      </c>
      <c r="D365" s="463" t="s">
        <v>677</v>
      </c>
      <c r="E365" s="463" t="s">
        <v>677</v>
      </c>
      <c r="F365" s="463" t="s">
        <v>677</v>
      </c>
      <c r="G365" s="463" t="s">
        <v>677</v>
      </c>
      <c r="H365" s="463" t="s">
        <v>677</v>
      </c>
      <c r="I365" s="463" t="s">
        <v>677</v>
      </c>
      <c r="J365" s="463" t="s">
        <v>677</v>
      </c>
      <c r="K365" s="463" t="s">
        <v>677</v>
      </c>
      <c r="L365" s="463" t="s">
        <v>677</v>
      </c>
      <c r="M365" s="463" t="s">
        <v>677</v>
      </c>
      <c r="N365" s="463" t="s">
        <v>677</v>
      </c>
      <c r="O365" s="463" t="s">
        <v>677</v>
      </c>
      <c r="P365" s="463" t="s">
        <v>677</v>
      </c>
      <c r="Q365" s="463" t="s">
        <v>677</v>
      </c>
      <c r="R365" s="463" t="s">
        <v>677</v>
      </c>
      <c r="S365" s="463" t="s">
        <v>677</v>
      </c>
      <c r="T365" s="463" t="s">
        <v>677</v>
      </c>
      <c r="U365" s="463" t="s">
        <v>677</v>
      </c>
      <c r="V365" s="601" t="s">
        <v>683</v>
      </c>
      <c r="W365" s="463" t="s">
        <v>677</v>
      </c>
      <c r="X365" s="463" t="s">
        <v>677</v>
      </c>
      <c r="Y365" s="463" t="s">
        <v>677</v>
      </c>
      <c r="Z365" s="463" t="s">
        <v>677</v>
      </c>
      <c r="AA365" s="463" t="s">
        <v>677</v>
      </c>
      <c r="AB365" s="463" t="s">
        <v>677</v>
      </c>
      <c r="AC365" s="627"/>
      <c r="AD365" s="627"/>
      <c r="AE365" s="463" t="s">
        <v>677</v>
      </c>
      <c r="AF365" s="627"/>
      <c r="AG365" s="627"/>
      <c r="AH365" s="463" t="s">
        <v>677</v>
      </c>
      <c r="AI365" s="463" t="s">
        <v>677</v>
      </c>
      <c r="AJ365" s="463" t="s">
        <v>677</v>
      </c>
      <c r="AK365" s="463" t="s">
        <v>677</v>
      </c>
      <c r="AL365" s="627"/>
      <c r="AM365" s="627"/>
      <c r="AN365" s="463" t="s">
        <v>677</v>
      </c>
      <c r="AO365" s="627"/>
      <c r="AP365" s="627"/>
      <c r="AQ365" s="463" t="s">
        <v>677</v>
      </c>
      <c r="AR365" s="627"/>
      <c r="AS365" s="627"/>
      <c r="AT365" s="463" t="s">
        <v>677</v>
      </c>
      <c r="AU365" s="618">
        <v>42619</v>
      </c>
      <c r="AV365" s="463" t="s">
        <v>677</v>
      </c>
      <c r="AW365" s="463" t="s">
        <v>677</v>
      </c>
      <c r="AX365" s="463" t="s">
        <v>677</v>
      </c>
      <c r="AY365" s="463" t="s">
        <v>677</v>
      </c>
      <c r="AZ365" s="463" t="s">
        <v>677</v>
      </c>
      <c r="BA365" s="463" t="s">
        <v>677</v>
      </c>
      <c r="BB365" s="463" t="s">
        <v>677</v>
      </c>
      <c r="BC365" s="463" t="s">
        <v>677</v>
      </c>
      <c r="BD365" s="463" t="s">
        <v>677</v>
      </c>
      <c r="BE365" s="627"/>
      <c r="BF365" s="627"/>
      <c r="BG365" s="463" t="s">
        <v>677</v>
      </c>
      <c r="BH365" s="628"/>
      <c r="BI365" s="628"/>
      <c r="BJ365" s="463" t="s">
        <v>677</v>
      </c>
      <c r="BK365" s="628"/>
      <c r="BL365" s="628"/>
      <c r="BM365" s="463" t="s">
        <v>677</v>
      </c>
      <c r="BN365" s="463" t="s">
        <v>677</v>
      </c>
      <c r="BO365" s="463" t="s">
        <v>677</v>
      </c>
      <c r="BP365" s="463" t="s">
        <v>677</v>
      </c>
      <c r="BQ365" s="601" t="s">
        <v>683</v>
      </c>
      <c r="BR365" s="463" t="s">
        <v>677</v>
      </c>
      <c r="BS365" s="463" t="s">
        <v>677</v>
      </c>
      <c r="BT365" s="463" t="s">
        <v>677</v>
      </c>
      <c r="BU365" s="463" t="s">
        <v>677</v>
      </c>
      <c r="BV365" s="463" t="s">
        <v>677</v>
      </c>
      <c r="BW365" s="601" t="s">
        <v>683</v>
      </c>
      <c r="BX365" s="601" t="s">
        <v>683</v>
      </c>
      <c r="BY365" s="630" t="s">
        <v>677</v>
      </c>
    </row>
    <row r="366" spans="1:77" x14ac:dyDescent="0.2">
      <c r="A366" s="598">
        <v>42620</v>
      </c>
      <c r="B366" s="463" t="s">
        <v>677</v>
      </c>
      <c r="C366" s="463" t="s">
        <v>677</v>
      </c>
      <c r="D366" s="463" t="s">
        <v>677</v>
      </c>
      <c r="E366" s="463" t="s">
        <v>677</v>
      </c>
      <c r="F366" s="463" t="s">
        <v>677</v>
      </c>
      <c r="G366" s="463" t="s">
        <v>677</v>
      </c>
      <c r="H366" s="463" t="s">
        <v>677</v>
      </c>
      <c r="I366" s="463" t="s">
        <v>677</v>
      </c>
      <c r="J366" s="463" t="s">
        <v>677</v>
      </c>
      <c r="K366" s="463" t="s">
        <v>677</v>
      </c>
      <c r="L366" s="463" t="s">
        <v>677</v>
      </c>
      <c r="M366" s="463" t="s">
        <v>677</v>
      </c>
      <c r="N366" s="463" t="s">
        <v>677</v>
      </c>
      <c r="O366" s="463" t="s">
        <v>677</v>
      </c>
      <c r="P366" s="463" t="s">
        <v>677</v>
      </c>
      <c r="Q366" s="463" t="s">
        <v>677</v>
      </c>
      <c r="R366" s="463" t="s">
        <v>677</v>
      </c>
      <c r="S366" s="463" t="s">
        <v>677</v>
      </c>
      <c r="T366" s="463" t="s">
        <v>677</v>
      </c>
      <c r="U366" s="463" t="s">
        <v>677</v>
      </c>
      <c r="V366" s="463" t="s">
        <v>677</v>
      </c>
      <c r="W366" s="463" t="s">
        <v>677</v>
      </c>
      <c r="X366" s="463" t="s">
        <v>677</v>
      </c>
      <c r="Y366" s="463" t="s">
        <v>677</v>
      </c>
      <c r="Z366" s="463" t="s">
        <v>677</v>
      </c>
      <c r="AA366" s="463" t="s">
        <v>677</v>
      </c>
      <c r="AB366" s="463" t="s">
        <v>677</v>
      </c>
      <c r="AC366" s="627"/>
      <c r="AD366" s="627"/>
      <c r="AE366" s="463" t="s">
        <v>677</v>
      </c>
      <c r="AF366" s="627"/>
      <c r="AG366" s="627"/>
      <c r="AH366" s="463" t="s">
        <v>677</v>
      </c>
      <c r="AI366" s="463" t="s">
        <v>677</v>
      </c>
      <c r="AJ366" s="463" t="s">
        <v>677</v>
      </c>
      <c r="AK366" s="463" t="s">
        <v>677</v>
      </c>
      <c r="AL366" s="627"/>
      <c r="AM366" s="627"/>
      <c r="AN366" s="463" t="s">
        <v>677</v>
      </c>
      <c r="AO366" s="627"/>
      <c r="AP366" s="627"/>
      <c r="AQ366" s="463" t="s">
        <v>677</v>
      </c>
      <c r="AR366" s="627"/>
      <c r="AS366" s="627"/>
      <c r="AT366" s="463" t="s">
        <v>677</v>
      </c>
      <c r="AU366" s="618">
        <v>42620</v>
      </c>
      <c r="AV366" s="463" t="s">
        <v>677</v>
      </c>
      <c r="AW366" s="463" t="s">
        <v>677</v>
      </c>
      <c r="AX366" s="463" t="s">
        <v>677</v>
      </c>
      <c r="AY366" s="463" t="s">
        <v>677</v>
      </c>
      <c r="AZ366" s="463" t="s">
        <v>677</v>
      </c>
      <c r="BA366" s="463" t="s">
        <v>677</v>
      </c>
      <c r="BB366" s="463" t="s">
        <v>677</v>
      </c>
      <c r="BC366" s="463" t="s">
        <v>677</v>
      </c>
      <c r="BD366" s="463" t="s">
        <v>677</v>
      </c>
      <c r="BE366" s="627"/>
      <c r="BF366" s="627"/>
      <c r="BG366" s="463" t="s">
        <v>677</v>
      </c>
      <c r="BH366" s="628"/>
      <c r="BI366" s="628"/>
      <c r="BJ366" s="463" t="s">
        <v>677</v>
      </c>
      <c r="BK366" s="628"/>
      <c r="BL366" s="628"/>
      <c r="BM366" s="463" t="s">
        <v>677</v>
      </c>
      <c r="BN366" s="463" t="s">
        <v>677</v>
      </c>
      <c r="BO366" s="463" t="s">
        <v>677</v>
      </c>
      <c r="BP366" s="463" t="s">
        <v>677</v>
      </c>
      <c r="BQ366" s="463" t="s">
        <v>677</v>
      </c>
      <c r="BR366" s="463" t="s">
        <v>677</v>
      </c>
      <c r="BS366" s="463" t="s">
        <v>677</v>
      </c>
      <c r="BT366" s="463" t="s">
        <v>677</v>
      </c>
      <c r="BU366" s="463" t="s">
        <v>677</v>
      </c>
      <c r="BV366" s="463" t="s">
        <v>677</v>
      </c>
      <c r="BW366" s="601" t="s">
        <v>683</v>
      </c>
      <c r="BX366" s="601" t="s">
        <v>683</v>
      </c>
      <c r="BY366" s="630" t="s">
        <v>677</v>
      </c>
    </row>
    <row r="367" spans="1:77" x14ac:dyDescent="0.2">
      <c r="A367" s="598">
        <v>42621</v>
      </c>
      <c r="B367" s="463" t="s">
        <v>677</v>
      </c>
      <c r="C367" s="463" t="s">
        <v>677</v>
      </c>
      <c r="D367" s="463" t="s">
        <v>677</v>
      </c>
      <c r="E367" s="463" t="s">
        <v>677</v>
      </c>
      <c r="F367" s="463" t="s">
        <v>677</v>
      </c>
      <c r="G367" s="463" t="s">
        <v>677</v>
      </c>
      <c r="H367" s="463" t="s">
        <v>677</v>
      </c>
      <c r="I367" s="463" t="s">
        <v>677</v>
      </c>
      <c r="J367" s="463" t="s">
        <v>677</v>
      </c>
      <c r="K367" s="463" t="s">
        <v>677</v>
      </c>
      <c r="L367" s="463" t="s">
        <v>677</v>
      </c>
      <c r="M367" s="463" t="s">
        <v>677</v>
      </c>
      <c r="N367" s="463" t="s">
        <v>677</v>
      </c>
      <c r="O367" s="463" t="s">
        <v>677</v>
      </c>
      <c r="P367" s="463" t="s">
        <v>677</v>
      </c>
      <c r="Q367" s="463" t="s">
        <v>677</v>
      </c>
      <c r="R367" s="463" t="s">
        <v>677</v>
      </c>
      <c r="S367" s="463" t="s">
        <v>677</v>
      </c>
      <c r="T367" s="463" t="s">
        <v>677</v>
      </c>
      <c r="U367" s="463" t="s">
        <v>677</v>
      </c>
      <c r="V367" s="601" t="s">
        <v>683</v>
      </c>
      <c r="W367" s="463" t="s">
        <v>677</v>
      </c>
      <c r="X367" s="463" t="s">
        <v>677</v>
      </c>
      <c r="Y367" s="463" t="s">
        <v>677</v>
      </c>
      <c r="Z367" s="463" t="s">
        <v>677</v>
      </c>
      <c r="AA367" s="463" t="s">
        <v>677</v>
      </c>
      <c r="AB367" s="463" t="s">
        <v>677</v>
      </c>
      <c r="AC367" s="627"/>
      <c r="AD367" s="627"/>
      <c r="AE367" s="463" t="s">
        <v>677</v>
      </c>
      <c r="AF367" s="627"/>
      <c r="AG367" s="627"/>
      <c r="AH367" s="463" t="s">
        <v>677</v>
      </c>
      <c r="AI367" s="463" t="s">
        <v>677</v>
      </c>
      <c r="AJ367" s="463" t="s">
        <v>677</v>
      </c>
      <c r="AK367" s="463" t="s">
        <v>677</v>
      </c>
      <c r="AL367" s="627"/>
      <c r="AM367" s="627"/>
      <c r="AN367" s="463" t="s">
        <v>677</v>
      </c>
      <c r="AO367" s="627"/>
      <c r="AP367" s="627"/>
      <c r="AQ367" s="463" t="s">
        <v>677</v>
      </c>
      <c r="AR367" s="627"/>
      <c r="AS367" s="627"/>
      <c r="AT367" s="463" t="s">
        <v>677</v>
      </c>
      <c r="AU367" s="618">
        <v>42621</v>
      </c>
      <c r="AV367" s="463" t="s">
        <v>677</v>
      </c>
      <c r="AW367" s="463" t="s">
        <v>677</v>
      </c>
      <c r="AX367" s="463" t="s">
        <v>677</v>
      </c>
      <c r="AY367" s="463" t="s">
        <v>677</v>
      </c>
      <c r="AZ367" s="463" t="s">
        <v>677</v>
      </c>
      <c r="BA367" s="463" t="s">
        <v>677</v>
      </c>
      <c r="BB367" s="463" t="s">
        <v>677</v>
      </c>
      <c r="BC367" s="463" t="s">
        <v>677</v>
      </c>
      <c r="BD367" s="463" t="s">
        <v>677</v>
      </c>
      <c r="BE367" s="627"/>
      <c r="BF367" s="627"/>
      <c r="BG367" s="463" t="s">
        <v>677</v>
      </c>
      <c r="BH367" s="628"/>
      <c r="BI367" s="628"/>
      <c r="BJ367" s="463" t="s">
        <v>677</v>
      </c>
      <c r="BK367" s="628"/>
      <c r="BL367" s="628"/>
      <c r="BM367" s="463" t="s">
        <v>677</v>
      </c>
      <c r="BN367" s="463" t="s">
        <v>677</v>
      </c>
      <c r="BO367" s="463" t="s">
        <v>677</v>
      </c>
      <c r="BP367" s="463" t="s">
        <v>677</v>
      </c>
      <c r="BQ367" s="601" t="s">
        <v>683</v>
      </c>
      <c r="BR367" s="601" t="s">
        <v>683</v>
      </c>
      <c r="BS367" s="463" t="s">
        <v>677</v>
      </c>
      <c r="BT367" s="463" t="s">
        <v>677</v>
      </c>
      <c r="BU367" s="463" t="s">
        <v>677</v>
      </c>
      <c r="BV367" s="463" t="s">
        <v>677</v>
      </c>
      <c r="BW367" s="601" t="s">
        <v>683</v>
      </c>
      <c r="BX367" s="601" t="s">
        <v>683</v>
      </c>
      <c r="BY367" s="630" t="s">
        <v>677</v>
      </c>
    </row>
    <row r="368" spans="1:77" ht="25.5" x14ac:dyDescent="0.2">
      <c r="A368" s="598">
        <v>42622</v>
      </c>
      <c r="B368" s="463" t="s">
        <v>677</v>
      </c>
      <c r="C368" s="463" t="s">
        <v>677</v>
      </c>
      <c r="D368" s="463" t="s">
        <v>677</v>
      </c>
      <c r="E368" s="463" t="s">
        <v>677</v>
      </c>
      <c r="F368" s="463" t="s">
        <v>677</v>
      </c>
      <c r="G368" s="463" t="s">
        <v>677</v>
      </c>
      <c r="H368" s="463" t="s">
        <v>677</v>
      </c>
      <c r="I368" s="463" t="s">
        <v>677</v>
      </c>
      <c r="J368" s="463" t="s">
        <v>677</v>
      </c>
      <c r="K368" s="463" t="s">
        <v>677</v>
      </c>
      <c r="L368" s="463" t="s">
        <v>677</v>
      </c>
      <c r="M368" s="463" t="s">
        <v>677</v>
      </c>
      <c r="N368" s="463" t="s">
        <v>677</v>
      </c>
      <c r="O368" s="463" t="s">
        <v>677</v>
      </c>
      <c r="P368" s="463" t="s">
        <v>677</v>
      </c>
      <c r="Q368" s="463" t="s">
        <v>677</v>
      </c>
      <c r="R368" s="463" t="s">
        <v>677</v>
      </c>
      <c r="S368" s="463" t="s">
        <v>677</v>
      </c>
      <c r="T368" s="463" t="s">
        <v>677</v>
      </c>
      <c r="U368" s="463" t="s">
        <v>677</v>
      </c>
      <c r="V368" s="463" t="s">
        <v>677</v>
      </c>
      <c r="W368" s="463" t="s">
        <v>677</v>
      </c>
      <c r="X368" s="463" t="s">
        <v>677</v>
      </c>
      <c r="Y368" s="463" t="s">
        <v>677</v>
      </c>
      <c r="Z368" s="463" t="s">
        <v>677</v>
      </c>
      <c r="AA368" s="463" t="s">
        <v>677</v>
      </c>
      <c r="AB368" s="463" t="s">
        <v>677</v>
      </c>
      <c r="AC368" s="627"/>
      <c r="AD368" s="627"/>
      <c r="AE368" s="463" t="s">
        <v>677</v>
      </c>
      <c r="AF368" s="627"/>
      <c r="AG368" s="627"/>
      <c r="AH368" s="463" t="s">
        <v>677</v>
      </c>
      <c r="AI368" s="463" t="s">
        <v>677</v>
      </c>
      <c r="AJ368" s="463" t="s">
        <v>677</v>
      </c>
      <c r="AK368" s="463" t="s">
        <v>677</v>
      </c>
      <c r="AL368" s="627"/>
      <c r="AM368" s="627"/>
      <c r="AN368" s="463" t="s">
        <v>677</v>
      </c>
      <c r="AO368" s="627"/>
      <c r="AP368" s="627"/>
      <c r="AQ368" s="463" t="s">
        <v>677</v>
      </c>
      <c r="AR368" s="627"/>
      <c r="AS368" s="627"/>
      <c r="AT368" s="463" t="s">
        <v>677</v>
      </c>
      <c r="AU368" s="618">
        <v>42622</v>
      </c>
      <c r="AV368" s="463" t="s">
        <v>677</v>
      </c>
      <c r="AW368" s="463" t="s">
        <v>677</v>
      </c>
      <c r="AX368" s="463" t="s">
        <v>677</v>
      </c>
      <c r="AY368" s="463" t="s">
        <v>677</v>
      </c>
      <c r="AZ368" s="463" t="s">
        <v>677</v>
      </c>
      <c r="BA368" s="463" t="s">
        <v>677</v>
      </c>
      <c r="BB368" s="463" t="s">
        <v>677</v>
      </c>
      <c r="BC368" s="463" t="s">
        <v>677</v>
      </c>
      <c r="BD368" s="463" t="s">
        <v>677</v>
      </c>
      <c r="BE368" s="627"/>
      <c r="BF368" s="627"/>
      <c r="BG368" s="463" t="s">
        <v>677</v>
      </c>
      <c r="BH368" s="628"/>
      <c r="BI368" s="628"/>
      <c r="BJ368" s="463" t="s">
        <v>677</v>
      </c>
      <c r="BK368" s="628"/>
      <c r="BL368" s="628"/>
      <c r="BM368" s="463" t="s">
        <v>677</v>
      </c>
      <c r="BN368" s="463" t="s">
        <v>677</v>
      </c>
      <c r="BO368" s="463" t="s">
        <v>677</v>
      </c>
      <c r="BP368" s="463" t="s">
        <v>677</v>
      </c>
      <c r="BQ368" s="602" t="s">
        <v>886</v>
      </c>
      <c r="BR368" s="601" t="s">
        <v>683</v>
      </c>
      <c r="BS368" s="463" t="s">
        <v>677</v>
      </c>
      <c r="BT368" s="463" t="s">
        <v>677</v>
      </c>
      <c r="BU368" s="463" t="s">
        <v>677</v>
      </c>
      <c r="BV368" s="463" t="s">
        <v>677</v>
      </c>
      <c r="BW368" s="601" t="s">
        <v>683</v>
      </c>
      <c r="BX368" s="601" t="s">
        <v>683</v>
      </c>
      <c r="BY368" s="630" t="s">
        <v>677</v>
      </c>
    </row>
    <row r="369" spans="1:79" ht="25.5" x14ac:dyDescent="0.2">
      <c r="A369" s="598">
        <v>42623</v>
      </c>
      <c r="B369" s="463" t="s">
        <v>677</v>
      </c>
      <c r="C369" s="463" t="s">
        <v>677</v>
      </c>
      <c r="D369" s="463" t="s">
        <v>677</v>
      </c>
      <c r="E369" s="463" t="s">
        <v>677</v>
      </c>
      <c r="F369" s="463" t="s">
        <v>677</v>
      </c>
      <c r="G369" s="463" t="s">
        <v>677</v>
      </c>
      <c r="H369" s="463" t="s">
        <v>677</v>
      </c>
      <c r="I369" s="463" t="s">
        <v>677</v>
      </c>
      <c r="J369" s="463" t="s">
        <v>677</v>
      </c>
      <c r="K369" s="463" t="s">
        <v>677</v>
      </c>
      <c r="L369" s="463" t="s">
        <v>677</v>
      </c>
      <c r="M369" s="463" t="s">
        <v>677</v>
      </c>
      <c r="N369" s="463" t="s">
        <v>677</v>
      </c>
      <c r="O369" s="463" t="s">
        <v>677</v>
      </c>
      <c r="P369" s="463" t="s">
        <v>677</v>
      </c>
      <c r="Q369" s="463" t="s">
        <v>677</v>
      </c>
      <c r="R369" s="463" t="s">
        <v>677</v>
      </c>
      <c r="S369" s="463" t="s">
        <v>677</v>
      </c>
      <c r="T369" s="463" t="s">
        <v>677</v>
      </c>
      <c r="U369" s="463" t="s">
        <v>677</v>
      </c>
      <c r="V369" s="463" t="s">
        <v>677</v>
      </c>
      <c r="W369" s="463" t="s">
        <v>677</v>
      </c>
      <c r="X369" s="463" t="s">
        <v>677</v>
      </c>
      <c r="Y369" s="463" t="s">
        <v>677</v>
      </c>
      <c r="Z369" s="463" t="s">
        <v>677</v>
      </c>
      <c r="AA369" s="463" t="s">
        <v>677</v>
      </c>
      <c r="AB369" s="463" t="s">
        <v>677</v>
      </c>
      <c r="AC369" s="627"/>
      <c r="AD369" s="627"/>
      <c r="AE369" s="463" t="s">
        <v>677</v>
      </c>
      <c r="AF369" s="627"/>
      <c r="AG369" s="627"/>
      <c r="AH369" s="463" t="s">
        <v>677</v>
      </c>
      <c r="AI369" s="463" t="s">
        <v>677</v>
      </c>
      <c r="AJ369" s="463" t="s">
        <v>677</v>
      </c>
      <c r="AK369" s="463" t="s">
        <v>677</v>
      </c>
      <c r="AL369" s="627"/>
      <c r="AM369" s="627"/>
      <c r="AN369" s="463" t="s">
        <v>677</v>
      </c>
      <c r="AO369" s="627"/>
      <c r="AP369" s="627"/>
      <c r="AQ369" s="463" t="s">
        <v>677</v>
      </c>
      <c r="AR369" s="627"/>
      <c r="AS369" s="627"/>
      <c r="AT369" s="463" t="s">
        <v>677</v>
      </c>
      <c r="AU369" s="618">
        <v>42623</v>
      </c>
      <c r="AV369" s="463" t="s">
        <v>677</v>
      </c>
      <c r="AW369" s="463" t="s">
        <v>677</v>
      </c>
      <c r="AX369" s="463" t="s">
        <v>677</v>
      </c>
      <c r="AY369" s="463" t="s">
        <v>677</v>
      </c>
      <c r="AZ369" s="463" t="s">
        <v>677</v>
      </c>
      <c r="BA369" s="463" t="s">
        <v>677</v>
      </c>
      <c r="BB369" s="463" t="s">
        <v>677</v>
      </c>
      <c r="BC369" s="463" t="s">
        <v>677</v>
      </c>
      <c r="BD369" s="463" t="s">
        <v>677</v>
      </c>
      <c r="BE369" s="627"/>
      <c r="BF369" s="627"/>
      <c r="BG369" s="601" t="s">
        <v>683</v>
      </c>
      <c r="BH369" s="628"/>
      <c r="BI369" s="628"/>
      <c r="BJ369" s="463" t="s">
        <v>677</v>
      </c>
      <c r="BK369" s="628"/>
      <c r="BL369" s="628"/>
      <c r="BM369" s="463" t="s">
        <v>677</v>
      </c>
      <c r="BN369" s="463" t="s">
        <v>677</v>
      </c>
      <c r="BO369" s="463" t="s">
        <v>677</v>
      </c>
      <c r="BP369" s="463" t="s">
        <v>677</v>
      </c>
      <c r="BQ369" s="602" t="s">
        <v>886</v>
      </c>
      <c r="BR369" s="601" t="s">
        <v>683</v>
      </c>
      <c r="BS369" s="463" t="s">
        <v>677</v>
      </c>
      <c r="BT369" s="463" t="s">
        <v>677</v>
      </c>
      <c r="BU369" s="463" t="s">
        <v>677</v>
      </c>
      <c r="BV369" s="463" t="s">
        <v>677</v>
      </c>
      <c r="BW369" s="601" t="s">
        <v>683</v>
      </c>
      <c r="BX369" s="601" t="s">
        <v>683</v>
      </c>
      <c r="BY369" s="630" t="s">
        <v>677</v>
      </c>
    </row>
    <row r="370" spans="1:79" x14ac:dyDescent="0.2">
      <c r="A370" s="598">
        <v>42624</v>
      </c>
      <c r="B370" s="463" t="s">
        <v>677</v>
      </c>
      <c r="C370" s="463" t="s">
        <v>677</v>
      </c>
      <c r="D370" s="463" t="s">
        <v>677</v>
      </c>
      <c r="E370" s="463" t="s">
        <v>677</v>
      </c>
      <c r="F370" s="463" t="s">
        <v>677</v>
      </c>
      <c r="G370" s="463" t="s">
        <v>677</v>
      </c>
      <c r="H370" s="463" t="s">
        <v>677</v>
      </c>
      <c r="I370" s="463" t="s">
        <v>677</v>
      </c>
      <c r="J370" s="463" t="s">
        <v>677</v>
      </c>
      <c r="K370" s="463" t="s">
        <v>677</v>
      </c>
      <c r="L370" s="463" t="s">
        <v>677</v>
      </c>
      <c r="M370" s="463" t="s">
        <v>677</v>
      </c>
      <c r="N370" s="463" t="s">
        <v>677</v>
      </c>
      <c r="O370" s="463" t="s">
        <v>677</v>
      </c>
      <c r="P370" s="463" t="s">
        <v>677</v>
      </c>
      <c r="Q370" s="463" t="s">
        <v>677</v>
      </c>
      <c r="R370" s="463" t="s">
        <v>677</v>
      </c>
      <c r="S370" s="463" t="s">
        <v>677</v>
      </c>
      <c r="T370" s="463" t="s">
        <v>677</v>
      </c>
      <c r="U370" s="463" t="s">
        <v>677</v>
      </c>
      <c r="V370" s="463" t="s">
        <v>677</v>
      </c>
      <c r="W370" s="463" t="s">
        <v>677</v>
      </c>
      <c r="X370" s="463" t="s">
        <v>677</v>
      </c>
      <c r="Y370" s="463" t="s">
        <v>677</v>
      </c>
      <c r="Z370" s="463" t="s">
        <v>677</v>
      </c>
      <c r="AA370" s="463" t="s">
        <v>677</v>
      </c>
      <c r="AB370" s="463" t="s">
        <v>677</v>
      </c>
      <c r="AC370" s="627"/>
      <c r="AD370" s="627"/>
      <c r="AE370" s="463" t="s">
        <v>677</v>
      </c>
      <c r="AF370" s="627"/>
      <c r="AG370" s="627"/>
      <c r="AH370" s="463" t="s">
        <v>677</v>
      </c>
      <c r="AI370" s="463" t="s">
        <v>677</v>
      </c>
      <c r="AJ370" s="463" t="s">
        <v>677</v>
      </c>
      <c r="AK370" s="463" t="s">
        <v>677</v>
      </c>
      <c r="AL370" s="627"/>
      <c r="AM370" s="627"/>
      <c r="AN370" s="463" t="s">
        <v>677</v>
      </c>
      <c r="AO370" s="627"/>
      <c r="AP370" s="627"/>
      <c r="AQ370" s="463" t="s">
        <v>677</v>
      </c>
      <c r="AR370" s="627"/>
      <c r="AS370" s="627"/>
      <c r="AT370" s="463" t="s">
        <v>677</v>
      </c>
      <c r="AU370" s="618">
        <v>42624</v>
      </c>
      <c r="AV370" s="463" t="s">
        <v>677</v>
      </c>
      <c r="AW370" s="463" t="s">
        <v>677</v>
      </c>
      <c r="AX370" s="463" t="s">
        <v>677</v>
      </c>
      <c r="AY370" s="463" t="s">
        <v>677</v>
      </c>
      <c r="AZ370" s="463" t="s">
        <v>677</v>
      </c>
      <c r="BA370" s="463" t="s">
        <v>677</v>
      </c>
      <c r="BB370" s="463" t="s">
        <v>677</v>
      </c>
      <c r="BC370" s="463" t="s">
        <v>677</v>
      </c>
      <c r="BD370" s="463" t="s">
        <v>677</v>
      </c>
      <c r="BE370" s="627"/>
      <c r="BF370" s="627"/>
      <c r="BG370" s="463" t="s">
        <v>677</v>
      </c>
      <c r="BH370" s="628"/>
      <c r="BI370" s="628"/>
      <c r="BJ370" s="463" t="s">
        <v>677</v>
      </c>
      <c r="BK370" s="628"/>
      <c r="BL370" s="628"/>
      <c r="BM370" s="463" t="s">
        <v>677</v>
      </c>
      <c r="BN370" s="463" t="s">
        <v>677</v>
      </c>
      <c r="BO370" s="463" t="s">
        <v>677</v>
      </c>
      <c r="BP370" s="463" t="s">
        <v>677</v>
      </c>
      <c r="BQ370" s="601" t="s">
        <v>683</v>
      </c>
      <c r="BR370" s="601" t="s">
        <v>683</v>
      </c>
      <c r="BS370" s="463" t="s">
        <v>677</v>
      </c>
      <c r="BT370" s="463" t="s">
        <v>677</v>
      </c>
      <c r="BU370" s="463" t="s">
        <v>677</v>
      </c>
      <c r="BV370" s="463" t="s">
        <v>677</v>
      </c>
      <c r="BW370" s="601" t="s">
        <v>683</v>
      </c>
      <c r="BX370" s="601" t="s">
        <v>683</v>
      </c>
      <c r="BY370" s="630" t="s">
        <v>677</v>
      </c>
    </row>
    <row r="371" spans="1:79" x14ac:dyDescent="0.2">
      <c r="A371" s="598">
        <v>42625</v>
      </c>
      <c r="B371" s="463" t="s">
        <v>677</v>
      </c>
      <c r="C371" s="463" t="s">
        <v>677</v>
      </c>
      <c r="D371" s="463" t="s">
        <v>677</v>
      </c>
      <c r="E371" s="463" t="s">
        <v>677</v>
      </c>
      <c r="F371" s="463" t="s">
        <v>677</v>
      </c>
      <c r="G371" s="463" t="s">
        <v>677</v>
      </c>
      <c r="H371" s="463" t="s">
        <v>677</v>
      </c>
      <c r="I371" s="463" t="s">
        <v>677</v>
      </c>
      <c r="J371" s="463" t="s">
        <v>677</v>
      </c>
      <c r="K371" s="463" t="s">
        <v>677</v>
      </c>
      <c r="L371" s="463" t="s">
        <v>677</v>
      </c>
      <c r="M371" s="463" t="s">
        <v>677</v>
      </c>
      <c r="N371" s="463" t="s">
        <v>677</v>
      </c>
      <c r="O371" s="463" t="s">
        <v>677</v>
      </c>
      <c r="P371" s="463" t="s">
        <v>677</v>
      </c>
      <c r="Q371" s="463" t="s">
        <v>677</v>
      </c>
      <c r="R371" s="463" t="s">
        <v>677</v>
      </c>
      <c r="S371" s="463" t="s">
        <v>677</v>
      </c>
      <c r="T371" s="463" t="s">
        <v>677</v>
      </c>
      <c r="U371" s="463" t="s">
        <v>677</v>
      </c>
      <c r="V371" s="463" t="s">
        <v>677</v>
      </c>
      <c r="W371" s="463" t="s">
        <v>677</v>
      </c>
      <c r="X371" s="463" t="s">
        <v>677</v>
      </c>
      <c r="Y371" s="463" t="s">
        <v>677</v>
      </c>
      <c r="Z371" s="463" t="s">
        <v>677</v>
      </c>
      <c r="AA371" s="463" t="s">
        <v>677</v>
      </c>
      <c r="AB371" s="463" t="s">
        <v>677</v>
      </c>
      <c r="AC371" s="627"/>
      <c r="AD371" s="627"/>
      <c r="AE371" s="463" t="s">
        <v>677</v>
      </c>
      <c r="AF371" s="627"/>
      <c r="AG371" s="627"/>
      <c r="AH371" s="463" t="s">
        <v>677</v>
      </c>
      <c r="AI371" s="463" t="s">
        <v>677</v>
      </c>
      <c r="AJ371" s="463" t="s">
        <v>677</v>
      </c>
      <c r="AK371" s="463" t="s">
        <v>677</v>
      </c>
      <c r="AL371" s="627"/>
      <c r="AM371" s="627"/>
      <c r="AN371" s="463" t="s">
        <v>677</v>
      </c>
      <c r="AO371" s="627"/>
      <c r="AP371" s="627"/>
      <c r="AQ371" s="463" t="s">
        <v>677</v>
      </c>
      <c r="AR371" s="627"/>
      <c r="AS371" s="627"/>
      <c r="AT371" s="463" t="s">
        <v>677</v>
      </c>
      <c r="AU371" s="618">
        <v>42625</v>
      </c>
      <c r="AV371" s="463" t="s">
        <v>677</v>
      </c>
      <c r="AW371" s="463" t="s">
        <v>677</v>
      </c>
      <c r="AX371" s="463" t="s">
        <v>677</v>
      </c>
      <c r="AY371" s="463" t="s">
        <v>677</v>
      </c>
      <c r="AZ371" s="463" t="s">
        <v>677</v>
      </c>
      <c r="BA371" s="463" t="s">
        <v>677</v>
      </c>
      <c r="BB371" s="463" t="s">
        <v>677</v>
      </c>
      <c r="BC371" s="463" t="s">
        <v>677</v>
      </c>
      <c r="BD371" s="463" t="s">
        <v>677</v>
      </c>
      <c r="BE371" s="627"/>
      <c r="BF371" s="627"/>
      <c r="BG371" s="463" t="s">
        <v>677</v>
      </c>
      <c r="BH371" s="628"/>
      <c r="BI371" s="628"/>
      <c r="BJ371" s="463" t="s">
        <v>677</v>
      </c>
      <c r="BK371" s="628"/>
      <c r="BL371" s="628"/>
      <c r="BM371" s="463" t="s">
        <v>677</v>
      </c>
      <c r="BN371" s="463" t="s">
        <v>677</v>
      </c>
      <c r="BO371" s="463" t="s">
        <v>677</v>
      </c>
      <c r="BP371" s="463" t="s">
        <v>677</v>
      </c>
      <c r="BQ371" s="601" t="s">
        <v>683</v>
      </c>
      <c r="BR371" s="463" t="s">
        <v>677</v>
      </c>
      <c r="BS371" s="463" t="s">
        <v>677</v>
      </c>
      <c r="BT371" s="463" t="s">
        <v>677</v>
      </c>
      <c r="BU371" s="463" t="s">
        <v>677</v>
      </c>
      <c r="BV371" s="463" t="s">
        <v>677</v>
      </c>
      <c r="BW371" s="601" t="s">
        <v>683</v>
      </c>
      <c r="BX371" s="601" t="s">
        <v>683</v>
      </c>
      <c r="BY371" s="630" t="s">
        <v>677</v>
      </c>
    </row>
    <row r="372" spans="1:79" x14ac:dyDescent="0.2">
      <c r="A372" s="598">
        <v>42626</v>
      </c>
      <c r="B372" s="463" t="s">
        <v>677</v>
      </c>
      <c r="C372" s="463" t="s">
        <v>677</v>
      </c>
      <c r="D372" s="463" t="s">
        <v>677</v>
      </c>
      <c r="E372" s="463" t="s">
        <v>677</v>
      </c>
      <c r="F372" s="463" t="s">
        <v>677</v>
      </c>
      <c r="G372" s="463" t="s">
        <v>677</v>
      </c>
      <c r="H372" s="463" t="s">
        <v>677</v>
      </c>
      <c r="I372" s="463" t="s">
        <v>677</v>
      </c>
      <c r="J372" s="463" t="s">
        <v>677</v>
      </c>
      <c r="K372" s="463" t="s">
        <v>677</v>
      </c>
      <c r="L372" s="463" t="s">
        <v>677</v>
      </c>
      <c r="M372" s="463" t="s">
        <v>677</v>
      </c>
      <c r="N372" s="463" t="s">
        <v>677</v>
      </c>
      <c r="O372" s="463" t="s">
        <v>677</v>
      </c>
      <c r="P372" s="463" t="s">
        <v>677</v>
      </c>
      <c r="Q372" s="463" t="s">
        <v>677</v>
      </c>
      <c r="R372" s="463" t="s">
        <v>677</v>
      </c>
      <c r="S372" s="463" t="s">
        <v>677</v>
      </c>
      <c r="T372" s="463" t="s">
        <v>677</v>
      </c>
      <c r="U372" s="463" t="s">
        <v>677</v>
      </c>
      <c r="V372" s="463" t="s">
        <v>677</v>
      </c>
      <c r="W372" s="463" t="s">
        <v>677</v>
      </c>
      <c r="X372" s="463" t="s">
        <v>677</v>
      </c>
      <c r="Y372" s="463" t="s">
        <v>677</v>
      </c>
      <c r="Z372" s="463" t="s">
        <v>677</v>
      </c>
      <c r="AA372" s="463" t="s">
        <v>677</v>
      </c>
      <c r="AB372" s="463" t="s">
        <v>677</v>
      </c>
      <c r="AC372" s="627"/>
      <c r="AD372" s="627"/>
      <c r="AE372" s="463" t="s">
        <v>677</v>
      </c>
      <c r="AF372" s="627"/>
      <c r="AG372" s="627"/>
      <c r="AH372" s="463" t="s">
        <v>677</v>
      </c>
      <c r="AI372" s="463" t="s">
        <v>677</v>
      </c>
      <c r="AJ372" s="463" t="s">
        <v>677</v>
      </c>
      <c r="AK372" s="463" t="s">
        <v>677</v>
      </c>
      <c r="AL372" s="627"/>
      <c r="AM372" s="627"/>
      <c r="AN372" s="463" t="s">
        <v>677</v>
      </c>
      <c r="AO372" s="627"/>
      <c r="AP372" s="627"/>
      <c r="AQ372" s="463" t="s">
        <v>677</v>
      </c>
      <c r="AR372" s="627"/>
      <c r="AS372" s="627"/>
      <c r="AT372" s="463" t="s">
        <v>677</v>
      </c>
      <c r="AU372" s="618">
        <v>42626</v>
      </c>
      <c r="AV372" s="463" t="s">
        <v>677</v>
      </c>
      <c r="AW372" s="463" t="s">
        <v>677</v>
      </c>
      <c r="AX372" s="463" t="s">
        <v>677</v>
      </c>
      <c r="AY372" s="463" t="s">
        <v>677</v>
      </c>
      <c r="AZ372" s="463" t="s">
        <v>677</v>
      </c>
      <c r="BA372" s="463" t="s">
        <v>677</v>
      </c>
      <c r="BB372" s="463" t="s">
        <v>677</v>
      </c>
      <c r="BC372" s="463" t="s">
        <v>677</v>
      </c>
      <c r="BD372" s="463" t="s">
        <v>677</v>
      </c>
      <c r="BE372" s="627"/>
      <c r="BF372" s="627"/>
      <c r="BG372" s="463" t="s">
        <v>677</v>
      </c>
      <c r="BH372" s="628"/>
      <c r="BI372" s="628"/>
      <c r="BJ372" s="463" t="s">
        <v>677</v>
      </c>
      <c r="BK372" s="628"/>
      <c r="BL372" s="628"/>
      <c r="BM372" s="463" t="s">
        <v>677</v>
      </c>
      <c r="BN372" s="463" t="s">
        <v>677</v>
      </c>
      <c r="BO372" s="463" t="s">
        <v>677</v>
      </c>
      <c r="BP372" s="463" t="s">
        <v>677</v>
      </c>
      <c r="BQ372" s="463" t="s">
        <v>677</v>
      </c>
      <c r="BR372" s="601" t="s">
        <v>683</v>
      </c>
      <c r="BS372" s="463" t="s">
        <v>677</v>
      </c>
      <c r="BT372" s="463" t="s">
        <v>677</v>
      </c>
      <c r="BU372" s="463" t="s">
        <v>677</v>
      </c>
      <c r="BV372" s="463" t="s">
        <v>677</v>
      </c>
      <c r="BW372" s="601" t="s">
        <v>683</v>
      </c>
      <c r="BX372" s="601" t="s">
        <v>683</v>
      </c>
      <c r="BY372" s="630" t="s">
        <v>677</v>
      </c>
    </row>
    <row r="373" spans="1:79" x14ac:dyDescent="0.2">
      <c r="A373" s="598">
        <v>42627</v>
      </c>
      <c r="B373" s="463" t="s">
        <v>677</v>
      </c>
      <c r="C373" s="463" t="s">
        <v>677</v>
      </c>
      <c r="D373" s="463" t="s">
        <v>677</v>
      </c>
      <c r="E373" s="463" t="s">
        <v>677</v>
      </c>
      <c r="F373" s="463" t="s">
        <v>677</v>
      </c>
      <c r="G373" s="463" t="s">
        <v>677</v>
      </c>
      <c r="H373" s="463" t="s">
        <v>677</v>
      </c>
      <c r="I373" s="463" t="s">
        <v>677</v>
      </c>
      <c r="J373" s="463" t="s">
        <v>677</v>
      </c>
      <c r="K373" s="463" t="s">
        <v>677</v>
      </c>
      <c r="L373" s="463" t="s">
        <v>677</v>
      </c>
      <c r="M373" s="463" t="s">
        <v>677</v>
      </c>
      <c r="N373" s="463" t="s">
        <v>677</v>
      </c>
      <c r="O373" s="463" t="s">
        <v>677</v>
      </c>
      <c r="P373" s="463" t="s">
        <v>677</v>
      </c>
      <c r="Q373" s="463" t="s">
        <v>677</v>
      </c>
      <c r="R373" s="463" t="s">
        <v>677</v>
      </c>
      <c r="S373" s="463" t="s">
        <v>677</v>
      </c>
      <c r="T373" s="463" t="s">
        <v>677</v>
      </c>
      <c r="U373" s="463" t="s">
        <v>677</v>
      </c>
      <c r="V373" s="463" t="s">
        <v>677</v>
      </c>
      <c r="W373" s="463" t="s">
        <v>677</v>
      </c>
      <c r="X373" s="463" t="s">
        <v>677</v>
      </c>
      <c r="Y373" s="463" t="s">
        <v>677</v>
      </c>
      <c r="Z373" s="463" t="s">
        <v>677</v>
      </c>
      <c r="AA373" s="463" t="s">
        <v>677</v>
      </c>
      <c r="AB373" s="463" t="s">
        <v>677</v>
      </c>
      <c r="AC373" s="627"/>
      <c r="AD373" s="627"/>
      <c r="AE373" s="463" t="s">
        <v>677</v>
      </c>
      <c r="AF373" s="627"/>
      <c r="AG373" s="627"/>
      <c r="AH373" s="463" t="s">
        <v>677</v>
      </c>
      <c r="AI373" s="463" t="s">
        <v>677</v>
      </c>
      <c r="AJ373" s="463" t="s">
        <v>677</v>
      </c>
      <c r="AK373" s="463" t="s">
        <v>677</v>
      </c>
      <c r="AL373" s="627"/>
      <c r="AM373" s="627"/>
      <c r="AN373" s="463" t="s">
        <v>677</v>
      </c>
      <c r="AO373" s="627"/>
      <c r="AP373" s="627"/>
      <c r="AQ373" s="463" t="s">
        <v>677</v>
      </c>
      <c r="AR373" s="627"/>
      <c r="AS373" s="627"/>
      <c r="AT373" s="463" t="s">
        <v>677</v>
      </c>
      <c r="AU373" s="618">
        <v>42627</v>
      </c>
      <c r="AV373" s="463" t="s">
        <v>677</v>
      </c>
      <c r="AW373" s="463" t="s">
        <v>677</v>
      </c>
      <c r="AX373" s="463" t="s">
        <v>677</v>
      </c>
      <c r="AY373" s="463" t="s">
        <v>677</v>
      </c>
      <c r="AZ373" s="463" t="s">
        <v>677</v>
      </c>
      <c r="BA373" s="463" t="s">
        <v>677</v>
      </c>
      <c r="BB373" s="463" t="s">
        <v>677</v>
      </c>
      <c r="BC373" s="463" t="s">
        <v>677</v>
      </c>
      <c r="BD373" s="463" t="s">
        <v>677</v>
      </c>
      <c r="BE373" s="627"/>
      <c r="BF373" s="627"/>
      <c r="BG373" s="463" t="s">
        <v>677</v>
      </c>
      <c r="BH373" s="628"/>
      <c r="BI373" s="628"/>
      <c r="BJ373" s="463" t="s">
        <v>677</v>
      </c>
      <c r="BK373" s="628"/>
      <c r="BL373" s="628"/>
      <c r="BM373" s="463" t="s">
        <v>677</v>
      </c>
      <c r="BN373" s="463" t="s">
        <v>677</v>
      </c>
      <c r="BO373" s="463" t="s">
        <v>677</v>
      </c>
      <c r="BP373" s="463" t="s">
        <v>677</v>
      </c>
      <c r="BQ373" s="463" t="s">
        <v>677</v>
      </c>
      <c r="BR373" s="601" t="s">
        <v>683</v>
      </c>
      <c r="BS373" s="463" t="s">
        <v>677</v>
      </c>
      <c r="BT373" s="463" t="s">
        <v>677</v>
      </c>
      <c r="BU373" s="463" t="s">
        <v>677</v>
      </c>
      <c r="BV373" s="463" t="s">
        <v>677</v>
      </c>
      <c r="BW373" s="601" t="s">
        <v>683</v>
      </c>
      <c r="BX373" s="601" t="s">
        <v>683</v>
      </c>
      <c r="BY373" s="630" t="s">
        <v>677</v>
      </c>
    </row>
    <row r="374" spans="1:79" x14ac:dyDescent="0.2">
      <c r="A374" s="598">
        <v>42628</v>
      </c>
      <c r="B374" s="463" t="s">
        <v>677</v>
      </c>
      <c r="C374" s="463" t="s">
        <v>677</v>
      </c>
      <c r="D374" s="463" t="s">
        <v>677</v>
      </c>
      <c r="E374" s="463" t="s">
        <v>677</v>
      </c>
      <c r="F374" s="463" t="s">
        <v>677</v>
      </c>
      <c r="G374" s="463" t="s">
        <v>677</v>
      </c>
      <c r="H374" s="463" t="s">
        <v>677</v>
      </c>
      <c r="I374" s="463" t="s">
        <v>677</v>
      </c>
      <c r="J374" s="463" t="s">
        <v>677</v>
      </c>
      <c r="K374" s="463" t="s">
        <v>677</v>
      </c>
      <c r="L374" s="463" t="s">
        <v>677</v>
      </c>
      <c r="M374" s="463" t="s">
        <v>677</v>
      </c>
      <c r="N374" s="463" t="s">
        <v>677</v>
      </c>
      <c r="O374" s="463" t="s">
        <v>677</v>
      </c>
      <c r="P374" s="463" t="s">
        <v>677</v>
      </c>
      <c r="Q374" s="463" t="s">
        <v>677</v>
      </c>
      <c r="R374" s="463" t="s">
        <v>677</v>
      </c>
      <c r="S374" s="463" t="s">
        <v>677</v>
      </c>
      <c r="T374" s="463" t="s">
        <v>677</v>
      </c>
      <c r="U374" s="463" t="s">
        <v>677</v>
      </c>
      <c r="V374" s="463" t="s">
        <v>677</v>
      </c>
      <c r="W374" s="463" t="s">
        <v>677</v>
      </c>
      <c r="X374" s="463" t="s">
        <v>677</v>
      </c>
      <c r="Y374" s="463" t="s">
        <v>677</v>
      </c>
      <c r="Z374" s="463" t="s">
        <v>677</v>
      </c>
      <c r="AA374" s="463" t="s">
        <v>677</v>
      </c>
      <c r="AB374" s="463" t="s">
        <v>677</v>
      </c>
      <c r="AC374" s="627"/>
      <c r="AD374" s="627"/>
      <c r="AE374" s="463" t="s">
        <v>677</v>
      </c>
      <c r="AF374" s="627"/>
      <c r="AG374" s="627"/>
      <c r="AH374" s="463" t="s">
        <v>677</v>
      </c>
      <c r="AI374" s="463" t="s">
        <v>677</v>
      </c>
      <c r="AJ374" s="463" t="s">
        <v>677</v>
      </c>
      <c r="AK374" s="463" t="s">
        <v>677</v>
      </c>
      <c r="AL374" s="627"/>
      <c r="AM374" s="627"/>
      <c r="AN374" s="463" t="s">
        <v>677</v>
      </c>
      <c r="AO374" s="627"/>
      <c r="AP374" s="627"/>
      <c r="AQ374" s="463" t="s">
        <v>677</v>
      </c>
      <c r="AR374" s="627"/>
      <c r="AS374" s="627"/>
      <c r="AT374" s="463" t="s">
        <v>677</v>
      </c>
      <c r="AU374" s="618">
        <v>42628</v>
      </c>
      <c r="AV374" s="463" t="s">
        <v>677</v>
      </c>
      <c r="AW374" s="463" t="s">
        <v>677</v>
      </c>
      <c r="AX374" s="463" t="s">
        <v>677</v>
      </c>
      <c r="AY374" s="463" t="s">
        <v>677</v>
      </c>
      <c r="AZ374" s="463" t="s">
        <v>677</v>
      </c>
      <c r="BA374" s="463" t="s">
        <v>677</v>
      </c>
      <c r="BB374" s="463" t="s">
        <v>677</v>
      </c>
      <c r="BC374" s="463" t="s">
        <v>677</v>
      </c>
      <c r="BD374" s="463" t="s">
        <v>677</v>
      </c>
      <c r="BE374" s="627"/>
      <c r="BF374" s="627"/>
      <c r="BG374" s="463" t="s">
        <v>677</v>
      </c>
      <c r="BH374" s="628"/>
      <c r="BI374" s="628"/>
      <c r="BJ374" s="463" t="s">
        <v>677</v>
      </c>
      <c r="BK374" s="628"/>
      <c r="BL374" s="628"/>
      <c r="BM374" s="463" t="s">
        <v>677</v>
      </c>
      <c r="BN374" s="463" t="s">
        <v>677</v>
      </c>
      <c r="BO374" s="463" t="s">
        <v>677</v>
      </c>
      <c r="BP374" s="463" t="s">
        <v>677</v>
      </c>
      <c r="BQ374" s="601" t="s">
        <v>683</v>
      </c>
      <c r="BR374" s="463" t="s">
        <v>677</v>
      </c>
      <c r="BS374" s="463" t="s">
        <v>677</v>
      </c>
      <c r="BT374" s="463" t="s">
        <v>677</v>
      </c>
      <c r="BU374" s="463" t="s">
        <v>677</v>
      </c>
      <c r="BV374" s="463" t="s">
        <v>677</v>
      </c>
      <c r="BW374" s="601" t="s">
        <v>683</v>
      </c>
      <c r="BX374" s="601" t="s">
        <v>683</v>
      </c>
      <c r="BY374" s="630" t="s">
        <v>677</v>
      </c>
    </row>
    <row r="375" spans="1:79" ht="25.5" x14ac:dyDescent="0.2">
      <c r="A375" s="598">
        <v>42629</v>
      </c>
      <c r="B375" s="463" t="s">
        <v>677</v>
      </c>
      <c r="C375" s="463" t="s">
        <v>677</v>
      </c>
      <c r="D375" s="463" t="s">
        <v>677</v>
      </c>
      <c r="E375" s="463" t="s">
        <v>677</v>
      </c>
      <c r="F375" s="463" t="s">
        <v>677</v>
      </c>
      <c r="G375" s="463" t="s">
        <v>677</v>
      </c>
      <c r="H375" s="463" t="s">
        <v>677</v>
      </c>
      <c r="I375" s="463" t="s">
        <v>677</v>
      </c>
      <c r="J375" s="463" t="s">
        <v>677</v>
      </c>
      <c r="K375" s="463" t="s">
        <v>677</v>
      </c>
      <c r="L375" s="463" t="s">
        <v>677</v>
      </c>
      <c r="M375" s="463" t="s">
        <v>677</v>
      </c>
      <c r="N375" s="463" t="s">
        <v>677</v>
      </c>
      <c r="O375" s="463" t="s">
        <v>677</v>
      </c>
      <c r="P375" s="463" t="s">
        <v>677</v>
      </c>
      <c r="Q375" s="463" t="s">
        <v>677</v>
      </c>
      <c r="R375" s="463" t="s">
        <v>677</v>
      </c>
      <c r="S375" s="463" t="s">
        <v>677</v>
      </c>
      <c r="T375" s="463" t="s">
        <v>677</v>
      </c>
      <c r="U375" s="463" t="s">
        <v>677</v>
      </c>
      <c r="V375" s="463" t="s">
        <v>677</v>
      </c>
      <c r="W375" s="463" t="s">
        <v>677</v>
      </c>
      <c r="X375" s="463" t="s">
        <v>677</v>
      </c>
      <c r="Y375" s="463" t="s">
        <v>677</v>
      </c>
      <c r="Z375" s="463" t="s">
        <v>677</v>
      </c>
      <c r="AA375" s="463" t="s">
        <v>677</v>
      </c>
      <c r="AB375" s="463" t="s">
        <v>677</v>
      </c>
      <c r="AC375" s="627"/>
      <c r="AD375" s="627"/>
      <c r="AE375" s="463" t="s">
        <v>677</v>
      </c>
      <c r="AF375" s="627"/>
      <c r="AG375" s="627"/>
      <c r="AH375" s="463" t="s">
        <v>677</v>
      </c>
      <c r="AI375" s="463" t="s">
        <v>677</v>
      </c>
      <c r="AJ375" s="463" t="s">
        <v>677</v>
      </c>
      <c r="AK375" s="463" t="s">
        <v>677</v>
      </c>
      <c r="AL375" s="627"/>
      <c r="AM375" s="627"/>
      <c r="AN375" s="463" t="s">
        <v>677</v>
      </c>
      <c r="AO375" s="627"/>
      <c r="AP375" s="627"/>
      <c r="AQ375" s="463" t="s">
        <v>677</v>
      </c>
      <c r="AR375" s="627"/>
      <c r="AS375" s="627"/>
      <c r="AT375" s="463" t="s">
        <v>677</v>
      </c>
      <c r="AU375" s="618">
        <v>42629</v>
      </c>
      <c r="AV375" s="463" t="s">
        <v>677</v>
      </c>
      <c r="AW375" s="463" t="s">
        <v>677</v>
      </c>
      <c r="AX375" s="463" t="s">
        <v>677</v>
      </c>
      <c r="AY375" s="463" t="s">
        <v>677</v>
      </c>
      <c r="AZ375" s="463" t="s">
        <v>677</v>
      </c>
      <c r="BA375" s="463" t="s">
        <v>677</v>
      </c>
      <c r="BB375" s="463" t="s">
        <v>677</v>
      </c>
      <c r="BC375" s="463" t="s">
        <v>677</v>
      </c>
      <c r="BD375" s="463" t="s">
        <v>677</v>
      </c>
      <c r="BE375" s="627"/>
      <c r="BF375" s="627"/>
      <c r="BG375" s="463" t="s">
        <v>677</v>
      </c>
      <c r="BH375" s="628"/>
      <c r="BI375" s="628"/>
      <c r="BJ375" s="463" t="s">
        <v>677</v>
      </c>
      <c r="BK375" s="628"/>
      <c r="BL375" s="628"/>
      <c r="BM375" s="463" t="s">
        <v>677</v>
      </c>
      <c r="BN375" s="463" t="s">
        <v>677</v>
      </c>
      <c r="BO375" s="463" t="s">
        <v>677</v>
      </c>
      <c r="BP375" s="463" t="s">
        <v>677</v>
      </c>
      <c r="BQ375" s="602" t="s">
        <v>886</v>
      </c>
      <c r="BR375" s="463" t="s">
        <v>677</v>
      </c>
      <c r="BS375" s="463" t="s">
        <v>677</v>
      </c>
      <c r="BT375" s="463" t="s">
        <v>677</v>
      </c>
      <c r="BU375" s="463" t="s">
        <v>677</v>
      </c>
      <c r="BV375" s="463" t="s">
        <v>677</v>
      </c>
      <c r="BW375" s="601" t="s">
        <v>683</v>
      </c>
      <c r="BX375" s="601" t="s">
        <v>683</v>
      </c>
      <c r="BY375" s="630" t="s">
        <v>677</v>
      </c>
    </row>
    <row r="376" spans="1:79" ht="25.5" x14ac:dyDescent="0.2">
      <c r="A376" s="598">
        <v>42630</v>
      </c>
      <c r="B376" s="463" t="s">
        <v>677</v>
      </c>
      <c r="C376" s="463" t="s">
        <v>677</v>
      </c>
      <c r="D376" s="463" t="s">
        <v>677</v>
      </c>
      <c r="E376" s="463" t="s">
        <v>677</v>
      </c>
      <c r="F376" s="463" t="s">
        <v>677</v>
      </c>
      <c r="G376" s="463" t="s">
        <v>677</v>
      </c>
      <c r="H376" s="463" t="s">
        <v>677</v>
      </c>
      <c r="I376" s="463" t="s">
        <v>677</v>
      </c>
      <c r="J376" s="463" t="s">
        <v>677</v>
      </c>
      <c r="K376" s="463" t="s">
        <v>677</v>
      </c>
      <c r="L376" s="463" t="s">
        <v>677</v>
      </c>
      <c r="M376" s="463" t="s">
        <v>677</v>
      </c>
      <c r="N376" s="463" t="s">
        <v>677</v>
      </c>
      <c r="O376" s="463" t="s">
        <v>677</v>
      </c>
      <c r="P376" s="463" t="s">
        <v>677</v>
      </c>
      <c r="Q376" s="463" t="s">
        <v>677</v>
      </c>
      <c r="R376" s="463" t="s">
        <v>677</v>
      </c>
      <c r="S376" s="463" t="s">
        <v>677</v>
      </c>
      <c r="T376" s="463" t="s">
        <v>677</v>
      </c>
      <c r="U376" s="463" t="s">
        <v>677</v>
      </c>
      <c r="V376" s="463" t="s">
        <v>677</v>
      </c>
      <c r="W376" s="463" t="s">
        <v>677</v>
      </c>
      <c r="X376" s="463" t="s">
        <v>677</v>
      </c>
      <c r="Y376" s="463" t="s">
        <v>677</v>
      </c>
      <c r="Z376" s="463" t="s">
        <v>677</v>
      </c>
      <c r="AA376" s="463" t="s">
        <v>677</v>
      </c>
      <c r="AB376" s="463" t="s">
        <v>677</v>
      </c>
      <c r="AC376" s="627"/>
      <c r="AD376" s="627"/>
      <c r="AE376" s="463" t="s">
        <v>677</v>
      </c>
      <c r="AF376" s="627"/>
      <c r="AG376" s="627"/>
      <c r="AH376" s="463" t="s">
        <v>677</v>
      </c>
      <c r="AI376" s="463" t="s">
        <v>677</v>
      </c>
      <c r="AJ376" s="463" t="s">
        <v>677</v>
      </c>
      <c r="AK376" s="463" t="s">
        <v>677</v>
      </c>
      <c r="AL376" s="627"/>
      <c r="AM376" s="627"/>
      <c r="AN376" s="463" t="s">
        <v>677</v>
      </c>
      <c r="AO376" s="627"/>
      <c r="AP376" s="627"/>
      <c r="AQ376" s="463" t="s">
        <v>677</v>
      </c>
      <c r="AR376" s="627"/>
      <c r="AS376" s="627"/>
      <c r="AT376" s="463" t="s">
        <v>677</v>
      </c>
      <c r="AU376" s="618">
        <v>42630</v>
      </c>
      <c r="AV376" s="463" t="s">
        <v>677</v>
      </c>
      <c r="AW376" s="463" t="s">
        <v>677</v>
      </c>
      <c r="AX376" s="463" t="s">
        <v>677</v>
      </c>
      <c r="AY376" s="463" t="s">
        <v>677</v>
      </c>
      <c r="AZ376" s="463" t="s">
        <v>677</v>
      </c>
      <c r="BA376" s="463" t="s">
        <v>677</v>
      </c>
      <c r="BB376" s="463" t="s">
        <v>677</v>
      </c>
      <c r="BC376" s="463" t="s">
        <v>677</v>
      </c>
      <c r="BD376" s="463" t="s">
        <v>677</v>
      </c>
      <c r="BE376" s="627"/>
      <c r="BF376" s="627"/>
      <c r="BG376" s="463" t="s">
        <v>677</v>
      </c>
      <c r="BH376" s="628"/>
      <c r="BI376" s="628"/>
      <c r="BJ376" s="463" t="s">
        <v>677</v>
      </c>
      <c r="BK376" s="628"/>
      <c r="BL376" s="628"/>
      <c r="BM376" s="463" t="s">
        <v>677</v>
      </c>
      <c r="BN376" s="463" t="s">
        <v>677</v>
      </c>
      <c r="BO376" s="463" t="s">
        <v>677</v>
      </c>
      <c r="BP376" s="463" t="s">
        <v>677</v>
      </c>
      <c r="BQ376" s="602" t="s">
        <v>886</v>
      </c>
      <c r="BR376" s="601" t="s">
        <v>683</v>
      </c>
      <c r="BS376" s="463" t="s">
        <v>677</v>
      </c>
      <c r="BT376" s="463" t="s">
        <v>677</v>
      </c>
      <c r="BU376" s="463" t="s">
        <v>677</v>
      </c>
      <c r="BV376" s="463" t="s">
        <v>677</v>
      </c>
      <c r="BW376" s="601" t="s">
        <v>683</v>
      </c>
      <c r="BX376" s="601" t="s">
        <v>683</v>
      </c>
      <c r="BY376" s="630" t="s">
        <v>677</v>
      </c>
    </row>
    <row r="377" spans="1:79" x14ac:dyDescent="0.2">
      <c r="A377" s="598">
        <v>42631</v>
      </c>
      <c r="B377" s="463" t="s">
        <v>677</v>
      </c>
      <c r="C377" s="463" t="s">
        <v>677</v>
      </c>
      <c r="D377" s="463" t="s">
        <v>677</v>
      </c>
      <c r="E377" s="463" t="s">
        <v>677</v>
      </c>
      <c r="F377" s="463" t="s">
        <v>677</v>
      </c>
      <c r="G377" s="463" t="s">
        <v>677</v>
      </c>
      <c r="H377" s="463" t="s">
        <v>677</v>
      </c>
      <c r="I377" s="463" t="s">
        <v>677</v>
      </c>
      <c r="J377" s="463" t="s">
        <v>677</v>
      </c>
      <c r="K377" s="463" t="s">
        <v>677</v>
      </c>
      <c r="L377" s="463" t="s">
        <v>677</v>
      </c>
      <c r="M377" s="463" t="s">
        <v>677</v>
      </c>
      <c r="N377" s="463" t="s">
        <v>677</v>
      </c>
      <c r="O377" s="463" t="s">
        <v>677</v>
      </c>
      <c r="P377" s="463" t="s">
        <v>677</v>
      </c>
      <c r="Q377" s="463" t="s">
        <v>677</v>
      </c>
      <c r="R377" s="463" t="s">
        <v>677</v>
      </c>
      <c r="S377" s="463" t="s">
        <v>677</v>
      </c>
      <c r="T377" s="463" t="s">
        <v>677</v>
      </c>
      <c r="U377" s="463" t="s">
        <v>677</v>
      </c>
      <c r="V377" s="463" t="s">
        <v>677</v>
      </c>
      <c r="W377" s="463" t="s">
        <v>677</v>
      </c>
      <c r="X377" s="463" t="s">
        <v>677</v>
      </c>
      <c r="Y377" s="463" t="s">
        <v>677</v>
      </c>
      <c r="Z377" s="463" t="s">
        <v>677</v>
      </c>
      <c r="AA377" s="463" t="s">
        <v>677</v>
      </c>
      <c r="AB377" s="463" t="s">
        <v>677</v>
      </c>
      <c r="AC377" s="627"/>
      <c r="AD377" s="627"/>
      <c r="AE377" s="463" t="s">
        <v>677</v>
      </c>
      <c r="AF377" s="627"/>
      <c r="AG377" s="627"/>
      <c r="AH377" s="463" t="s">
        <v>677</v>
      </c>
      <c r="AI377" s="463" t="s">
        <v>677</v>
      </c>
      <c r="AJ377" s="463" t="s">
        <v>677</v>
      </c>
      <c r="AK377" s="463" t="s">
        <v>677</v>
      </c>
      <c r="AL377" s="627"/>
      <c r="AM377" s="627"/>
      <c r="AN377" s="463" t="s">
        <v>677</v>
      </c>
      <c r="AO377" s="627"/>
      <c r="AP377" s="627"/>
      <c r="AQ377" s="463" t="s">
        <v>677</v>
      </c>
      <c r="AR377" s="627"/>
      <c r="AS377" s="627"/>
      <c r="AT377" s="463" t="s">
        <v>677</v>
      </c>
      <c r="AU377" s="618">
        <v>42631</v>
      </c>
      <c r="AV377" s="463" t="s">
        <v>677</v>
      </c>
      <c r="AW377" s="463" t="s">
        <v>677</v>
      </c>
      <c r="AX377" s="463" t="s">
        <v>677</v>
      </c>
      <c r="AY377" s="463" t="s">
        <v>677</v>
      </c>
      <c r="AZ377" s="463" t="s">
        <v>677</v>
      </c>
      <c r="BA377" s="463" t="s">
        <v>677</v>
      </c>
      <c r="BB377" s="463" t="s">
        <v>677</v>
      </c>
      <c r="BC377" s="463" t="s">
        <v>677</v>
      </c>
      <c r="BD377" s="463" t="s">
        <v>677</v>
      </c>
      <c r="BE377" s="627"/>
      <c r="BF377" s="627"/>
      <c r="BG377" s="463" t="s">
        <v>677</v>
      </c>
      <c r="BH377" s="628"/>
      <c r="BI377" s="628"/>
      <c r="BJ377" s="463" t="s">
        <v>677</v>
      </c>
      <c r="BK377" s="628"/>
      <c r="BL377" s="628"/>
      <c r="BM377" s="463" t="s">
        <v>677</v>
      </c>
      <c r="BN377" s="463" t="s">
        <v>677</v>
      </c>
      <c r="BO377" s="463" t="s">
        <v>677</v>
      </c>
      <c r="BP377" s="463" t="s">
        <v>677</v>
      </c>
      <c r="BQ377" s="463" t="s">
        <v>677</v>
      </c>
      <c r="BR377" s="601" t="s">
        <v>683</v>
      </c>
      <c r="BS377" s="463" t="s">
        <v>677</v>
      </c>
      <c r="BT377" s="463" t="s">
        <v>677</v>
      </c>
      <c r="BU377" s="463" t="s">
        <v>677</v>
      </c>
      <c r="BV377" s="463" t="s">
        <v>677</v>
      </c>
      <c r="BW377" s="601" t="s">
        <v>683</v>
      </c>
      <c r="BX377" s="601" t="s">
        <v>683</v>
      </c>
      <c r="BY377" s="630" t="s">
        <v>677</v>
      </c>
    </row>
    <row r="378" spans="1:79" ht="25.5" x14ac:dyDescent="0.2">
      <c r="A378" s="598">
        <v>42632</v>
      </c>
      <c r="B378" s="463" t="s">
        <v>677</v>
      </c>
      <c r="C378" s="463" t="s">
        <v>677</v>
      </c>
      <c r="D378" s="463" t="s">
        <v>677</v>
      </c>
      <c r="E378" s="463" t="s">
        <v>677</v>
      </c>
      <c r="F378" s="463" t="s">
        <v>677</v>
      </c>
      <c r="G378" s="463" t="s">
        <v>677</v>
      </c>
      <c r="H378" s="463" t="s">
        <v>677</v>
      </c>
      <c r="I378" s="463" t="s">
        <v>677</v>
      </c>
      <c r="J378" s="463" t="s">
        <v>677</v>
      </c>
      <c r="K378" s="463" t="s">
        <v>677</v>
      </c>
      <c r="L378" s="463" t="s">
        <v>677</v>
      </c>
      <c r="M378" s="463" t="s">
        <v>677</v>
      </c>
      <c r="N378" s="463" t="s">
        <v>677</v>
      </c>
      <c r="O378" s="463" t="s">
        <v>677</v>
      </c>
      <c r="P378" s="463" t="s">
        <v>677</v>
      </c>
      <c r="Q378" s="463" t="s">
        <v>677</v>
      </c>
      <c r="R378" s="463" t="s">
        <v>677</v>
      </c>
      <c r="S378" s="463" t="s">
        <v>677</v>
      </c>
      <c r="T378" s="463" t="s">
        <v>677</v>
      </c>
      <c r="U378" s="463" t="s">
        <v>677</v>
      </c>
      <c r="V378" s="463" t="s">
        <v>677</v>
      </c>
      <c r="W378" s="463" t="s">
        <v>677</v>
      </c>
      <c r="X378" s="463" t="s">
        <v>677</v>
      </c>
      <c r="Y378" s="463" t="s">
        <v>677</v>
      </c>
      <c r="Z378" s="463" t="s">
        <v>677</v>
      </c>
      <c r="AA378" s="463" t="s">
        <v>677</v>
      </c>
      <c r="AB378" s="463" t="s">
        <v>677</v>
      </c>
      <c r="AC378" s="627"/>
      <c r="AD378" s="627"/>
      <c r="AE378" s="463" t="s">
        <v>677</v>
      </c>
      <c r="AF378" s="627"/>
      <c r="AG378" s="627"/>
      <c r="AH378" s="463" t="s">
        <v>677</v>
      </c>
      <c r="AI378" s="463" t="s">
        <v>677</v>
      </c>
      <c r="AJ378" s="463" t="s">
        <v>677</v>
      </c>
      <c r="AK378" s="463" t="s">
        <v>677</v>
      </c>
      <c r="AL378" s="627"/>
      <c r="AM378" s="627"/>
      <c r="AN378" s="463" t="s">
        <v>677</v>
      </c>
      <c r="AO378" s="627"/>
      <c r="AP378" s="627"/>
      <c r="AQ378" s="463" t="s">
        <v>677</v>
      </c>
      <c r="AR378" s="627"/>
      <c r="AS378" s="627"/>
      <c r="AT378" s="463" t="s">
        <v>677</v>
      </c>
      <c r="AU378" s="618">
        <v>42632</v>
      </c>
      <c r="AV378" s="463" t="s">
        <v>677</v>
      </c>
      <c r="AW378" s="463" t="s">
        <v>677</v>
      </c>
      <c r="AX378" s="463" t="s">
        <v>677</v>
      </c>
      <c r="AY378" s="463" t="s">
        <v>677</v>
      </c>
      <c r="AZ378" s="463" t="s">
        <v>677</v>
      </c>
      <c r="BA378" s="463" t="s">
        <v>677</v>
      </c>
      <c r="BB378" s="463" t="s">
        <v>677</v>
      </c>
      <c r="BC378" s="463" t="s">
        <v>677</v>
      </c>
      <c r="BD378" s="463" t="s">
        <v>677</v>
      </c>
      <c r="BE378" s="627"/>
      <c r="BF378" s="627"/>
      <c r="BG378" s="463" t="s">
        <v>677</v>
      </c>
      <c r="BH378" s="628"/>
      <c r="BI378" s="628"/>
      <c r="BJ378" s="463" t="s">
        <v>677</v>
      </c>
      <c r="BK378" s="628"/>
      <c r="BL378" s="628"/>
      <c r="BM378" s="463" t="s">
        <v>677</v>
      </c>
      <c r="BN378" s="463" t="s">
        <v>677</v>
      </c>
      <c r="BO378" s="463" t="s">
        <v>677</v>
      </c>
      <c r="BP378" s="463" t="s">
        <v>677</v>
      </c>
      <c r="BQ378" s="603" t="s">
        <v>677</v>
      </c>
      <c r="BR378" s="601" t="s">
        <v>683</v>
      </c>
      <c r="BS378" s="463" t="s">
        <v>677</v>
      </c>
      <c r="BT378" s="463" t="s">
        <v>677</v>
      </c>
      <c r="BU378" s="463" t="s">
        <v>677</v>
      </c>
      <c r="BV378" s="463" t="s">
        <v>677</v>
      </c>
      <c r="BW378" s="602" t="s">
        <v>886</v>
      </c>
      <c r="BX378" s="601" t="s">
        <v>683</v>
      </c>
      <c r="BY378" s="630" t="s">
        <v>677</v>
      </c>
    </row>
    <row r="379" spans="1:79" x14ac:dyDescent="0.2">
      <c r="A379" s="598">
        <v>42633</v>
      </c>
      <c r="B379" s="463" t="s">
        <v>677</v>
      </c>
      <c r="C379" s="463" t="s">
        <v>677</v>
      </c>
      <c r="D379" s="463" t="s">
        <v>677</v>
      </c>
      <c r="E379" s="463" t="s">
        <v>677</v>
      </c>
      <c r="F379" s="463" t="s">
        <v>677</v>
      </c>
      <c r="G379" s="463" t="s">
        <v>677</v>
      </c>
      <c r="H379" s="463" t="s">
        <v>677</v>
      </c>
      <c r="I379" s="463" t="s">
        <v>677</v>
      </c>
      <c r="J379" s="463" t="s">
        <v>677</v>
      </c>
      <c r="K379" s="463" t="s">
        <v>677</v>
      </c>
      <c r="L379" s="463" t="s">
        <v>677</v>
      </c>
      <c r="M379" s="463" t="s">
        <v>677</v>
      </c>
      <c r="N379" s="463" t="s">
        <v>677</v>
      </c>
      <c r="O379" s="463" t="s">
        <v>677</v>
      </c>
      <c r="P379" s="463" t="s">
        <v>677</v>
      </c>
      <c r="Q379" s="608" t="s">
        <v>677</v>
      </c>
      <c r="R379" s="608" t="s">
        <v>677</v>
      </c>
      <c r="S379" s="608" t="s">
        <v>677</v>
      </c>
      <c r="T379" s="463" t="s">
        <v>677</v>
      </c>
      <c r="U379" s="463" t="s">
        <v>677</v>
      </c>
      <c r="V379" s="463" t="s">
        <v>677</v>
      </c>
      <c r="W379" s="463" t="s">
        <v>677</v>
      </c>
      <c r="X379" s="463" t="s">
        <v>677</v>
      </c>
      <c r="Y379" s="463" t="s">
        <v>677</v>
      </c>
      <c r="Z379" s="463" t="s">
        <v>677</v>
      </c>
      <c r="AA379" s="463" t="s">
        <v>677</v>
      </c>
      <c r="AB379" s="463" t="s">
        <v>677</v>
      </c>
      <c r="AC379" s="627"/>
      <c r="AD379" s="627"/>
      <c r="AE379" s="463" t="s">
        <v>677</v>
      </c>
      <c r="AF379" s="627"/>
      <c r="AG379" s="627"/>
      <c r="AH379" s="463" t="s">
        <v>677</v>
      </c>
      <c r="AI379" s="463" t="s">
        <v>677</v>
      </c>
      <c r="AJ379" s="463" t="s">
        <v>677</v>
      </c>
      <c r="AK379" s="463" t="s">
        <v>677</v>
      </c>
      <c r="AL379" s="627"/>
      <c r="AM379" s="627"/>
      <c r="AN379" s="463" t="s">
        <v>677</v>
      </c>
      <c r="AO379" s="627"/>
      <c r="AP379" s="627"/>
      <c r="AQ379" s="463" t="s">
        <v>677</v>
      </c>
      <c r="AR379" s="627"/>
      <c r="AS379" s="627"/>
      <c r="AT379" s="463" t="s">
        <v>677</v>
      </c>
      <c r="AU379" s="618">
        <v>42633</v>
      </c>
      <c r="AV379" s="463" t="s">
        <v>677</v>
      </c>
      <c r="AW379" s="463" t="s">
        <v>677</v>
      </c>
      <c r="AX379" s="463" t="s">
        <v>677</v>
      </c>
      <c r="AY379" s="463" t="s">
        <v>677</v>
      </c>
      <c r="AZ379" s="463" t="s">
        <v>677</v>
      </c>
      <c r="BA379" s="463" t="s">
        <v>677</v>
      </c>
      <c r="BB379" s="463" t="s">
        <v>677</v>
      </c>
      <c r="BC379" s="463" t="s">
        <v>677</v>
      </c>
      <c r="BD379" s="463" t="s">
        <v>677</v>
      </c>
      <c r="BE379" s="627"/>
      <c r="BF379" s="627"/>
      <c r="BG379" s="463" t="s">
        <v>677</v>
      </c>
      <c r="BH379" s="628"/>
      <c r="BI379" s="628"/>
      <c r="BJ379" s="463" t="s">
        <v>677</v>
      </c>
      <c r="BK379" s="628"/>
      <c r="BL379" s="628"/>
      <c r="BM379" s="463" t="s">
        <v>677</v>
      </c>
      <c r="BN379" s="463" t="s">
        <v>677</v>
      </c>
      <c r="BO379" s="601" t="s">
        <v>683</v>
      </c>
      <c r="BP379" s="463" t="s">
        <v>677</v>
      </c>
      <c r="BQ379" s="603" t="s">
        <v>677</v>
      </c>
      <c r="BR379" s="463" t="s">
        <v>677</v>
      </c>
      <c r="BS379" s="463" t="s">
        <v>677</v>
      </c>
      <c r="BT379" s="463" t="s">
        <v>677</v>
      </c>
      <c r="BU379" s="463" t="s">
        <v>677</v>
      </c>
      <c r="BV379" s="463" t="s">
        <v>677</v>
      </c>
      <c r="BW379" s="601" t="s">
        <v>683</v>
      </c>
      <c r="BX379" s="601" t="s">
        <v>683</v>
      </c>
      <c r="BY379" s="631" t="s">
        <v>677</v>
      </c>
      <c r="BZ379" s="632"/>
      <c r="CA379" s="54"/>
    </row>
    <row r="380" spans="1:79" x14ac:dyDescent="0.2">
      <c r="A380" s="598">
        <v>42634</v>
      </c>
      <c r="B380" s="463" t="s">
        <v>677</v>
      </c>
      <c r="C380" s="463" t="s">
        <v>677</v>
      </c>
      <c r="D380" s="463" t="s">
        <v>677</v>
      </c>
      <c r="E380" s="463" t="s">
        <v>677</v>
      </c>
      <c r="F380" s="463" t="s">
        <v>677</v>
      </c>
      <c r="G380" s="463" t="s">
        <v>677</v>
      </c>
      <c r="H380" s="463" t="s">
        <v>677</v>
      </c>
      <c r="I380" s="463" t="s">
        <v>677</v>
      </c>
      <c r="J380" s="463" t="s">
        <v>677</v>
      </c>
      <c r="K380" s="463" t="s">
        <v>677</v>
      </c>
      <c r="L380" s="463" t="s">
        <v>677</v>
      </c>
      <c r="M380" s="463" t="s">
        <v>677</v>
      </c>
      <c r="N380" s="463" t="s">
        <v>677</v>
      </c>
      <c r="O380" s="463" t="s">
        <v>677</v>
      </c>
      <c r="P380" s="463" t="s">
        <v>677</v>
      </c>
      <c r="Q380" s="463" t="s">
        <v>677</v>
      </c>
      <c r="R380" s="463" t="s">
        <v>677</v>
      </c>
      <c r="S380" s="463" t="s">
        <v>677</v>
      </c>
      <c r="T380" s="463" t="s">
        <v>677</v>
      </c>
      <c r="U380" s="463" t="s">
        <v>677</v>
      </c>
      <c r="V380" s="463" t="s">
        <v>677</v>
      </c>
      <c r="W380" s="463" t="s">
        <v>677</v>
      </c>
      <c r="X380" s="463" t="s">
        <v>677</v>
      </c>
      <c r="Y380" s="463" t="s">
        <v>677</v>
      </c>
      <c r="Z380" s="463" t="s">
        <v>677</v>
      </c>
      <c r="AA380" s="463" t="s">
        <v>677</v>
      </c>
      <c r="AB380" s="463" t="s">
        <v>677</v>
      </c>
      <c r="AC380" s="627"/>
      <c r="AD380" s="627"/>
      <c r="AE380" s="463" t="s">
        <v>677</v>
      </c>
      <c r="AF380" s="627"/>
      <c r="AG380" s="627"/>
      <c r="AH380" s="463" t="s">
        <v>677</v>
      </c>
      <c r="AI380" s="463" t="s">
        <v>677</v>
      </c>
      <c r="AJ380" s="463" t="s">
        <v>677</v>
      </c>
      <c r="AK380" s="463" t="s">
        <v>677</v>
      </c>
      <c r="AL380" s="627"/>
      <c r="AM380" s="627"/>
      <c r="AN380" s="463" t="s">
        <v>677</v>
      </c>
      <c r="AO380" s="627"/>
      <c r="AP380" s="627"/>
      <c r="AQ380" s="463" t="s">
        <v>677</v>
      </c>
      <c r="AR380" s="627"/>
      <c r="AS380" s="627"/>
      <c r="AT380" s="463" t="s">
        <v>677</v>
      </c>
      <c r="AU380" s="618">
        <v>42634</v>
      </c>
      <c r="AV380" s="463" t="s">
        <v>677</v>
      </c>
      <c r="AW380" s="463" t="s">
        <v>677</v>
      </c>
      <c r="AX380" s="463" t="s">
        <v>677</v>
      </c>
      <c r="AY380" s="463" t="s">
        <v>677</v>
      </c>
      <c r="AZ380" s="463" t="s">
        <v>677</v>
      </c>
      <c r="BA380" s="463" t="s">
        <v>677</v>
      </c>
      <c r="BB380" s="463" t="s">
        <v>677</v>
      </c>
      <c r="BC380" s="463" t="s">
        <v>677</v>
      </c>
      <c r="BD380" s="463" t="s">
        <v>677</v>
      </c>
      <c r="BE380" s="627"/>
      <c r="BF380" s="627"/>
      <c r="BG380" s="463" t="s">
        <v>677</v>
      </c>
      <c r="BH380" s="628"/>
      <c r="BI380" s="628"/>
      <c r="BJ380" s="463" t="s">
        <v>677</v>
      </c>
      <c r="BK380" s="628"/>
      <c r="BL380" s="628"/>
      <c r="BM380" s="463" t="s">
        <v>677</v>
      </c>
      <c r="BN380" s="463" t="s">
        <v>677</v>
      </c>
      <c r="BO380" s="463" t="s">
        <v>677</v>
      </c>
      <c r="BP380" s="463" t="s">
        <v>677</v>
      </c>
      <c r="BQ380" s="603" t="s">
        <v>677</v>
      </c>
      <c r="BR380" s="463" t="s">
        <v>677</v>
      </c>
      <c r="BS380" s="463" t="s">
        <v>677</v>
      </c>
      <c r="BT380" s="463" t="s">
        <v>677</v>
      </c>
      <c r="BU380" s="463" t="s">
        <v>677</v>
      </c>
      <c r="BV380" s="463" t="s">
        <v>677</v>
      </c>
      <c r="BW380" s="601" t="s">
        <v>683</v>
      </c>
      <c r="BX380" s="601" t="s">
        <v>683</v>
      </c>
      <c r="BY380" s="630" t="s">
        <v>677</v>
      </c>
    </row>
    <row r="381" spans="1:79" x14ac:dyDescent="0.2">
      <c r="A381" s="598">
        <v>42635</v>
      </c>
      <c r="B381" s="463" t="s">
        <v>677</v>
      </c>
      <c r="C381" s="463" t="s">
        <v>677</v>
      </c>
      <c r="D381" s="463" t="s">
        <v>677</v>
      </c>
      <c r="E381" s="463" t="s">
        <v>677</v>
      </c>
      <c r="F381" s="463" t="s">
        <v>677</v>
      </c>
      <c r="G381" s="463" t="s">
        <v>677</v>
      </c>
      <c r="H381" s="463" t="s">
        <v>677</v>
      </c>
      <c r="I381" s="463" t="s">
        <v>677</v>
      </c>
      <c r="J381" s="463" t="s">
        <v>677</v>
      </c>
      <c r="K381" s="463" t="s">
        <v>677</v>
      </c>
      <c r="L381" s="463" t="s">
        <v>677</v>
      </c>
      <c r="M381" s="463" t="s">
        <v>677</v>
      </c>
      <c r="N381" s="463" t="s">
        <v>677</v>
      </c>
      <c r="O381" s="463" t="s">
        <v>677</v>
      </c>
      <c r="P381" s="463" t="s">
        <v>677</v>
      </c>
      <c r="Q381" s="463" t="s">
        <v>677</v>
      </c>
      <c r="R381" s="463" t="s">
        <v>677</v>
      </c>
      <c r="S381" s="463" t="s">
        <v>677</v>
      </c>
      <c r="T381" s="463" t="s">
        <v>677</v>
      </c>
      <c r="U381" s="463" t="s">
        <v>677</v>
      </c>
      <c r="V381" s="463" t="s">
        <v>677</v>
      </c>
      <c r="W381" s="463" t="s">
        <v>677</v>
      </c>
      <c r="X381" s="463" t="s">
        <v>677</v>
      </c>
      <c r="Y381" s="463" t="s">
        <v>677</v>
      </c>
      <c r="Z381" s="463" t="s">
        <v>677</v>
      </c>
      <c r="AA381" s="463" t="s">
        <v>677</v>
      </c>
      <c r="AB381" s="463" t="s">
        <v>677</v>
      </c>
      <c r="AC381" s="627"/>
      <c r="AD381" s="627"/>
      <c r="AE381" s="463" t="s">
        <v>677</v>
      </c>
      <c r="AF381" s="627"/>
      <c r="AG381" s="627"/>
      <c r="AH381" s="463" t="s">
        <v>677</v>
      </c>
      <c r="AI381" s="463" t="s">
        <v>677</v>
      </c>
      <c r="AJ381" s="463" t="s">
        <v>677</v>
      </c>
      <c r="AK381" s="463" t="s">
        <v>677</v>
      </c>
      <c r="AL381" s="627"/>
      <c r="AM381" s="627"/>
      <c r="AN381" s="463" t="s">
        <v>677</v>
      </c>
      <c r="AO381" s="627"/>
      <c r="AP381" s="627"/>
      <c r="AQ381" s="463" t="s">
        <v>677</v>
      </c>
      <c r="AR381" s="627"/>
      <c r="AS381" s="627"/>
      <c r="AT381" s="463" t="s">
        <v>677</v>
      </c>
      <c r="AU381" s="618">
        <v>42635</v>
      </c>
      <c r="AV381" s="463" t="s">
        <v>677</v>
      </c>
      <c r="AW381" s="463" t="s">
        <v>677</v>
      </c>
      <c r="AX381" s="463" t="s">
        <v>677</v>
      </c>
      <c r="AY381" s="463" t="s">
        <v>677</v>
      </c>
      <c r="AZ381" s="463" t="s">
        <v>677</v>
      </c>
      <c r="BA381" s="463" t="s">
        <v>677</v>
      </c>
      <c r="BB381" s="463" t="s">
        <v>677</v>
      </c>
      <c r="BC381" s="463" t="s">
        <v>677</v>
      </c>
      <c r="BD381" s="463" t="s">
        <v>677</v>
      </c>
      <c r="BE381" s="627"/>
      <c r="BF381" s="627"/>
      <c r="BG381" s="463" t="s">
        <v>677</v>
      </c>
      <c r="BH381" s="628"/>
      <c r="BI381" s="628"/>
      <c r="BJ381" s="463" t="s">
        <v>677</v>
      </c>
      <c r="BK381" s="628"/>
      <c r="BL381" s="628"/>
      <c r="BM381" s="463" t="s">
        <v>677</v>
      </c>
      <c r="BN381" s="463" t="s">
        <v>677</v>
      </c>
      <c r="BO381" s="463" t="s">
        <v>677</v>
      </c>
      <c r="BP381" s="463" t="s">
        <v>677</v>
      </c>
      <c r="BQ381" s="463" t="s">
        <v>677</v>
      </c>
      <c r="BR381" s="601" t="s">
        <v>683</v>
      </c>
      <c r="BS381" s="463" t="s">
        <v>677</v>
      </c>
      <c r="BT381" s="463" t="s">
        <v>677</v>
      </c>
      <c r="BU381" s="463" t="s">
        <v>677</v>
      </c>
      <c r="BV381" s="463" t="s">
        <v>677</v>
      </c>
      <c r="BW381" s="601" t="s">
        <v>683</v>
      </c>
      <c r="BX381" s="601" t="s">
        <v>683</v>
      </c>
      <c r="BY381" s="630" t="s">
        <v>677</v>
      </c>
    </row>
    <row r="382" spans="1:79" ht="25.5" x14ac:dyDescent="0.2">
      <c r="A382" s="598">
        <v>42636</v>
      </c>
      <c r="B382" s="463" t="s">
        <v>677</v>
      </c>
      <c r="C382" s="463" t="s">
        <v>677</v>
      </c>
      <c r="D382" s="463" t="s">
        <v>677</v>
      </c>
      <c r="E382" s="463" t="s">
        <v>677</v>
      </c>
      <c r="F382" s="463" t="s">
        <v>677</v>
      </c>
      <c r="G382" s="463" t="s">
        <v>677</v>
      </c>
      <c r="H382" s="463" t="s">
        <v>677</v>
      </c>
      <c r="I382" s="463" t="s">
        <v>677</v>
      </c>
      <c r="J382" s="463" t="s">
        <v>677</v>
      </c>
      <c r="K382" s="463" t="s">
        <v>677</v>
      </c>
      <c r="L382" s="463" t="s">
        <v>677</v>
      </c>
      <c r="M382" s="463" t="s">
        <v>677</v>
      </c>
      <c r="N382" s="463" t="s">
        <v>677</v>
      </c>
      <c r="O382" s="463" t="s">
        <v>677</v>
      </c>
      <c r="P382" s="463" t="s">
        <v>677</v>
      </c>
      <c r="Q382" s="463" t="s">
        <v>677</v>
      </c>
      <c r="R382" s="463" t="s">
        <v>677</v>
      </c>
      <c r="S382" s="463" t="s">
        <v>677</v>
      </c>
      <c r="T382" s="463" t="s">
        <v>677</v>
      </c>
      <c r="U382" s="463" t="s">
        <v>677</v>
      </c>
      <c r="V382" s="463" t="s">
        <v>677</v>
      </c>
      <c r="W382" s="463" t="s">
        <v>677</v>
      </c>
      <c r="X382" s="463" t="s">
        <v>677</v>
      </c>
      <c r="Y382" s="463" t="s">
        <v>677</v>
      </c>
      <c r="Z382" s="463" t="s">
        <v>677</v>
      </c>
      <c r="AA382" s="463" t="s">
        <v>677</v>
      </c>
      <c r="AB382" s="463" t="s">
        <v>677</v>
      </c>
      <c r="AC382" s="627"/>
      <c r="AD382" s="627"/>
      <c r="AE382" s="463" t="s">
        <v>677</v>
      </c>
      <c r="AF382" s="627"/>
      <c r="AG382" s="627"/>
      <c r="AH382" s="463" t="s">
        <v>677</v>
      </c>
      <c r="AI382" s="463" t="s">
        <v>677</v>
      </c>
      <c r="AJ382" s="463" t="s">
        <v>677</v>
      </c>
      <c r="AK382" s="463" t="s">
        <v>677</v>
      </c>
      <c r="AL382" s="627"/>
      <c r="AM382" s="627"/>
      <c r="AN382" s="463" t="s">
        <v>677</v>
      </c>
      <c r="AO382" s="627"/>
      <c r="AP382" s="627"/>
      <c r="AQ382" s="463" t="s">
        <v>677</v>
      </c>
      <c r="AR382" s="627"/>
      <c r="AS382" s="627"/>
      <c r="AT382" s="463" t="s">
        <v>677</v>
      </c>
      <c r="AU382" s="618">
        <v>42636</v>
      </c>
      <c r="AV382" s="463" t="s">
        <v>677</v>
      </c>
      <c r="AW382" s="463" t="s">
        <v>677</v>
      </c>
      <c r="AX382" s="463" t="s">
        <v>677</v>
      </c>
      <c r="AY382" s="463" t="s">
        <v>677</v>
      </c>
      <c r="AZ382" s="463" t="s">
        <v>677</v>
      </c>
      <c r="BA382" s="463" t="s">
        <v>677</v>
      </c>
      <c r="BB382" s="463" t="s">
        <v>677</v>
      </c>
      <c r="BC382" s="463" t="s">
        <v>677</v>
      </c>
      <c r="BD382" s="463" t="s">
        <v>677</v>
      </c>
      <c r="BE382" s="627"/>
      <c r="BF382" s="627"/>
      <c r="BG382" s="463" t="s">
        <v>677</v>
      </c>
      <c r="BH382" s="628"/>
      <c r="BI382" s="628"/>
      <c r="BJ382" s="463" t="s">
        <v>677</v>
      </c>
      <c r="BK382" s="628"/>
      <c r="BL382" s="628"/>
      <c r="BM382" s="463" t="s">
        <v>677</v>
      </c>
      <c r="BN382" s="463" t="s">
        <v>677</v>
      </c>
      <c r="BO382" s="463" t="s">
        <v>677</v>
      </c>
      <c r="BP382" s="463" t="s">
        <v>677</v>
      </c>
      <c r="BQ382" s="602" t="s">
        <v>886</v>
      </c>
      <c r="BR382" s="601" t="s">
        <v>683</v>
      </c>
      <c r="BS382" s="463" t="s">
        <v>677</v>
      </c>
      <c r="BT382" s="463" t="s">
        <v>677</v>
      </c>
      <c r="BU382" s="463" t="s">
        <v>677</v>
      </c>
      <c r="BV382" s="463" t="s">
        <v>677</v>
      </c>
      <c r="BW382" s="463" t="s">
        <v>677</v>
      </c>
      <c r="BX382" s="463" t="s">
        <v>677</v>
      </c>
      <c r="BY382" s="630" t="s">
        <v>677</v>
      </c>
    </row>
    <row r="383" spans="1:79" ht="25.5" x14ac:dyDescent="0.2">
      <c r="A383" s="598">
        <v>42637</v>
      </c>
      <c r="B383" s="463" t="s">
        <v>677</v>
      </c>
      <c r="C383" s="463" t="s">
        <v>677</v>
      </c>
      <c r="D383" s="463" t="s">
        <v>677</v>
      </c>
      <c r="E383" s="463" t="s">
        <v>677</v>
      </c>
      <c r="F383" s="463" t="s">
        <v>677</v>
      </c>
      <c r="G383" s="463" t="s">
        <v>677</v>
      </c>
      <c r="H383" s="463" t="s">
        <v>677</v>
      </c>
      <c r="I383" s="463" t="s">
        <v>677</v>
      </c>
      <c r="J383" s="463" t="s">
        <v>677</v>
      </c>
      <c r="K383" s="463" t="s">
        <v>677</v>
      </c>
      <c r="L383" s="463" t="s">
        <v>677</v>
      </c>
      <c r="M383" s="463" t="s">
        <v>677</v>
      </c>
      <c r="N383" s="463" t="s">
        <v>677</v>
      </c>
      <c r="O383" s="463" t="s">
        <v>677</v>
      </c>
      <c r="P383" s="463" t="s">
        <v>677</v>
      </c>
      <c r="Q383" s="463" t="s">
        <v>677</v>
      </c>
      <c r="R383" s="463" t="s">
        <v>677</v>
      </c>
      <c r="S383" s="463" t="s">
        <v>677</v>
      </c>
      <c r="T383" s="463" t="s">
        <v>677</v>
      </c>
      <c r="U383" s="463" t="s">
        <v>677</v>
      </c>
      <c r="V383" s="463" t="s">
        <v>677</v>
      </c>
      <c r="W383" s="463" t="s">
        <v>677</v>
      </c>
      <c r="X383" s="463" t="s">
        <v>677</v>
      </c>
      <c r="Y383" s="463" t="s">
        <v>677</v>
      </c>
      <c r="Z383" s="463" t="s">
        <v>677</v>
      </c>
      <c r="AA383" s="463" t="s">
        <v>677</v>
      </c>
      <c r="AB383" s="463" t="s">
        <v>677</v>
      </c>
      <c r="AC383" s="627"/>
      <c r="AD383" s="627"/>
      <c r="AE383" s="463" t="s">
        <v>677</v>
      </c>
      <c r="AF383" s="627"/>
      <c r="AG383" s="627"/>
      <c r="AH383" s="463" t="s">
        <v>677</v>
      </c>
      <c r="AI383" s="463" t="s">
        <v>677</v>
      </c>
      <c r="AJ383" s="463" t="s">
        <v>677</v>
      </c>
      <c r="AK383" s="463" t="s">
        <v>677</v>
      </c>
      <c r="AL383" s="627"/>
      <c r="AM383" s="627"/>
      <c r="AN383" s="463" t="s">
        <v>677</v>
      </c>
      <c r="AO383" s="627"/>
      <c r="AP383" s="627"/>
      <c r="AQ383" s="463" t="s">
        <v>677</v>
      </c>
      <c r="AR383" s="627"/>
      <c r="AS383" s="627"/>
      <c r="AT383" s="463" t="s">
        <v>677</v>
      </c>
      <c r="AU383" s="618">
        <v>42637</v>
      </c>
      <c r="AV383" s="463" t="s">
        <v>677</v>
      </c>
      <c r="AW383" s="463" t="s">
        <v>677</v>
      </c>
      <c r="AX383" s="463" t="s">
        <v>677</v>
      </c>
      <c r="AY383" s="463" t="s">
        <v>677</v>
      </c>
      <c r="AZ383" s="463" t="s">
        <v>677</v>
      </c>
      <c r="BA383" s="463" t="s">
        <v>677</v>
      </c>
      <c r="BB383" s="463" t="s">
        <v>677</v>
      </c>
      <c r="BC383" s="463" t="s">
        <v>677</v>
      </c>
      <c r="BD383" s="463" t="s">
        <v>677</v>
      </c>
      <c r="BE383" s="627"/>
      <c r="BF383" s="627"/>
      <c r="BG383" s="463" t="s">
        <v>677</v>
      </c>
      <c r="BH383" s="628"/>
      <c r="BI383" s="628"/>
      <c r="BJ383" s="463" t="s">
        <v>677</v>
      </c>
      <c r="BK383" s="628"/>
      <c r="BL383" s="628"/>
      <c r="BM383" s="463" t="s">
        <v>677</v>
      </c>
      <c r="BN383" s="463" t="s">
        <v>677</v>
      </c>
      <c r="BO383" s="463" t="s">
        <v>677</v>
      </c>
      <c r="BP383" s="463" t="s">
        <v>677</v>
      </c>
      <c r="BQ383" s="602" t="s">
        <v>886</v>
      </c>
      <c r="BR383" s="601" t="s">
        <v>683</v>
      </c>
      <c r="BS383" s="463" t="s">
        <v>677</v>
      </c>
      <c r="BT383" s="463" t="s">
        <v>677</v>
      </c>
      <c r="BU383" s="463" t="s">
        <v>677</v>
      </c>
      <c r="BV383" s="463" t="s">
        <v>677</v>
      </c>
      <c r="BW383" s="601" t="s">
        <v>683</v>
      </c>
      <c r="BX383" s="601" t="s">
        <v>683</v>
      </c>
      <c r="BY383" s="630" t="s">
        <v>677</v>
      </c>
    </row>
    <row r="384" spans="1:79" x14ac:dyDescent="0.2">
      <c r="A384" s="598">
        <v>42638</v>
      </c>
      <c r="B384" s="463" t="s">
        <v>677</v>
      </c>
      <c r="C384" s="463" t="s">
        <v>677</v>
      </c>
      <c r="D384" s="463" t="s">
        <v>677</v>
      </c>
      <c r="E384" s="463" t="s">
        <v>677</v>
      </c>
      <c r="F384" s="463" t="s">
        <v>677</v>
      </c>
      <c r="G384" s="463" t="s">
        <v>677</v>
      </c>
      <c r="H384" s="463" t="s">
        <v>677</v>
      </c>
      <c r="I384" s="463" t="s">
        <v>677</v>
      </c>
      <c r="J384" s="463" t="s">
        <v>677</v>
      </c>
      <c r="K384" s="463" t="s">
        <v>677</v>
      </c>
      <c r="L384" s="463" t="s">
        <v>677</v>
      </c>
      <c r="M384" s="463" t="s">
        <v>677</v>
      </c>
      <c r="N384" s="463" t="s">
        <v>677</v>
      </c>
      <c r="O384" s="463" t="s">
        <v>677</v>
      </c>
      <c r="P384" s="463" t="s">
        <v>677</v>
      </c>
      <c r="Q384" s="463" t="s">
        <v>677</v>
      </c>
      <c r="R384" s="463" t="s">
        <v>677</v>
      </c>
      <c r="S384" s="463" t="s">
        <v>677</v>
      </c>
      <c r="T384" s="463" t="s">
        <v>677</v>
      </c>
      <c r="U384" s="463" t="s">
        <v>677</v>
      </c>
      <c r="V384" s="463" t="s">
        <v>677</v>
      </c>
      <c r="W384" s="463" t="s">
        <v>677</v>
      </c>
      <c r="X384" s="463" t="s">
        <v>677</v>
      </c>
      <c r="Y384" s="463" t="s">
        <v>677</v>
      </c>
      <c r="Z384" s="463" t="s">
        <v>677</v>
      </c>
      <c r="AA384" s="463" t="s">
        <v>677</v>
      </c>
      <c r="AB384" s="463" t="s">
        <v>677</v>
      </c>
      <c r="AC384" s="627"/>
      <c r="AD384" s="627"/>
      <c r="AE384" s="463" t="s">
        <v>677</v>
      </c>
      <c r="AF384" s="627"/>
      <c r="AG384" s="627"/>
      <c r="AH384" s="463" t="s">
        <v>677</v>
      </c>
      <c r="AI384" s="463" t="s">
        <v>677</v>
      </c>
      <c r="AJ384" s="463" t="s">
        <v>677</v>
      </c>
      <c r="AK384" s="463" t="s">
        <v>677</v>
      </c>
      <c r="AL384" s="627"/>
      <c r="AM384" s="627"/>
      <c r="AN384" s="463" t="s">
        <v>677</v>
      </c>
      <c r="AO384" s="627"/>
      <c r="AP384" s="627"/>
      <c r="AQ384" s="463" t="s">
        <v>677</v>
      </c>
      <c r="AR384" s="627"/>
      <c r="AS384" s="627"/>
      <c r="AT384" s="463" t="s">
        <v>677</v>
      </c>
      <c r="AU384" s="618">
        <v>42638</v>
      </c>
      <c r="AV384" s="463" t="s">
        <v>677</v>
      </c>
      <c r="AW384" s="463" t="s">
        <v>677</v>
      </c>
      <c r="AX384" s="463" t="s">
        <v>677</v>
      </c>
      <c r="AY384" s="463" t="s">
        <v>677</v>
      </c>
      <c r="AZ384" s="463" t="s">
        <v>677</v>
      </c>
      <c r="BA384" s="463" t="s">
        <v>677</v>
      </c>
      <c r="BB384" s="463" t="s">
        <v>677</v>
      </c>
      <c r="BC384" s="463" t="s">
        <v>677</v>
      </c>
      <c r="BD384" s="463" t="s">
        <v>677</v>
      </c>
      <c r="BE384" s="627"/>
      <c r="BF384" s="627"/>
      <c r="BG384" s="463" t="s">
        <v>677</v>
      </c>
      <c r="BH384" s="628"/>
      <c r="BI384" s="628"/>
      <c r="BJ384" s="463" t="s">
        <v>677</v>
      </c>
      <c r="BK384" s="628"/>
      <c r="BL384" s="628"/>
      <c r="BM384" s="463" t="s">
        <v>677</v>
      </c>
      <c r="BN384" s="463" t="s">
        <v>677</v>
      </c>
      <c r="BO384" s="463" t="s">
        <v>677</v>
      </c>
      <c r="BP384" s="463" t="s">
        <v>677</v>
      </c>
      <c r="BQ384" s="463" t="s">
        <v>677</v>
      </c>
      <c r="BR384" s="601" t="s">
        <v>683</v>
      </c>
      <c r="BS384" s="463" t="s">
        <v>677</v>
      </c>
      <c r="BT384" s="463" t="s">
        <v>677</v>
      </c>
      <c r="BU384" s="463" t="s">
        <v>677</v>
      </c>
      <c r="BV384" s="463" t="s">
        <v>677</v>
      </c>
      <c r="BW384" s="601" t="s">
        <v>683</v>
      </c>
      <c r="BX384" s="601" t="s">
        <v>683</v>
      </c>
      <c r="BY384" s="630" t="s">
        <v>677</v>
      </c>
    </row>
    <row r="385" spans="1:77" x14ac:dyDescent="0.2">
      <c r="A385" s="598">
        <v>42639</v>
      </c>
      <c r="B385" s="463" t="s">
        <v>677</v>
      </c>
      <c r="C385" s="463" t="s">
        <v>677</v>
      </c>
      <c r="D385" s="463" t="s">
        <v>677</v>
      </c>
      <c r="E385" s="463" t="s">
        <v>677</v>
      </c>
      <c r="F385" s="463" t="s">
        <v>677</v>
      </c>
      <c r="G385" s="463" t="s">
        <v>677</v>
      </c>
      <c r="H385" s="463" t="s">
        <v>677</v>
      </c>
      <c r="I385" s="463" t="s">
        <v>677</v>
      </c>
      <c r="J385" s="463" t="s">
        <v>677</v>
      </c>
      <c r="K385" s="463" t="s">
        <v>677</v>
      </c>
      <c r="L385" s="463" t="s">
        <v>677</v>
      </c>
      <c r="M385" s="463" t="s">
        <v>677</v>
      </c>
      <c r="N385" s="463" t="s">
        <v>677</v>
      </c>
      <c r="O385" s="463" t="s">
        <v>677</v>
      </c>
      <c r="P385" s="463" t="s">
        <v>677</v>
      </c>
      <c r="Q385" s="463" t="s">
        <v>677</v>
      </c>
      <c r="R385" s="463" t="s">
        <v>677</v>
      </c>
      <c r="S385" s="463" t="s">
        <v>677</v>
      </c>
      <c r="T385" s="463" t="s">
        <v>677</v>
      </c>
      <c r="U385" s="463" t="s">
        <v>677</v>
      </c>
      <c r="V385" s="463" t="s">
        <v>677</v>
      </c>
      <c r="W385" s="463" t="s">
        <v>677</v>
      </c>
      <c r="X385" s="463" t="s">
        <v>677</v>
      </c>
      <c r="Y385" s="463" t="s">
        <v>677</v>
      </c>
      <c r="Z385" s="463" t="s">
        <v>677</v>
      </c>
      <c r="AA385" s="463" t="s">
        <v>677</v>
      </c>
      <c r="AB385" s="463" t="s">
        <v>677</v>
      </c>
      <c r="AC385" s="627"/>
      <c r="AD385" s="627"/>
      <c r="AE385" s="463" t="s">
        <v>677</v>
      </c>
      <c r="AF385" s="627"/>
      <c r="AG385" s="627"/>
      <c r="AH385" s="463" t="s">
        <v>677</v>
      </c>
      <c r="AI385" s="463" t="s">
        <v>677</v>
      </c>
      <c r="AJ385" s="463" t="s">
        <v>677</v>
      </c>
      <c r="AK385" s="463" t="s">
        <v>677</v>
      </c>
      <c r="AL385" s="627"/>
      <c r="AM385" s="627"/>
      <c r="AN385" s="463" t="s">
        <v>677</v>
      </c>
      <c r="AO385" s="627"/>
      <c r="AP385" s="627"/>
      <c r="AQ385" s="463" t="s">
        <v>677</v>
      </c>
      <c r="AR385" s="627"/>
      <c r="AS385" s="627"/>
      <c r="AT385" s="463" t="s">
        <v>677</v>
      </c>
      <c r="AU385" s="618">
        <v>42639</v>
      </c>
      <c r="AV385" s="463" t="s">
        <v>677</v>
      </c>
      <c r="AW385" s="463" t="s">
        <v>677</v>
      </c>
      <c r="AX385" s="463" t="s">
        <v>677</v>
      </c>
      <c r="AY385" s="463" t="s">
        <v>677</v>
      </c>
      <c r="AZ385" s="463" t="s">
        <v>677</v>
      </c>
      <c r="BA385" s="463" t="s">
        <v>677</v>
      </c>
      <c r="BB385" s="463" t="s">
        <v>677</v>
      </c>
      <c r="BC385" s="463" t="s">
        <v>677</v>
      </c>
      <c r="BD385" s="463" t="s">
        <v>677</v>
      </c>
      <c r="BE385" s="627"/>
      <c r="BF385" s="627"/>
      <c r="BG385" s="463" t="s">
        <v>677</v>
      </c>
      <c r="BH385" s="628"/>
      <c r="BI385" s="628"/>
      <c r="BJ385" s="463" t="s">
        <v>677</v>
      </c>
      <c r="BK385" s="628"/>
      <c r="BL385" s="628"/>
      <c r="BM385" s="463" t="s">
        <v>677</v>
      </c>
      <c r="BN385" s="463" t="s">
        <v>677</v>
      </c>
      <c r="BO385" s="463" t="s">
        <v>677</v>
      </c>
      <c r="BP385" s="463" t="s">
        <v>677</v>
      </c>
      <c r="BQ385" s="601" t="s">
        <v>683</v>
      </c>
      <c r="BR385" s="601" t="s">
        <v>683</v>
      </c>
      <c r="BS385" s="463" t="s">
        <v>677</v>
      </c>
      <c r="BT385" s="463" t="s">
        <v>677</v>
      </c>
      <c r="BU385" s="463" t="s">
        <v>677</v>
      </c>
      <c r="BV385" s="463" t="s">
        <v>677</v>
      </c>
      <c r="BW385" s="463" t="s">
        <v>677</v>
      </c>
      <c r="BX385" s="601" t="s">
        <v>683</v>
      </c>
      <c r="BY385" s="630" t="s">
        <v>677</v>
      </c>
    </row>
    <row r="386" spans="1:77" x14ac:dyDescent="0.2">
      <c r="A386" s="598">
        <v>42640</v>
      </c>
      <c r="B386" s="463" t="s">
        <v>677</v>
      </c>
      <c r="C386" s="463" t="s">
        <v>677</v>
      </c>
      <c r="D386" s="463" t="s">
        <v>677</v>
      </c>
      <c r="E386" s="463" t="s">
        <v>677</v>
      </c>
      <c r="F386" s="463" t="s">
        <v>677</v>
      </c>
      <c r="G386" s="463" t="s">
        <v>677</v>
      </c>
      <c r="H386" s="463" t="s">
        <v>677</v>
      </c>
      <c r="I386" s="463" t="s">
        <v>677</v>
      </c>
      <c r="J386" s="463" t="s">
        <v>677</v>
      </c>
      <c r="K386" s="463" t="s">
        <v>677</v>
      </c>
      <c r="L386" s="463" t="s">
        <v>677</v>
      </c>
      <c r="M386" s="463" t="s">
        <v>677</v>
      </c>
      <c r="N386" s="463" t="s">
        <v>677</v>
      </c>
      <c r="O386" s="463" t="s">
        <v>677</v>
      </c>
      <c r="P386" s="463" t="s">
        <v>677</v>
      </c>
      <c r="Q386" s="463" t="s">
        <v>677</v>
      </c>
      <c r="R386" s="463" t="s">
        <v>677</v>
      </c>
      <c r="S386" s="463" t="s">
        <v>677</v>
      </c>
      <c r="T386" s="463" t="s">
        <v>677</v>
      </c>
      <c r="U386" s="463" t="s">
        <v>677</v>
      </c>
      <c r="V386" s="463" t="s">
        <v>677</v>
      </c>
      <c r="W386" s="463" t="s">
        <v>677</v>
      </c>
      <c r="X386" s="463" t="s">
        <v>677</v>
      </c>
      <c r="Y386" s="463" t="s">
        <v>677</v>
      </c>
      <c r="Z386" s="463" t="s">
        <v>677</v>
      </c>
      <c r="AA386" s="463" t="s">
        <v>677</v>
      </c>
      <c r="AB386" s="463" t="s">
        <v>677</v>
      </c>
      <c r="AC386" s="627"/>
      <c r="AD386" s="627"/>
      <c r="AE386" s="463" t="s">
        <v>677</v>
      </c>
      <c r="AF386" s="627"/>
      <c r="AG386" s="627"/>
      <c r="AH386" s="463" t="s">
        <v>677</v>
      </c>
      <c r="AI386" s="463" t="s">
        <v>677</v>
      </c>
      <c r="AJ386" s="463" t="s">
        <v>677</v>
      </c>
      <c r="AK386" s="463" t="s">
        <v>677</v>
      </c>
      <c r="AL386" s="627"/>
      <c r="AM386" s="627"/>
      <c r="AN386" s="463" t="s">
        <v>677</v>
      </c>
      <c r="AO386" s="627"/>
      <c r="AP386" s="627"/>
      <c r="AQ386" s="463" t="s">
        <v>677</v>
      </c>
      <c r="AR386" s="627"/>
      <c r="AS386" s="627"/>
      <c r="AT386" s="463" t="s">
        <v>677</v>
      </c>
      <c r="AU386" s="618">
        <v>42640</v>
      </c>
      <c r="AV386" s="463" t="s">
        <v>677</v>
      </c>
      <c r="AW386" s="463" t="s">
        <v>677</v>
      </c>
      <c r="AX386" s="463" t="s">
        <v>677</v>
      </c>
      <c r="AY386" s="463" t="s">
        <v>677</v>
      </c>
      <c r="AZ386" s="463" t="s">
        <v>677</v>
      </c>
      <c r="BA386" s="463" t="s">
        <v>677</v>
      </c>
      <c r="BB386" s="463" t="s">
        <v>677</v>
      </c>
      <c r="BC386" s="463" t="s">
        <v>677</v>
      </c>
      <c r="BD386" s="463" t="s">
        <v>677</v>
      </c>
      <c r="BE386" s="627"/>
      <c r="BF386" s="627"/>
      <c r="BG386" s="463" t="s">
        <v>677</v>
      </c>
      <c r="BH386" s="628"/>
      <c r="BI386" s="628"/>
      <c r="BJ386" s="463" t="s">
        <v>677</v>
      </c>
      <c r="BK386" s="628"/>
      <c r="BL386" s="628"/>
      <c r="BM386" s="463" t="s">
        <v>677</v>
      </c>
      <c r="BN386" s="463" t="s">
        <v>677</v>
      </c>
      <c r="BO386" s="463" t="s">
        <v>677</v>
      </c>
      <c r="BP386" s="463" t="s">
        <v>677</v>
      </c>
      <c r="BQ386" s="463" t="s">
        <v>677</v>
      </c>
      <c r="BR386" s="601" t="s">
        <v>683</v>
      </c>
      <c r="BS386" s="463" t="s">
        <v>677</v>
      </c>
      <c r="BT386" s="463" t="s">
        <v>677</v>
      </c>
      <c r="BU386" s="463" t="s">
        <v>677</v>
      </c>
      <c r="BV386" s="463" t="s">
        <v>677</v>
      </c>
      <c r="BW386" s="601" t="s">
        <v>683</v>
      </c>
      <c r="BX386" s="601" t="s">
        <v>683</v>
      </c>
      <c r="BY386" s="630" t="s">
        <v>677</v>
      </c>
    </row>
    <row r="387" spans="1:77" x14ac:dyDescent="0.2">
      <c r="A387" s="598">
        <v>42641</v>
      </c>
      <c r="B387" s="463" t="s">
        <v>677</v>
      </c>
      <c r="C387" s="463" t="s">
        <v>677</v>
      </c>
      <c r="D387" s="463" t="s">
        <v>677</v>
      </c>
      <c r="E387" s="463" t="s">
        <v>677</v>
      </c>
      <c r="F387" s="463" t="s">
        <v>677</v>
      </c>
      <c r="G387" s="463" t="s">
        <v>677</v>
      </c>
      <c r="H387" s="463" t="s">
        <v>677</v>
      </c>
      <c r="I387" s="463" t="s">
        <v>677</v>
      </c>
      <c r="J387" s="608" t="s">
        <v>677</v>
      </c>
      <c r="K387" s="463" t="s">
        <v>677</v>
      </c>
      <c r="L387" s="463" t="s">
        <v>677</v>
      </c>
      <c r="M387" s="463" t="s">
        <v>677</v>
      </c>
      <c r="N387" s="463" t="s">
        <v>677</v>
      </c>
      <c r="O387" s="463" t="s">
        <v>677</v>
      </c>
      <c r="P387" s="463" t="s">
        <v>677</v>
      </c>
      <c r="Q387" s="463" t="s">
        <v>677</v>
      </c>
      <c r="R387" s="463" t="s">
        <v>677</v>
      </c>
      <c r="S387" s="463" t="s">
        <v>677</v>
      </c>
      <c r="T387" s="463" t="s">
        <v>677</v>
      </c>
      <c r="U387" s="608" t="s">
        <v>677</v>
      </c>
      <c r="V387" s="608" t="s">
        <v>677</v>
      </c>
      <c r="W387" s="463" t="s">
        <v>677</v>
      </c>
      <c r="X387" s="463" t="s">
        <v>677</v>
      </c>
      <c r="Y387" s="463" t="s">
        <v>677</v>
      </c>
      <c r="Z387" s="463" t="s">
        <v>677</v>
      </c>
      <c r="AA387" s="463" t="s">
        <v>677</v>
      </c>
      <c r="AB387" s="463" t="s">
        <v>677</v>
      </c>
      <c r="AC387" s="627"/>
      <c r="AD387" s="627"/>
      <c r="AE387" s="463" t="s">
        <v>677</v>
      </c>
      <c r="AF387" s="627"/>
      <c r="AG387" s="627"/>
      <c r="AH387" s="463" t="s">
        <v>677</v>
      </c>
      <c r="AI387" s="463" t="s">
        <v>677</v>
      </c>
      <c r="AJ387" s="463" t="s">
        <v>677</v>
      </c>
      <c r="AK387" s="463" t="s">
        <v>677</v>
      </c>
      <c r="AL387" s="627"/>
      <c r="AM387" s="627"/>
      <c r="AN387" s="463" t="s">
        <v>677</v>
      </c>
      <c r="AO387" s="627"/>
      <c r="AP387" s="627"/>
      <c r="AQ387" s="463" t="s">
        <v>677</v>
      </c>
      <c r="AR387" s="627"/>
      <c r="AS387" s="627"/>
      <c r="AT387" s="463" t="s">
        <v>677</v>
      </c>
      <c r="AU387" s="618">
        <v>42641</v>
      </c>
      <c r="AV387" s="463" t="s">
        <v>677</v>
      </c>
      <c r="AW387" s="463" t="s">
        <v>677</v>
      </c>
      <c r="AX387" s="463" t="s">
        <v>677</v>
      </c>
      <c r="AY387" s="463" t="s">
        <v>677</v>
      </c>
      <c r="AZ387" s="463" t="s">
        <v>677</v>
      </c>
      <c r="BA387" s="463" t="s">
        <v>677</v>
      </c>
      <c r="BB387" s="463" t="s">
        <v>677</v>
      </c>
      <c r="BC387" s="463" t="s">
        <v>677</v>
      </c>
      <c r="BD387" s="463" t="s">
        <v>677</v>
      </c>
      <c r="BE387" s="627"/>
      <c r="BF387" s="627"/>
      <c r="BG387" s="463" t="s">
        <v>677</v>
      </c>
      <c r="BH387" s="628"/>
      <c r="BI387" s="628"/>
      <c r="BJ387" s="463" t="s">
        <v>677</v>
      </c>
      <c r="BK387" s="628"/>
      <c r="BL387" s="628"/>
      <c r="BM387" s="463" t="s">
        <v>677</v>
      </c>
      <c r="BN387" s="463" t="s">
        <v>677</v>
      </c>
      <c r="BO387" s="463" t="s">
        <v>677</v>
      </c>
      <c r="BP387" s="463" t="s">
        <v>677</v>
      </c>
      <c r="BQ387" s="463" t="s">
        <v>677</v>
      </c>
      <c r="BR387" s="463" t="s">
        <v>677</v>
      </c>
      <c r="BS387" s="463" t="s">
        <v>677</v>
      </c>
      <c r="BT387" s="463" t="s">
        <v>677</v>
      </c>
      <c r="BU387" s="463" t="s">
        <v>677</v>
      </c>
      <c r="BV387" s="463" t="s">
        <v>677</v>
      </c>
      <c r="BW387" s="601" t="s">
        <v>683</v>
      </c>
      <c r="BX387" s="601" t="s">
        <v>683</v>
      </c>
      <c r="BY387" s="630" t="s">
        <v>677</v>
      </c>
    </row>
    <row r="388" spans="1:77" x14ac:dyDescent="0.2">
      <c r="A388" s="598">
        <v>42642</v>
      </c>
      <c r="B388" s="463" t="s">
        <v>677</v>
      </c>
      <c r="C388" s="463" t="s">
        <v>677</v>
      </c>
      <c r="D388" s="463" t="s">
        <v>677</v>
      </c>
      <c r="E388" s="463" t="s">
        <v>677</v>
      </c>
      <c r="F388" s="463" t="s">
        <v>677</v>
      </c>
      <c r="G388" s="463" t="s">
        <v>677</v>
      </c>
      <c r="H388" s="463" t="s">
        <v>677</v>
      </c>
      <c r="I388" s="463" t="s">
        <v>677</v>
      </c>
      <c r="J388" s="463" t="s">
        <v>677</v>
      </c>
      <c r="K388" s="463" t="s">
        <v>677</v>
      </c>
      <c r="L388" s="463" t="s">
        <v>677</v>
      </c>
      <c r="M388" s="463" t="s">
        <v>677</v>
      </c>
      <c r="N388" s="463" t="s">
        <v>677</v>
      </c>
      <c r="O388" s="463" t="s">
        <v>677</v>
      </c>
      <c r="P388" s="463" t="s">
        <v>677</v>
      </c>
      <c r="Q388" s="463" t="s">
        <v>677</v>
      </c>
      <c r="R388" s="463" t="s">
        <v>677</v>
      </c>
      <c r="S388" s="463" t="s">
        <v>677</v>
      </c>
      <c r="T388" s="463" t="s">
        <v>677</v>
      </c>
      <c r="U388" s="463" t="s">
        <v>677</v>
      </c>
      <c r="V388" s="463" t="s">
        <v>677</v>
      </c>
      <c r="W388" s="463" t="s">
        <v>677</v>
      </c>
      <c r="X388" s="463" t="s">
        <v>677</v>
      </c>
      <c r="Y388" s="463" t="s">
        <v>677</v>
      </c>
      <c r="Z388" s="463" t="s">
        <v>677</v>
      </c>
      <c r="AA388" s="463" t="s">
        <v>677</v>
      </c>
      <c r="AB388" s="463" t="s">
        <v>677</v>
      </c>
      <c r="AC388" s="627"/>
      <c r="AD388" s="627"/>
      <c r="AE388" s="463" t="s">
        <v>677</v>
      </c>
      <c r="AF388" s="627"/>
      <c r="AG388" s="627"/>
      <c r="AH388" s="463" t="s">
        <v>677</v>
      </c>
      <c r="AI388" s="463" t="s">
        <v>677</v>
      </c>
      <c r="AJ388" s="463" t="s">
        <v>677</v>
      </c>
      <c r="AK388" s="463" t="s">
        <v>677</v>
      </c>
      <c r="AL388" s="627"/>
      <c r="AM388" s="627"/>
      <c r="AN388" s="463" t="s">
        <v>677</v>
      </c>
      <c r="AO388" s="627"/>
      <c r="AP388" s="627"/>
      <c r="AQ388" s="463" t="s">
        <v>677</v>
      </c>
      <c r="AR388" s="627"/>
      <c r="AS388" s="627"/>
      <c r="AT388" s="463" t="s">
        <v>677</v>
      </c>
      <c r="AU388" s="618">
        <v>42642</v>
      </c>
      <c r="AV388" s="463" t="s">
        <v>677</v>
      </c>
      <c r="AW388" s="463" t="s">
        <v>677</v>
      </c>
      <c r="AX388" s="463" t="s">
        <v>677</v>
      </c>
      <c r="AY388" s="463" t="s">
        <v>677</v>
      </c>
      <c r="AZ388" s="463" t="s">
        <v>677</v>
      </c>
      <c r="BA388" s="463" t="s">
        <v>677</v>
      </c>
      <c r="BB388" s="463" t="s">
        <v>677</v>
      </c>
      <c r="BC388" s="463" t="s">
        <v>677</v>
      </c>
      <c r="BD388" s="463" t="s">
        <v>677</v>
      </c>
      <c r="BE388" s="627"/>
      <c r="BF388" s="627"/>
      <c r="BG388" s="463" t="s">
        <v>677</v>
      </c>
      <c r="BH388" s="628"/>
      <c r="BI388" s="628"/>
      <c r="BJ388" s="463" t="s">
        <v>677</v>
      </c>
      <c r="BK388" s="628"/>
      <c r="BL388" s="628"/>
      <c r="BM388" s="463" t="s">
        <v>677</v>
      </c>
      <c r="BN388" s="463" t="s">
        <v>677</v>
      </c>
      <c r="BO388" s="463" t="s">
        <v>677</v>
      </c>
      <c r="BP388" s="463" t="s">
        <v>677</v>
      </c>
      <c r="BQ388" s="463" t="s">
        <v>677</v>
      </c>
      <c r="BR388" s="463" t="s">
        <v>677</v>
      </c>
      <c r="BS388" s="463" t="s">
        <v>677</v>
      </c>
      <c r="BT388" s="463" t="s">
        <v>677</v>
      </c>
      <c r="BU388" s="463" t="s">
        <v>677</v>
      </c>
      <c r="BV388" s="463" t="s">
        <v>677</v>
      </c>
      <c r="BW388" s="601" t="s">
        <v>683</v>
      </c>
      <c r="BX388" s="601" t="s">
        <v>683</v>
      </c>
      <c r="BY388" s="630" t="s">
        <v>677</v>
      </c>
    </row>
    <row r="389" spans="1:77" ht="25.5" x14ac:dyDescent="0.2">
      <c r="A389" s="598">
        <v>42643</v>
      </c>
      <c r="B389" s="463" t="s">
        <v>677</v>
      </c>
      <c r="C389" s="463" t="s">
        <v>677</v>
      </c>
      <c r="D389" s="463" t="s">
        <v>677</v>
      </c>
      <c r="E389" s="463" t="s">
        <v>677</v>
      </c>
      <c r="F389" s="463" t="s">
        <v>677</v>
      </c>
      <c r="G389" s="463" t="s">
        <v>677</v>
      </c>
      <c r="H389" s="463" t="s">
        <v>677</v>
      </c>
      <c r="I389" s="463" t="s">
        <v>677</v>
      </c>
      <c r="J389" s="463" t="s">
        <v>677</v>
      </c>
      <c r="K389" s="463" t="s">
        <v>677</v>
      </c>
      <c r="L389" s="463" t="s">
        <v>677</v>
      </c>
      <c r="M389" s="463" t="s">
        <v>677</v>
      </c>
      <c r="N389" s="463" t="s">
        <v>677</v>
      </c>
      <c r="O389" s="463" t="s">
        <v>677</v>
      </c>
      <c r="P389" s="463" t="s">
        <v>677</v>
      </c>
      <c r="Q389" s="463" t="s">
        <v>677</v>
      </c>
      <c r="R389" s="463" t="s">
        <v>677</v>
      </c>
      <c r="S389" s="463" t="s">
        <v>677</v>
      </c>
      <c r="T389" s="463" t="s">
        <v>677</v>
      </c>
      <c r="U389" s="463" t="s">
        <v>677</v>
      </c>
      <c r="V389" s="463" t="s">
        <v>677</v>
      </c>
      <c r="W389" s="463" t="s">
        <v>677</v>
      </c>
      <c r="X389" s="463" t="s">
        <v>677</v>
      </c>
      <c r="Y389" s="463" t="s">
        <v>677</v>
      </c>
      <c r="Z389" s="463" t="s">
        <v>677</v>
      </c>
      <c r="AA389" s="463" t="s">
        <v>677</v>
      </c>
      <c r="AB389" s="463" t="s">
        <v>677</v>
      </c>
      <c r="AC389" s="578"/>
      <c r="AD389" s="578"/>
      <c r="AE389" s="463" t="s">
        <v>677</v>
      </c>
      <c r="AF389" s="578"/>
      <c r="AG389" s="578"/>
      <c r="AH389" s="463" t="s">
        <v>677</v>
      </c>
      <c r="AI389" s="463" t="s">
        <v>677</v>
      </c>
      <c r="AJ389" s="463" t="s">
        <v>677</v>
      </c>
      <c r="AK389" s="463" t="s">
        <v>677</v>
      </c>
      <c r="AL389" s="578"/>
      <c r="AM389" s="578"/>
      <c r="AN389" s="463" t="s">
        <v>677</v>
      </c>
      <c r="AO389" s="578"/>
      <c r="AP389" s="578"/>
      <c r="AQ389" s="463" t="s">
        <v>677</v>
      </c>
      <c r="AR389" s="578"/>
      <c r="AS389" s="578"/>
      <c r="AT389" s="463" t="s">
        <v>677</v>
      </c>
      <c r="AU389" s="618">
        <v>42643</v>
      </c>
      <c r="AV389" s="463" t="s">
        <v>677</v>
      </c>
      <c r="AW389" s="463" t="s">
        <v>677</v>
      </c>
      <c r="AX389" s="463" t="s">
        <v>677</v>
      </c>
      <c r="AY389" s="463" t="s">
        <v>677</v>
      </c>
      <c r="AZ389" s="463" t="s">
        <v>677</v>
      </c>
      <c r="BA389" s="463" t="s">
        <v>677</v>
      </c>
      <c r="BB389" s="463" t="s">
        <v>677</v>
      </c>
      <c r="BC389" s="463" t="s">
        <v>677</v>
      </c>
      <c r="BD389" s="463" t="s">
        <v>677</v>
      </c>
      <c r="BE389" s="578"/>
      <c r="BF389" s="578"/>
      <c r="BG389" s="463" t="s">
        <v>677</v>
      </c>
      <c r="BH389" s="616"/>
      <c r="BI389" s="616"/>
      <c r="BJ389" s="463" t="s">
        <v>677</v>
      </c>
      <c r="BK389" s="616"/>
      <c r="BL389" s="616"/>
      <c r="BM389" s="463" t="s">
        <v>677</v>
      </c>
      <c r="BN389" s="463" t="s">
        <v>677</v>
      </c>
      <c r="BO389" s="463" t="s">
        <v>677</v>
      </c>
      <c r="BP389" s="463" t="s">
        <v>677</v>
      </c>
      <c r="BQ389" s="602" t="s">
        <v>886</v>
      </c>
      <c r="BR389" s="463" t="s">
        <v>677</v>
      </c>
      <c r="BS389" s="463" t="s">
        <v>677</v>
      </c>
      <c r="BT389" s="463" t="s">
        <v>677</v>
      </c>
      <c r="BU389" s="463" t="s">
        <v>677</v>
      </c>
      <c r="BV389" s="463" t="s">
        <v>677</v>
      </c>
      <c r="BW389" s="601" t="s">
        <v>683</v>
      </c>
      <c r="BX389" s="601" t="s">
        <v>683</v>
      </c>
      <c r="BY389" s="630" t="s">
        <v>677</v>
      </c>
    </row>
    <row r="395" spans="1:77" x14ac:dyDescent="0.2">
      <c r="A395" s="633"/>
      <c r="B395" s="634"/>
      <c r="C395" s="634"/>
      <c r="D395" s="634"/>
      <c r="E395" s="634"/>
      <c r="F395" s="634"/>
      <c r="G395" s="634"/>
      <c r="H395" s="634"/>
      <c r="I395" s="634"/>
      <c r="J395" s="634"/>
      <c r="K395" s="634"/>
      <c r="L395" s="634"/>
      <c r="M395" s="634"/>
      <c r="N395" s="634"/>
      <c r="O395" s="634"/>
      <c r="P395" s="634"/>
      <c r="Q395" s="634"/>
      <c r="R395" s="634"/>
      <c r="S395" s="634"/>
      <c r="T395" s="634"/>
      <c r="U395" s="634"/>
      <c r="V395" s="634"/>
      <c r="W395" s="634"/>
      <c r="X395" s="634"/>
      <c r="Y395" s="634"/>
      <c r="Z395" s="635"/>
      <c r="AA395" s="635"/>
      <c r="AB395" s="634"/>
      <c r="AC395" s="635"/>
      <c r="AD395" s="635"/>
      <c r="AE395" s="634"/>
      <c r="AF395" s="634"/>
      <c r="AG395" s="634"/>
      <c r="AH395" s="634"/>
      <c r="AI395" s="635"/>
      <c r="AJ395" s="635"/>
      <c r="AK395" s="634"/>
      <c r="AL395" s="635"/>
      <c r="AM395" s="635"/>
      <c r="AN395" s="634"/>
      <c r="AO395" s="635"/>
      <c r="AP395" s="635"/>
      <c r="AQ395" s="635"/>
      <c r="AR395" s="636"/>
      <c r="AS395" s="635"/>
      <c r="AT395" s="635"/>
      <c r="AU395" s="634"/>
      <c r="AV395" s="634"/>
      <c r="AW395" s="634"/>
      <c r="AX395" s="634"/>
      <c r="AY395" s="634"/>
      <c r="AZ395" s="634"/>
      <c r="BA395" s="634"/>
      <c r="BB395" s="635"/>
      <c r="BC395" s="635"/>
      <c r="BD395" s="634"/>
      <c r="BE395" s="635"/>
      <c r="BF395" s="635"/>
      <c r="BG395" s="634"/>
      <c r="BH395" s="635"/>
      <c r="BI395" s="635"/>
      <c r="BJ395" s="634"/>
      <c r="BK395" s="634"/>
      <c r="BL395" s="634"/>
      <c r="BM395" s="634"/>
      <c r="BN395" s="634"/>
      <c r="BO395" s="635"/>
      <c r="BP395" s="634"/>
      <c r="BQ395" s="634"/>
      <c r="BR395" s="634"/>
      <c r="BS395" s="634"/>
      <c r="BT395" s="635"/>
      <c r="BU395" s="635"/>
      <c r="BV395" s="634"/>
      <c r="BW395" s="54"/>
      <c r="BX395" s="54"/>
      <c r="BY395" s="54"/>
    </row>
    <row r="396" spans="1:77" x14ac:dyDescent="0.2">
      <c r="A396" s="633"/>
      <c r="B396" s="634"/>
      <c r="C396" s="634"/>
      <c r="D396" s="634"/>
      <c r="E396" s="634"/>
      <c r="F396" s="634"/>
      <c r="G396" s="634"/>
      <c r="H396" s="634"/>
      <c r="I396" s="634"/>
      <c r="J396" s="634"/>
      <c r="K396" s="634"/>
      <c r="L396" s="634"/>
      <c r="M396" s="634"/>
      <c r="N396" s="634"/>
      <c r="O396" s="634"/>
      <c r="P396" s="634"/>
      <c r="Q396" s="634"/>
      <c r="R396" s="634"/>
      <c r="S396" s="634"/>
      <c r="T396" s="634"/>
      <c r="U396" s="634"/>
      <c r="V396" s="634"/>
      <c r="W396" s="634"/>
      <c r="X396" s="634"/>
      <c r="Y396" s="634"/>
      <c r="Z396" s="635"/>
      <c r="AA396" s="635"/>
      <c r="AB396" s="634"/>
      <c r="AC396" s="635"/>
      <c r="AD396" s="635"/>
      <c r="AE396" s="634"/>
      <c r="AF396" s="634"/>
      <c r="AG396" s="634"/>
      <c r="AH396" s="634"/>
      <c r="AI396" s="635"/>
      <c r="AJ396" s="635"/>
      <c r="AK396" s="634"/>
      <c r="AL396" s="635"/>
      <c r="AM396" s="635"/>
      <c r="AN396" s="634"/>
      <c r="AO396" s="635"/>
      <c r="AP396" s="635"/>
      <c r="AQ396" s="635"/>
      <c r="AR396" s="636"/>
      <c r="AS396" s="634"/>
      <c r="AT396" s="634"/>
      <c r="AU396" s="634"/>
      <c r="AV396" s="634"/>
      <c r="AW396" s="634"/>
      <c r="AX396" s="634"/>
      <c r="AY396" s="634"/>
      <c r="AZ396" s="634"/>
      <c r="BA396" s="634"/>
      <c r="BB396" s="635"/>
      <c r="BC396" s="635"/>
      <c r="BD396" s="634"/>
      <c r="BE396" s="635"/>
      <c r="BF396" s="635"/>
      <c r="BG396" s="634"/>
      <c r="BH396" s="635"/>
      <c r="BI396" s="635"/>
      <c r="BJ396" s="634"/>
      <c r="BK396" s="634"/>
      <c r="BL396" s="634"/>
      <c r="BM396" s="634"/>
      <c r="BN396" s="635"/>
      <c r="BO396" s="635"/>
      <c r="BP396" s="634"/>
      <c r="BQ396" s="634"/>
      <c r="BR396" s="634"/>
      <c r="BS396" s="634"/>
      <c r="BT396" s="635"/>
      <c r="BU396" s="635"/>
      <c r="BV396" s="634"/>
      <c r="BW396" s="54"/>
      <c r="BX396" s="54"/>
      <c r="BY396" s="54"/>
    </row>
    <row r="397" spans="1:77" x14ac:dyDescent="0.2">
      <c r="A397" s="633"/>
      <c r="B397" s="634"/>
      <c r="C397" s="634"/>
      <c r="D397" s="634"/>
      <c r="E397" s="634"/>
      <c r="F397" s="634"/>
      <c r="G397" s="634"/>
      <c r="H397" s="634"/>
      <c r="I397" s="634"/>
      <c r="J397" s="634"/>
      <c r="K397" s="634"/>
      <c r="L397" s="634"/>
      <c r="M397" s="634"/>
      <c r="N397" s="634"/>
      <c r="O397" s="634"/>
      <c r="P397" s="634"/>
      <c r="Q397" s="634"/>
      <c r="R397" s="634"/>
      <c r="S397" s="634"/>
      <c r="T397" s="634"/>
      <c r="U397" s="634"/>
      <c r="V397" s="634"/>
      <c r="W397" s="634"/>
      <c r="X397" s="634"/>
      <c r="Y397" s="634"/>
      <c r="Z397" s="635"/>
      <c r="AA397" s="635"/>
      <c r="AB397" s="634"/>
      <c r="AC397" s="635"/>
      <c r="AD397" s="635"/>
      <c r="AE397" s="634"/>
      <c r="AF397" s="634"/>
      <c r="AG397" s="634"/>
      <c r="AH397" s="634"/>
      <c r="AI397" s="635"/>
      <c r="AJ397" s="635"/>
      <c r="AK397" s="634"/>
      <c r="AL397" s="635"/>
      <c r="AM397" s="635"/>
      <c r="AN397" s="634"/>
      <c r="AO397" s="635"/>
      <c r="AP397" s="635"/>
      <c r="AQ397" s="634"/>
      <c r="AR397" s="636"/>
      <c r="AS397" s="634"/>
      <c r="AT397" s="634"/>
      <c r="AU397" s="634"/>
      <c r="AV397" s="634"/>
      <c r="AW397" s="634"/>
      <c r="AX397" s="634"/>
      <c r="AY397" s="634"/>
      <c r="AZ397" s="634"/>
      <c r="BA397" s="634"/>
      <c r="BB397" s="635"/>
      <c r="BC397" s="635"/>
      <c r="BD397" s="634"/>
      <c r="BE397" s="635"/>
      <c r="BF397" s="635"/>
      <c r="BG397" s="634"/>
      <c r="BH397" s="635"/>
      <c r="BI397" s="635"/>
      <c r="BJ397" s="634"/>
      <c r="BK397" s="634"/>
      <c r="BL397" s="634"/>
      <c r="BM397" s="634"/>
      <c r="BN397" s="634"/>
      <c r="BO397" s="635"/>
      <c r="BP397" s="634"/>
      <c r="BQ397" s="634"/>
      <c r="BR397" s="634"/>
      <c r="BS397" s="634"/>
      <c r="BT397" s="635"/>
      <c r="BU397" s="635"/>
      <c r="BV397" s="634"/>
      <c r="BW397" s="54"/>
      <c r="BX397" s="54"/>
      <c r="BY397" s="54"/>
    </row>
    <row r="398" spans="1:77" x14ac:dyDescent="0.2">
      <c r="A398" s="633"/>
      <c r="B398" s="634"/>
      <c r="C398" s="634"/>
      <c r="D398" s="634"/>
      <c r="E398" s="634"/>
      <c r="F398" s="634"/>
      <c r="G398" s="634"/>
      <c r="H398" s="634"/>
      <c r="I398" s="634"/>
      <c r="J398" s="634"/>
      <c r="K398" s="634"/>
      <c r="L398" s="634"/>
      <c r="M398" s="634"/>
      <c r="N398" s="634"/>
      <c r="O398" s="634"/>
      <c r="P398" s="634"/>
      <c r="Q398" s="634"/>
      <c r="R398" s="634"/>
      <c r="S398" s="634"/>
      <c r="T398" s="634"/>
      <c r="U398" s="634"/>
      <c r="V398" s="634"/>
      <c r="W398" s="634"/>
      <c r="X398" s="634"/>
      <c r="Y398" s="634"/>
      <c r="Z398" s="635"/>
      <c r="AA398" s="635"/>
      <c r="AB398" s="634"/>
      <c r="AC398" s="635"/>
      <c r="AD398" s="635"/>
      <c r="AE398" s="634"/>
      <c r="AF398" s="634"/>
      <c r="AG398" s="634"/>
      <c r="AH398" s="634"/>
      <c r="AI398" s="635"/>
      <c r="AJ398" s="635"/>
      <c r="AK398" s="634"/>
      <c r="AL398" s="635"/>
      <c r="AM398" s="635"/>
      <c r="AN398" s="634"/>
      <c r="AO398" s="635"/>
      <c r="AP398" s="635"/>
      <c r="AQ398" s="634"/>
      <c r="AR398" s="636"/>
      <c r="AS398" s="634"/>
      <c r="AT398" s="634"/>
      <c r="AU398" s="634"/>
      <c r="AV398" s="634"/>
      <c r="AW398" s="634"/>
      <c r="AX398" s="634"/>
      <c r="AY398" s="634"/>
      <c r="AZ398" s="634"/>
      <c r="BA398" s="634"/>
      <c r="BB398" s="635"/>
      <c r="BC398" s="635"/>
      <c r="BD398" s="634"/>
      <c r="BE398" s="635"/>
      <c r="BF398" s="635"/>
      <c r="BG398" s="634"/>
      <c r="BH398" s="635"/>
      <c r="BI398" s="635"/>
      <c r="BJ398" s="634"/>
      <c r="BK398" s="634"/>
      <c r="BL398" s="634"/>
      <c r="BM398" s="634"/>
      <c r="BN398" s="635"/>
      <c r="BO398" s="635"/>
      <c r="BP398" s="634"/>
      <c r="BQ398" s="634"/>
      <c r="BR398" s="634"/>
      <c r="BS398" s="634"/>
      <c r="BT398" s="635"/>
      <c r="BU398" s="635"/>
      <c r="BV398" s="634"/>
      <c r="BW398" s="54"/>
      <c r="BX398" s="54"/>
      <c r="BY398" s="54"/>
    </row>
    <row r="399" spans="1:77" x14ac:dyDescent="0.2">
      <c r="A399" s="633"/>
      <c r="B399" s="635"/>
      <c r="C399" s="635"/>
      <c r="D399" s="634"/>
      <c r="E399" s="634"/>
      <c r="F399" s="634"/>
      <c r="G399" s="634"/>
      <c r="H399" s="634"/>
      <c r="I399" s="634"/>
      <c r="J399" s="634"/>
      <c r="K399" s="634"/>
      <c r="L399" s="634"/>
      <c r="M399" s="634"/>
      <c r="N399" s="634"/>
      <c r="O399" s="634"/>
      <c r="P399" s="634"/>
      <c r="Q399" s="634"/>
      <c r="R399" s="634"/>
      <c r="S399" s="634"/>
      <c r="T399" s="634"/>
      <c r="U399" s="634"/>
      <c r="V399" s="634"/>
      <c r="W399" s="634"/>
      <c r="X399" s="634"/>
      <c r="Y399" s="634"/>
      <c r="Z399" s="635"/>
      <c r="AA399" s="635"/>
      <c r="AB399" s="634"/>
      <c r="AC399" s="635"/>
      <c r="AD399" s="635"/>
      <c r="AE399" s="634"/>
      <c r="AF399" s="634"/>
      <c r="AG399" s="634"/>
      <c r="AH399" s="634"/>
      <c r="AI399" s="635"/>
      <c r="AJ399" s="635"/>
      <c r="AK399" s="634"/>
      <c r="AL399" s="635"/>
      <c r="AM399" s="635"/>
      <c r="AN399" s="634"/>
      <c r="AO399" s="635"/>
      <c r="AP399" s="635"/>
      <c r="AQ399" s="634"/>
      <c r="AR399" s="636"/>
      <c r="AS399" s="634"/>
      <c r="AT399" s="634"/>
      <c r="AU399" s="634"/>
      <c r="AV399" s="634"/>
      <c r="AW399" s="634"/>
      <c r="AX399" s="634"/>
      <c r="AY399" s="634"/>
      <c r="AZ399" s="634"/>
      <c r="BA399" s="634"/>
      <c r="BB399" s="635"/>
      <c r="BC399" s="635"/>
      <c r="BD399" s="634"/>
      <c r="BE399" s="635"/>
      <c r="BF399" s="635"/>
      <c r="BG399" s="634"/>
      <c r="BH399" s="635"/>
      <c r="BI399" s="635"/>
      <c r="BJ399" s="634"/>
      <c r="BK399" s="634"/>
      <c r="BL399" s="634"/>
      <c r="BM399" s="634"/>
      <c r="BN399" s="635"/>
      <c r="BO399" s="635"/>
      <c r="BP399" s="634"/>
      <c r="BQ399" s="634"/>
      <c r="BR399" s="634"/>
      <c r="BS399" s="634"/>
      <c r="BT399" s="635"/>
      <c r="BU399" s="635"/>
      <c r="BV399" s="634"/>
      <c r="BW399" s="54"/>
      <c r="BX399" s="54"/>
      <c r="BY399" s="54"/>
    </row>
    <row r="400" spans="1:77" x14ac:dyDescent="0.2">
      <c r="A400" s="633"/>
      <c r="B400" s="634"/>
      <c r="C400" s="634"/>
      <c r="D400" s="634"/>
      <c r="E400" s="634"/>
      <c r="F400" s="634"/>
      <c r="G400" s="634"/>
      <c r="H400" s="634"/>
      <c r="I400" s="634"/>
      <c r="J400" s="634"/>
      <c r="K400" s="634"/>
      <c r="L400" s="634"/>
      <c r="M400" s="634"/>
      <c r="N400" s="634"/>
      <c r="O400" s="634"/>
      <c r="P400" s="634"/>
      <c r="Q400" s="634"/>
      <c r="R400" s="634"/>
      <c r="S400" s="634"/>
      <c r="T400" s="634"/>
      <c r="U400" s="634"/>
      <c r="V400" s="634"/>
      <c r="W400" s="634"/>
      <c r="X400" s="634"/>
      <c r="Y400" s="634"/>
      <c r="Z400" s="635"/>
      <c r="AA400" s="635"/>
      <c r="AB400" s="634"/>
      <c r="AC400" s="635"/>
      <c r="AD400" s="635"/>
      <c r="AE400" s="634"/>
      <c r="AF400" s="634"/>
      <c r="AG400" s="634"/>
      <c r="AH400" s="634"/>
      <c r="AI400" s="635"/>
      <c r="AJ400" s="635"/>
      <c r="AK400" s="634"/>
      <c r="AL400" s="635"/>
      <c r="AM400" s="635"/>
      <c r="AN400" s="634"/>
      <c r="AO400" s="635"/>
      <c r="AP400" s="635"/>
      <c r="AQ400" s="634"/>
      <c r="AR400" s="636"/>
      <c r="AS400" s="634"/>
      <c r="AT400" s="634"/>
      <c r="AU400" s="634"/>
      <c r="AV400" s="634"/>
      <c r="AW400" s="634"/>
      <c r="AX400" s="634"/>
      <c r="AY400" s="634"/>
      <c r="AZ400" s="634"/>
      <c r="BA400" s="634"/>
      <c r="BB400" s="635"/>
      <c r="BC400" s="635"/>
      <c r="BD400" s="634"/>
      <c r="BE400" s="635"/>
      <c r="BF400" s="635"/>
      <c r="BG400" s="634"/>
      <c r="BH400" s="635"/>
      <c r="BI400" s="635"/>
      <c r="BJ400" s="634"/>
      <c r="BK400" s="634"/>
      <c r="BL400" s="634"/>
      <c r="BM400" s="634"/>
      <c r="BN400" s="635"/>
      <c r="BO400" s="635"/>
      <c r="BP400" s="634"/>
      <c r="BQ400" s="634"/>
      <c r="BR400" s="634"/>
      <c r="BS400" s="634"/>
      <c r="BT400" s="635"/>
      <c r="BU400" s="635"/>
      <c r="BV400" s="634"/>
      <c r="BW400" s="54"/>
      <c r="BX400" s="54"/>
      <c r="BY400" s="54"/>
    </row>
    <row r="401" spans="1:77" x14ac:dyDescent="0.2">
      <c r="A401" s="633"/>
      <c r="B401" s="634"/>
      <c r="C401" s="634"/>
      <c r="D401" s="634"/>
      <c r="E401" s="634"/>
      <c r="F401" s="634"/>
      <c r="G401" s="634"/>
      <c r="H401" s="634"/>
      <c r="I401" s="634"/>
      <c r="J401" s="634"/>
      <c r="K401" s="634"/>
      <c r="L401" s="634"/>
      <c r="M401" s="634"/>
      <c r="N401" s="634"/>
      <c r="O401" s="634"/>
      <c r="P401" s="634"/>
      <c r="Q401" s="634"/>
      <c r="R401" s="634"/>
      <c r="S401" s="634"/>
      <c r="T401" s="634"/>
      <c r="U401" s="634"/>
      <c r="V401" s="634"/>
      <c r="W401" s="634"/>
      <c r="X401" s="634"/>
      <c r="Y401" s="634"/>
      <c r="Z401" s="635"/>
      <c r="AA401" s="635"/>
      <c r="AB401" s="634"/>
      <c r="AC401" s="635"/>
      <c r="AD401" s="635"/>
      <c r="AE401" s="634"/>
      <c r="AF401" s="634"/>
      <c r="AG401" s="634"/>
      <c r="AH401" s="634"/>
      <c r="AI401" s="635"/>
      <c r="AJ401" s="635"/>
      <c r="AK401" s="634"/>
      <c r="AL401" s="635"/>
      <c r="AM401" s="635"/>
      <c r="AN401" s="634"/>
      <c r="AO401" s="635"/>
      <c r="AP401" s="635"/>
      <c r="AQ401" s="634"/>
      <c r="AR401" s="636"/>
      <c r="AS401" s="634"/>
      <c r="AT401" s="634"/>
      <c r="AU401" s="634"/>
      <c r="AV401" s="634"/>
      <c r="AW401" s="634"/>
      <c r="AX401" s="634"/>
      <c r="AY401" s="634"/>
      <c r="AZ401" s="634"/>
      <c r="BA401" s="634"/>
      <c r="BB401" s="635"/>
      <c r="BC401" s="635"/>
      <c r="BD401" s="634"/>
      <c r="BE401" s="635"/>
      <c r="BF401" s="635"/>
      <c r="BG401" s="634"/>
      <c r="BH401" s="635"/>
      <c r="BI401" s="635"/>
      <c r="BJ401" s="634"/>
      <c r="BK401" s="634"/>
      <c r="BL401" s="634"/>
      <c r="BM401" s="634"/>
      <c r="BN401" s="635"/>
      <c r="BO401" s="635"/>
      <c r="BP401" s="634"/>
      <c r="BQ401" s="634"/>
      <c r="BR401" s="634"/>
      <c r="BS401" s="634"/>
      <c r="BT401" s="635"/>
      <c r="BU401" s="635"/>
      <c r="BV401" s="634"/>
      <c r="BW401" s="54"/>
      <c r="BX401" s="54"/>
      <c r="BY401" s="54"/>
    </row>
    <row r="402" spans="1:77" x14ac:dyDescent="0.2">
      <c r="A402" s="633"/>
      <c r="B402" s="635"/>
      <c r="C402" s="635"/>
      <c r="D402" s="634"/>
      <c r="E402" s="634"/>
      <c r="F402" s="634"/>
      <c r="G402" s="634"/>
      <c r="H402" s="634"/>
      <c r="I402" s="634"/>
      <c r="J402" s="634"/>
      <c r="K402" s="634"/>
      <c r="L402" s="634"/>
      <c r="M402" s="634"/>
      <c r="N402" s="634"/>
      <c r="O402" s="634"/>
      <c r="P402" s="634"/>
      <c r="Q402" s="634"/>
      <c r="R402" s="634"/>
      <c r="S402" s="634"/>
      <c r="T402" s="634"/>
      <c r="U402" s="634"/>
      <c r="V402" s="634"/>
      <c r="W402" s="634"/>
      <c r="X402" s="634"/>
      <c r="Y402" s="634"/>
      <c r="Z402" s="635"/>
      <c r="AA402" s="635"/>
      <c r="AB402" s="634"/>
      <c r="AC402" s="635"/>
      <c r="AD402" s="635"/>
      <c r="AE402" s="634"/>
      <c r="AF402" s="634"/>
      <c r="AG402" s="634"/>
      <c r="AH402" s="634"/>
      <c r="AI402" s="635"/>
      <c r="AJ402" s="635"/>
      <c r="AK402" s="634"/>
      <c r="AL402" s="635"/>
      <c r="AM402" s="635"/>
      <c r="AN402" s="634"/>
      <c r="AO402" s="635"/>
      <c r="AP402" s="635"/>
      <c r="AQ402" s="635"/>
      <c r="AR402" s="636"/>
      <c r="AS402" s="634"/>
      <c r="AT402" s="634"/>
      <c r="AU402" s="634"/>
      <c r="AV402" s="634"/>
      <c r="AW402" s="634"/>
      <c r="AX402" s="634"/>
      <c r="AY402" s="634"/>
      <c r="AZ402" s="634"/>
      <c r="BA402" s="634"/>
      <c r="BB402" s="635"/>
      <c r="BC402" s="635"/>
      <c r="BD402" s="634"/>
      <c r="BE402" s="635"/>
      <c r="BF402" s="635"/>
      <c r="BG402" s="634"/>
      <c r="BH402" s="635"/>
      <c r="BI402" s="635"/>
      <c r="BJ402" s="634"/>
      <c r="BK402" s="634"/>
      <c r="BL402" s="634"/>
      <c r="BM402" s="634"/>
      <c r="BN402" s="635"/>
      <c r="BO402" s="635"/>
      <c r="BP402" s="634"/>
      <c r="BQ402" s="634"/>
      <c r="BR402" s="634"/>
      <c r="BS402" s="634"/>
      <c r="BT402" s="635"/>
      <c r="BU402" s="635"/>
      <c r="BV402" s="634"/>
      <c r="BW402" s="54"/>
      <c r="BX402" s="54"/>
      <c r="BY402" s="54"/>
    </row>
    <row r="403" spans="1:77" x14ac:dyDescent="0.2">
      <c r="A403" s="633"/>
      <c r="B403" s="634"/>
      <c r="C403" s="634"/>
      <c r="D403" s="634"/>
      <c r="E403" s="634"/>
      <c r="F403" s="634"/>
      <c r="G403" s="634"/>
      <c r="H403" s="634"/>
      <c r="I403" s="634"/>
      <c r="J403" s="634"/>
      <c r="K403" s="634"/>
      <c r="L403" s="634"/>
      <c r="M403" s="634"/>
      <c r="N403" s="634"/>
      <c r="O403" s="634"/>
      <c r="P403" s="634"/>
      <c r="Q403" s="634"/>
      <c r="R403" s="634"/>
      <c r="S403" s="634"/>
      <c r="T403" s="634"/>
      <c r="U403" s="634"/>
      <c r="V403" s="634"/>
      <c r="W403" s="634"/>
      <c r="X403" s="634"/>
      <c r="Y403" s="634"/>
      <c r="Z403" s="635"/>
      <c r="AA403" s="635"/>
      <c r="AB403" s="634"/>
      <c r="AC403" s="635"/>
      <c r="AD403" s="635"/>
      <c r="AE403" s="634"/>
      <c r="AF403" s="634"/>
      <c r="AG403" s="634"/>
      <c r="AH403" s="634"/>
      <c r="AI403" s="635"/>
      <c r="AJ403" s="635"/>
      <c r="AK403" s="634"/>
      <c r="AL403" s="635"/>
      <c r="AM403" s="635"/>
      <c r="AN403" s="634"/>
      <c r="AO403" s="635"/>
      <c r="AP403" s="635"/>
      <c r="AQ403" s="634"/>
      <c r="AR403" s="636"/>
      <c r="AS403" s="634"/>
      <c r="AT403" s="634"/>
      <c r="AU403" s="634"/>
      <c r="AV403" s="634"/>
      <c r="AW403" s="634"/>
      <c r="AX403" s="634"/>
      <c r="AY403" s="635"/>
      <c r="AZ403" s="635"/>
      <c r="BA403" s="635"/>
      <c r="BB403" s="635"/>
      <c r="BC403" s="635"/>
      <c r="BD403" s="634"/>
      <c r="BE403" s="635"/>
      <c r="BF403" s="635"/>
      <c r="BG403" s="634"/>
      <c r="BH403" s="635"/>
      <c r="BI403" s="635"/>
      <c r="BJ403" s="634"/>
      <c r="BK403" s="634"/>
      <c r="BL403" s="634"/>
      <c r="BM403" s="634"/>
      <c r="BN403" s="635"/>
      <c r="BO403" s="635"/>
      <c r="BP403" s="634"/>
      <c r="BQ403" s="634"/>
      <c r="BR403" s="634"/>
      <c r="BS403" s="634"/>
      <c r="BT403" s="634"/>
      <c r="BU403" s="634"/>
      <c r="BV403" s="634"/>
      <c r="BW403" s="54"/>
      <c r="BX403" s="54"/>
      <c r="BY403" s="54"/>
    </row>
    <row r="404" spans="1:77" x14ac:dyDescent="0.2">
      <c r="A404" s="633"/>
      <c r="B404" s="634"/>
      <c r="C404" s="634"/>
      <c r="D404" s="634"/>
      <c r="E404" s="634"/>
      <c r="F404" s="634"/>
      <c r="G404" s="634"/>
      <c r="H404" s="634"/>
      <c r="I404" s="634"/>
      <c r="J404" s="634"/>
      <c r="K404" s="634"/>
      <c r="L404" s="634"/>
      <c r="M404" s="634"/>
      <c r="N404" s="634"/>
      <c r="O404" s="634"/>
      <c r="P404" s="634"/>
      <c r="Q404" s="634"/>
      <c r="R404" s="634"/>
      <c r="S404" s="634"/>
      <c r="T404" s="634"/>
      <c r="U404" s="634"/>
      <c r="V404" s="634"/>
      <c r="W404" s="634"/>
      <c r="X404" s="634"/>
      <c r="Y404" s="634"/>
      <c r="Z404" s="635"/>
      <c r="AA404" s="635"/>
      <c r="AB404" s="634"/>
      <c r="AC404" s="635"/>
      <c r="AD404" s="635"/>
      <c r="AE404" s="634"/>
      <c r="AF404" s="634"/>
      <c r="AG404" s="634"/>
      <c r="AH404" s="634"/>
      <c r="AI404" s="635"/>
      <c r="AJ404" s="635"/>
      <c r="AK404" s="634"/>
      <c r="AL404" s="635"/>
      <c r="AM404" s="635"/>
      <c r="AN404" s="634"/>
      <c r="AO404" s="635"/>
      <c r="AP404" s="635"/>
      <c r="AQ404" s="634"/>
      <c r="AR404" s="636"/>
      <c r="AS404" s="634"/>
      <c r="AT404" s="634"/>
      <c r="AU404" s="634"/>
      <c r="AV404" s="634"/>
      <c r="AW404" s="634"/>
      <c r="AX404" s="634"/>
      <c r="AY404" s="634"/>
      <c r="AZ404" s="634"/>
      <c r="BA404" s="634"/>
      <c r="BB404" s="635"/>
      <c r="BC404" s="635"/>
      <c r="BD404" s="634"/>
      <c r="BE404" s="635"/>
      <c r="BF404" s="635"/>
      <c r="BG404" s="634"/>
      <c r="BH404" s="635"/>
      <c r="BI404" s="635"/>
      <c r="BJ404" s="634"/>
      <c r="BK404" s="634"/>
      <c r="BL404" s="634"/>
      <c r="BM404" s="634"/>
      <c r="BN404" s="635"/>
      <c r="BO404" s="635"/>
      <c r="BP404" s="634"/>
      <c r="BQ404" s="634"/>
      <c r="BR404" s="634"/>
      <c r="BS404" s="634"/>
      <c r="BT404" s="635"/>
      <c r="BU404" s="635"/>
      <c r="BV404" s="634"/>
      <c r="BW404" s="54"/>
      <c r="BX404" s="54"/>
      <c r="BY404" s="54"/>
    </row>
    <row r="405" spans="1:77" x14ac:dyDescent="0.2">
      <c r="A405" s="633"/>
      <c r="B405" s="634"/>
      <c r="C405" s="634"/>
      <c r="D405" s="634"/>
      <c r="E405" s="634"/>
      <c r="F405" s="634"/>
      <c r="G405" s="634"/>
      <c r="H405" s="634"/>
      <c r="I405" s="634"/>
      <c r="J405" s="634"/>
      <c r="K405" s="634"/>
      <c r="L405" s="634"/>
      <c r="M405" s="634"/>
      <c r="N405" s="634"/>
      <c r="O405" s="634"/>
      <c r="P405" s="634"/>
      <c r="Q405" s="634"/>
      <c r="R405" s="634"/>
      <c r="S405" s="634"/>
      <c r="T405" s="634"/>
      <c r="U405" s="634"/>
      <c r="V405" s="634"/>
      <c r="W405" s="634"/>
      <c r="X405" s="634"/>
      <c r="Y405" s="634"/>
      <c r="Z405" s="635"/>
      <c r="AA405" s="635"/>
      <c r="AB405" s="634"/>
      <c r="AC405" s="635"/>
      <c r="AD405" s="635"/>
      <c r="AE405" s="634"/>
      <c r="AF405" s="634"/>
      <c r="AG405" s="634"/>
      <c r="AH405" s="634"/>
      <c r="AI405" s="635"/>
      <c r="AJ405" s="635"/>
      <c r="AK405" s="634"/>
      <c r="AL405" s="635"/>
      <c r="AM405" s="635"/>
      <c r="AN405" s="634"/>
      <c r="AO405" s="635"/>
      <c r="AP405" s="635"/>
      <c r="AQ405" s="634"/>
      <c r="AR405" s="636"/>
      <c r="AS405" s="634"/>
      <c r="AT405" s="634"/>
      <c r="AU405" s="634"/>
      <c r="AV405" s="634"/>
      <c r="AW405" s="634"/>
      <c r="AX405" s="634"/>
      <c r="AY405" s="634"/>
      <c r="AZ405" s="634"/>
      <c r="BA405" s="634"/>
      <c r="BB405" s="635"/>
      <c r="BC405" s="635"/>
      <c r="BD405" s="634"/>
      <c r="BE405" s="635"/>
      <c r="BF405" s="635"/>
      <c r="BG405" s="634"/>
      <c r="BH405" s="635"/>
      <c r="BI405" s="635"/>
      <c r="BJ405" s="634"/>
      <c r="BK405" s="634"/>
      <c r="BL405" s="634"/>
      <c r="BM405" s="634"/>
      <c r="BN405" s="634"/>
      <c r="BO405" s="635"/>
      <c r="BP405" s="634"/>
      <c r="BQ405" s="634"/>
      <c r="BR405" s="634"/>
      <c r="BS405" s="634"/>
      <c r="BT405" s="635"/>
      <c r="BU405" s="635"/>
      <c r="BV405" s="634"/>
      <c r="BW405" s="54"/>
      <c r="BX405" s="54"/>
      <c r="BY405" s="54"/>
    </row>
    <row r="406" spans="1:77" x14ac:dyDescent="0.2">
      <c r="A406" s="633"/>
      <c r="B406" s="634"/>
      <c r="C406" s="634"/>
      <c r="D406" s="634"/>
      <c r="E406" s="634"/>
      <c r="F406" s="634"/>
      <c r="G406" s="634"/>
      <c r="H406" s="634"/>
      <c r="I406" s="634"/>
      <c r="J406" s="634"/>
      <c r="K406" s="634"/>
      <c r="L406" s="634"/>
      <c r="M406" s="634"/>
      <c r="N406" s="634"/>
      <c r="O406" s="634"/>
      <c r="P406" s="634"/>
      <c r="Q406" s="634"/>
      <c r="R406" s="634"/>
      <c r="S406" s="634"/>
      <c r="T406" s="634"/>
      <c r="U406" s="634"/>
      <c r="V406" s="634"/>
      <c r="W406" s="634"/>
      <c r="X406" s="634"/>
      <c r="Y406" s="634"/>
      <c r="Z406" s="635"/>
      <c r="AA406" s="635"/>
      <c r="AB406" s="634"/>
      <c r="AC406" s="635"/>
      <c r="AD406" s="635"/>
      <c r="AE406" s="634"/>
      <c r="AF406" s="634"/>
      <c r="AG406" s="634"/>
      <c r="AH406" s="634"/>
      <c r="AI406" s="635"/>
      <c r="AJ406" s="635"/>
      <c r="AK406" s="634"/>
      <c r="AL406" s="635"/>
      <c r="AM406" s="635"/>
      <c r="AN406" s="634"/>
      <c r="AO406" s="635"/>
      <c r="AP406" s="635"/>
      <c r="AQ406" s="634"/>
      <c r="AR406" s="636"/>
      <c r="AS406" s="634"/>
      <c r="AT406" s="634"/>
      <c r="AU406" s="634"/>
      <c r="AV406" s="634"/>
      <c r="AW406" s="634"/>
      <c r="AX406" s="634"/>
      <c r="AY406" s="634"/>
      <c r="AZ406" s="634"/>
      <c r="BA406" s="634"/>
      <c r="BB406" s="635"/>
      <c r="BC406" s="635"/>
      <c r="BD406" s="634"/>
      <c r="BE406" s="635"/>
      <c r="BF406" s="635"/>
      <c r="BG406" s="634"/>
      <c r="BH406" s="635"/>
      <c r="BI406" s="635"/>
      <c r="BJ406" s="634"/>
      <c r="BK406" s="634"/>
      <c r="BL406" s="634"/>
      <c r="BM406" s="634"/>
      <c r="BN406" s="635"/>
      <c r="BO406" s="635"/>
      <c r="BP406" s="634"/>
      <c r="BQ406" s="634"/>
      <c r="BR406" s="634"/>
      <c r="BS406" s="634"/>
      <c r="BT406" s="635"/>
      <c r="BU406" s="635"/>
      <c r="BV406" s="634"/>
      <c r="BW406" s="54"/>
      <c r="BX406" s="54"/>
      <c r="BY406" s="54"/>
    </row>
    <row r="407" spans="1:77" x14ac:dyDescent="0.2">
      <c r="A407" s="633"/>
      <c r="B407" s="635"/>
      <c r="C407" s="635"/>
      <c r="D407" s="634"/>
      <c r="E407" s="634"/>
      <c r="F407" s="634"/>
      <c r="G407" s="634"/>
      <c r="H407" s="634"/>
      <c r="I407" s="634"/>
      <c r="J407" s="634"/>
      <c r="K407" s="634"/>
      <c r="L407" s="634"/>
      <c r="M407" s="634"/>
      <c r="N407" s="634"/>
      <c r="O407" s="634"/>
      <c r="P407" s="634"/>
      <c r="Q407" s="634"/>
      <c r="R407" s="634"/>
      <c r="S407" s="634"/>
      <c r="T407" s="634"/>
      <c r="U407" s="634"/>
      <c r="V407" s="634"/>
      <c r="W407" s="634"/>
      <c r="X407" s="634"/>
      <c r="Y407" s="634"/>
      <c r="Z407" s="635"/>
      <c r="AA407" s="635"/>
      <c r="AB407" s="634"/>
      <c r="AC407" s="635"/>
      <c r="AD407" s="635"/>
      <c r="AE407" s="634"/>
      <c r="AF407" s="634"/>
      <c r="AG407" s="634"/>
      <c r="AH407" s="634"/>
      <c r="AI407" s="635"/>
      <c r="AJ407" s="635"/>
      <c r="AK407" s="634"/>
      <c r="AL407" s="635"/>
      <c r="AM407" s="635"/>
      <c r="AN407" s="634"/>
      <c r="AO407" s="635"/>
      <c r="AP407" s="635"/>
      <c r="AQ407" s="634"/>
      <c r="AR407" s="636"/>
      <c r="AS407" s="634"/>
      <c r="AT407" s="634"/>
      <c r="AU407" s="634"/>
      <c r="AV407" s="634"/>
      <c r="AW407" s="634"/>
      <c r="AX407" s="634"/>
      <c r="AY407" s="634"/>
      <c r="AZ407" s="634"/>
      <c r="BA407" s="634"/>
      <c r="BB407" s="635"/>
      <c r="BC407" s="635"/>
      <c r="BD407" s="634"/>
      <c r="BE407" s="635"/>
      <c r="BF407" s="635"/>
      <c r="BG407" s="634"/>
      <c r="BH407" s="635"/>
      <c r="BI407" s="635"/>
      <c r="BJ407" s="634"/>
      <c r="BK407" s="634"/>
      <c r="BL407" s="634"/>
      <c r="BM407" s="634"/>
      <c r="BN407" s="635"/>
      <c r="BO407" s="635"/>
      <c r="BP407" s="634"/>
      <c r="BQ407" s="634"/>
      <c r="BR407" s="634"/>
      <c r="BS407" s="634"/>
      <c r="BT407" s="635"/>
      <c r="BU407" s="635"/>
      <c r="BV407" s="634"/>
      <c r="BW407" s="54"/>
      <c r="BX407" s="54"/>
      <c r="BY407" s="54"/>
    </row>
    <row r="408" spans="1:77" x14ac:dyDescent="0.2">
      <c r="A408" s="633"/>
      <c r="B408" s="635"/>
      <c r="C408" s="635"/>
      <c r="D408" s="634"/>
      <c r="E408" s="634"/>
      <c r="F408" s="634"/>
      <c r="G408" s="634"/>
      <c r="H408" s="634"/>
      <c r="I408" s="634"/>
      <c r="J408" s="634"/>
      <c r="K408" s="634"/>
      <c r="L408" s="634"/>
      <c r="M408" s="634"/>
      <c r="N408" s="634"/>
      <c r="O408" s="634"/>
      <c r="P408" s="634"/>
      <c r="Q408" s="634"/>
      <c r="R408" s="634"/>
      <c r="S408" s="634"/>
      <c r="T408" s="634"/>
      <c r="U408" s="634"/>
      <c r="V408" s="634"/>
      <c r="W408" s="634"/>
      <c r="X408" s="634"/>
      <c r="Y408" s="634"/>
      <c r="Z408" s="635"/>
      <c r="AA408" s="635"/>
      <c r="AB408" s="634"/>
      <c r="AC408" s="635"/>
      <c r="AD408" s="635"/>
      <c r="AE408" s="634"/>
      <c r="AF408" s="634"/>
      <c r="AG408" s="634"/>
      <c r="AH408" s="634"/>
      <c r="AI408" s="635"/>
      <c r="AJ408" s="635"/>
      <c r="AK408" s="634"/>
      <c r="AL408" s="635"/>
      <c r="AM408" s="635"/>
      <c r="AN408" s="634"/>
      <c r="AO408" s="635"/>
      <c r="AP408" s="635"/>
      <c r="AQ408" s="634"/>
      <c r="AR408" s="636"/>
      <c r="AS408" s="634"/>
      <c r="AT408" s="634"/>
      <c r="AU408" s="634"/>
      <c r="AV408" s="634"/>
      <c r="AW408" s="634"/>
      <c r="AX408" s="634"/>
      <c r="AY408" s="634"/>
      <c r="AZ408" s="634"/>
      <c r="BA408" s="634"/>
      <c r="BB408" s="635"/>
      <c r="BC408" s="635"/>
      <c r="BD408" s="635"/>
      <c r="BE408" s="635"/>
      <c r="BF408" s="635"/>
      <c r="BG408" s="634"/>
      <c r="BH408" s="635"/>
      <c r="BI408" s="635"/>
      <c r="BJ408" s="634"/>
      <c r="BK408" s="634"/>
      <c r="BL408" s="634"/>
      <c r="BM408" s="634"/>
      <c r="BN408" s="634"/>
      <c r="BO408" s="635"/>
      <c r="BP408" s="634"/>
      <c r="BQ408" s="634"/>
      <c r="BR408" s="634"/>
      <c r="BS408" s="634"/>
      <c r="BT408" s="635"/>
      <c r="BU408" s="635"/>
      <c r="BV408" s="634"/>
      <c r="BW408" s="54"/>
      <c r="BX408" s="54"/>
      <c r="BY408" s="54"/>
    </row>
    <row r="409" spans="1:77" x14ac:dyDescent="0.2">
      <c r="A409" s="633"/>
      <c r="B409" s="634"/>
      <c r="C409" s="635"/>
      <c r="D409" s="634"/>
      <c r="E409" s="634"/>
      <c r="F409" s="634"/>
      <c r="G409" s="634"/>
      <c r="H409" s="634"/>
      <c r="I409" s="634"/>
      <c r="J409" s="634"/>
      <c r="K409" s="634"/>
      <c r="L409" s="634"/>
      <c r="M409" s="634"/>
      <c r="N409" s="634"/>
      <c r="O409" s="634"/>
      <c r="P409" s="634"/>
      <c r="Q409" s="634"/>
      <c r="R409" s="634"/>
      <c r="S409" s="634"/>
      <c r="T409" s="634"/>
      <c r="U409" s="634"/>
      <c r="V409" s="634"/>
      <c r="W409" s="634"/>
      <c r="X409" s="634"/>
      <c r="Y409" s="634"/>
      <c r="Z409" s="635"/>
      <c r="AA409" s="635"/>
      <c r="AB409" s="634"/>
      <c r="AC409" s="635"/>
      <c r="AD409" s="635"/>
      <c r="AE409" s="634"/>
      <c r="AF409" s="634"/>
      <c r="AG409" s="634"/>
      <c r="AH409" s="634"/>
      <c r="AI409" s="635"/>
      <c r="AJ409" s="635"/>
      <c r="AK409" s="634"/>
      <c r="AL409" s="635"/>
      <c r="AM409" s="635"/>
      <c r="AN409" s="634"/>
      <c r="AO409" s="635"/>
      <c r="AP409" s="635"/>
      <c r="AQ409" s="634"/>
      <c r="AR409" s="636"/>
      <c r="AS409" s="634"/>
      <c r="AT409" s="634"/>
      <c r="AU409" s="634"/>
      <c r="AV409" s="634"/>
      <c r="AW409" s="634"/>
      <c r="AX409" s="634"/>
      <c r="AY409" s="634"/>
      <c r="AZ409" s="634"/>
      <c r="BA409" s="634"/>
      <c r="BB409" s="635"/>
      <c r="BC409" s="635"/>
      <c r="BD409" s="634"/>
      <c r="BE409" s="635"/>
      <c r="BF409" s="635"/>
      <c r="BG409" s="634"/>
      <c r="BH409" s="635"/>
      <c r="BI409" s="635"/>
      <c r="BJ409" s="634"/>
      <c r="BK409" s="634"/>
      <c r="BL409" s="634"/>
      <c r="BM409" s="634"/>
      <c r="BN409" s="635"/>
      <c r="BO409" s="635"/>
      <c r="BP409" s="634"/>
      <c r="BQ409" s="634"/>
      <c r="BR409" s="634"/>
      <c r="BS409" s="634"/>
      <c r="BT409" s="635"/>
      <c r="BU409" s="635"/>
      <c r="BV409" s="634"/>
      <c r="BW409" s="54"/>
      <c r="BX409" s="54"/>
      <c r="BY409" s="54"/>
    </row>
    <row r="410" spans="1:77" x14ac:dyDescent="0.2">
      <c r="A410" s="633"/>
      <c r="B410" s="634"/>
      <c r="C410" s="634"/>
      <c r="D410" s="634"/>
      <c r="E410" s="634"/>
      <c r="F410" s="634"/>
      <c r="G410" s="634"/>
      <c r="H410" s="634"/>
      <c r="I410" s="634"/>
      <c r="J410" s="634"/>
      <c r="K410" s="634"/>
      <c r="L410" s="634"/>
      <c r="M410" s="634"/>
      <c r="N410" s="634"/>
      <c r="O410" s="634"/>
      <c r="P410" s="634"/>
      <c r="Q410" s="634"/>
      <c r="R410" s="634"/>
      <c r="S410" s="634"/>
      <c r="T410" s="634"/>
      <c r="U410" s="634"/>
      <c r="V410" s="634"/>
      <c r="W410" s="634"/>
      <c r="X410" s="634"/>
      <c r="Y410" s="634"/>
      <c r="Z410" s="635"/>
      <c r="AA410" s="635"/>
      <c r="AB410" s="634"/>
      <c r="AC410" s="635"/>
      <c r="AD410" s="635"/>
      <c r="AE410" s="634"/>
      <c r="AF410" s="634"/>
      <c r="AG410" s="634"/>
      <c r="AH410" s="634"/>
      <c r="AI410" s="635"/>
      <c r="AJ410" s="635"/>
      <c r="AK410" s="634"/>
      <c r="AL410" s="635"/>
      <c r="AM410" s="635"/>
      <c r="AN410" s="634"/>
      <c r="AO410" s="635"/>
      <c r="AP410" s="635"/>
      <c r="AQ410" s="635"/>
      <c r="AR410" s="636"/>
      <c r="AS410" s="635"/>
      <c r="AT410" s="635"/>
      <c r="AU410" s="634"/>
      <c r="AV410" s="634"/>
      <c r="AW410" s="634"/>
      <c r="AX410" s="634"/>
      <c r="AY410" s="634"/>
      <c r="AZ410" s="634"/>
      <c r="BA410" s="634"/>
      <c r="BB410" s="635"/>
      <c r="BC410" s="635"/>
      <c r="BD410" s="634"/>
      <c r="BE410" s="635"/>
      <c r="BF410" s="635"/>
      <c r="BG410" s="634"/>
      <c r="BH410" s="635"/>
      <c r="BI410" s="635"/>
      <c r="BJ410" s="634"/>
      <c r="BK410" s="634"/>
      <c r="BL410" s="634"/>
      <c r="BM410" s="634"/>
      <c r="BN410" s="634"/>
      <c r="BO410" s="635"/>
      <c r="BP410" s="634"/>
      <c r="BQ410" s="634"/>
      <c r="BR410" s="634"/>
      <c r="BS410" s="634"/>
      <c r="BT410" s="635"/>
      <c r="BU410" s="635"/>
      <c r="BV410" s="634"/>
      <c r="BW410" s="54"/>
      <c r="BX410" s="54"/>
      <c r="BY410" s="54"/>
    </row>
  </sheetData>
  <printOptions horizontalCentered="1"/>
  <pageMargins left="0.75" right="0.75" top="1" bottom="1" header="0.5" footer="0.5"/>
  <pageSetup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B35"/>
  <sheetViews>
    <sheetView topLeftCell="A7" zoomScaleNormal="100" workbookViewId="0">
      <selection activeCell="H19" sqref="H19"/>
    </sheetView>
  </sheetViews>
  <sheetFormatPr defaultColWidth="8.85546875" defaultRowHeight="12.75" x14ac:dyDescent="0.2"/>
  <cols>
    <col min="1" max="1" width="18.28515625" style="140" customWidth="1"/>
    <col min="2" max="2" width="86" style="140" customWidth="1"/>
    <col min="3" max="16384" width="8.85546875" style="140"/>
  </cols>
  <sheetData>
    <row r="1" spans="1:2" ht="24" customHeight="1" x14ac:dyDescent="0.2">
      <c r="A1" s="478" t="s">
        <v>705</v>
      </c>
      <c r="B1" s="478" t="s">
        <v>706</v>
      </c>
    </row>
    <row r="2" spans="1:2" ht="50.25" customHeight="1" x14ac:dyDescent="0.2">
      <c r="A2" s="479" t="s">
        <v>78</v>
      </c>
      <c r="B2" s="19" t="s">
        <v>707</v>
      </c>
    </row>
    <row r="3" spans="1:2" ht="51" customHeight="1" x14ac:dyDescent="0.2">
      <c r="A3" s="479" t="s">
        <v>708</v>
      </c>
      <c r="B3" s="19" t="s">
        <v>709</v>
      </c>
    </row>
    <row r="4" spans="1:2" ht="39" customHeight="1" x14ac:dyDescent="0.2">
      <c r="A4" s="479" t="s">
        <v>710</v>
      </c>
      <c r="B4" s="19" t="s">
        <v>711</v>
      </c>
    </row>
    <row r="5" spans="1:2" ht="24.95" customHeight="1" x14ac:dyDescent="0.2">
      <c r="A5" s="479" t="s">
        <v>323</v>
      </c>
      <c r="B5" s="19" t="s">
        <v>712</v>
      </c>
    </row>
    <row r="6" spans="1:2" ht="26.25" customHeight="1" x14ac:dyDescent="0.2">
      <c r="A6" s="478" t="s">
        <v>713</v>
      </c>
      <c r="B6" s="478" t="s">
        <v>706</v>
      </c>
    </row>
    <row r="7" spans="1:2" ht="15.95" customHeight="1" x14ac:dyDescent="0.2">
      <c r="A7" s="480" t="s">
        <v>714</v>
      </c>
      <c r="B7" s="259" t="s">
        <v>715</v>
      </c>
    </row>
    <row r="8" spans="1:2" ht="18" customHeight="1" x14ac:dyDescent="0.2">
      <c r="A8" s="481" t="s">
        <v>716</v>
      </c>
      <c r="B8" s="259" t="s">
        <v>717</v>
      </c>
    </row>
    <row r="9" spans="1:2" ht="27.95" customHeight="1" x14ac:dyDescent="0.2">
      <c r="A9" s="481" t="s">
        <v>718</v>
      </c>
      <c r="B9" s="259" t="s">
        <v>719</v>
      </c>
    </row>
    <row r="10" spans="1:2" ht="15.95" customHeight="1" x14ac:dyDescent="0.2">
      <c r="A10" s="479" t="s">
        <v>720</v>
      </c>
      <c r="B10" s="482" t="s">
        <v>721</v>
      </c>
    </row>
    <row r="11" spans="1:2" ht="23.25" customHeight="1" x14ac:dyDescent="0.2">
      <c r="A11" s="479" t="s">
        <v>722</v>
      </c>
      <c r="B11" s="482" t="s">
        <v>723</v>
      </c>
    </row>
    <row r="12" spans="1:2" ht="25.5" x14ac:dyDescent="0.2">
      <c r="A12" s="481" t="s">
        <v>724</v>
      </c>
      <c r="B12" s="259" t="s">
        <v>725</v>
      </c>
    </row>
    <row r="13" spans="1:2" ht="51" x14ac:dyDescent="0.2">
      <c r="A13" s="483" t="s">
        <v>249</v>
      </c>
      <c r="B13" s="24" t="s">
        <v>726</v>
      </c>
    </row>
    <row r="14" spans="1:2" ht="40.5" customHeight="1" x14ac:dyDescent="0.2">
      <c r="A14" s="481" t="s">
        <v>727</v>
      </c>
      <c r="B14" s="24" t="s">
        <v>728</v>
      </c>
    </row>
    <row r="15" spans="1:2" ht="29.25" customHeight="1" x14ac:dyDescent="0.2">
      <c r="A15" s="481" t="s">
        <v>729</v>
      </c>
      <c r="B15" s="24" t="s">
        <v>730</v>
      </c>
    </row>
    <row r="16" spans="1:2" ht="29.25" customHeight="1" x14ac:dyDescent="0.2">
      <c r="A16" s="479" t="s">
        <v>731</v>
      </c>
      <c r="B16" s="19" t="s">
        <v>732</v>
      </c>
    </row>
    <row r="17" spans="1:2" x14ac:dyDescent="0.2">
      <c r="A17" s="479" t="s">
        <v>733</v>
      </c>
      <c r="B17" s="19" t="s">
        <v>734</v>
      </c>
    </row>
    <row r="18" spans="1:2" x14ac:dyDescent="0.2">
      <c r="A18" s="479" t="s">
        <v>735</v>
      </c>
      <c r="B18" s="19" t="s">
        <v>736</v>
      </c>
    </row>
    <row r="19" spans="1:2" ht="30.75" customHeight="1" x14ac:dyDescent="0.2">
      <c r="A19" s="479" t="s">
        <v>737</v>
      </c>
      <c r="B19" s="19" t="s">
        <v>738</v>
      </c>
    </row>
    <row r="20" spans="1:2" ht="49.5" customHeight="1" x14ac:dyDescent="0.2">
      <c r="A20" s="479" t="s">
        <v>739</v>
      </c>
      <c r="B20" s="484" t="s">
        <v>740</v>
      </c>
    </row>
    <row r="21" spans="1:2" x14ac:dyDescent="0.2">
      <c r="A21" s="485" t="s">
        <v>741</v>
      </c>
      <c r="B21" s="19" t="s">
        <v>742</v>
      </c>
    </row>
    <row r="22" spans="1:2" ht="38.25" x14ac:dyDescent="0.2">
      <c r="A22" s="479" t="s">
        <v>743</v>
      </c>
      <c r="B22" s="19" t="s">
        <v>744</v>
      </c>
    </row>
    <row r="23" spans="1:2" ht="27.75" customHeight="1" x14ac:dyDescent="0.2">
      <c r="A23" s="478" t="s">
        <v>745</v>
      </c>
      <c r="B23" s="478" t="s">
        <v>706</v>
      </c>
    </row>
    <row r="24" spans="1:2" ht="25.5" x14ac:dyDescent="0.2">
      <c r="A24" s="485" t="s">
        <v>746</v>
      </c>
      <c r="B24" s="482" t="s">
        <v>747</v>
      </c>
    </row>
    <row r="25" spans="1:2" x14ac:dyDescent="0.2">
      <c r="A25" s="479" t="s">
        <v>748</v>
      </c>
      <c r="B25" s="482" t="s">
        <v>749</v>
      </c>
    </row>
    <row r="26" spans="1:2" ht="34.5" customHeight="1" x14ac:dyDescent="0.2">
      <c r="A26" s="483" t="s">
        <v>750</v>
      </c>
      <c r="B26" s="19" t="s">
        <v>751</v>
      </c>
    </row>
    <row r="27" spans="1:2" ht="38.25" x14ac:dyDescent="0.2">
      <c r="A27" s="479" t="s">
        <v>752</v>
      </c>
      <c r="B27" s="19" t="s">
        <v>753</v>
      </c>
    </row>
    <row r="28" spans="1:2" x14ac:dyDescent="0.2">
      <c r="A28" s="479" t="s">
        <v>754</v>
      </c>
      <c r="B28" s="19" t="s">
        <v>755</v>
      </c>
    </row>
    <row r="29" spans="1:2" x14ac:dyDescent="0.2">
      <c r="A29" s="479" t="s">
        <v>756</v>
      </c>
      <c r="B29" s="19" t="s">
        <v>757</v>
      </c>
    </row>
    <row r="30" spans="1:2" x14ac:dyDescent="0.2">
      <c r="A30" s="485" t="s">
        <v>758</v>
      </c>
      <c r="B30" s="19" t="s">
        <v>759</v>
      </c>
    </row>
    <row r="31" spans="1:2" ht="75.75" customHeight="1" x14ac:dyDescent="0.2">
      <c r="A31" s="479" t="s">
        <v>672</v>
      </c>
      <c r="B31" s="19" t="s">
        <v>760</v>
      </c>
    </row>
    <row r="32" spans="1:2" x14ac:dyDescent="0.2">
      <c r="A32" s="478" t="s">
        <v>761</v>
      </c>
      <c r="B32" s="478" t="s">
        <v>706</v>
      </c>
    </row>
    <row r="33" spans="1:2" x14ac:dyDescent="0.2">
      <c r="A33" s="486" t="s">
        <v>76</v>
      </c>
      <c r="B33" s="19" t="s">
        <v>762</v>
      </c>
    </row>
    <row r="34" spans="1:2" ht="51" x14ac:dyDescent="0.2">
      <c r="A34" s="486" t="s">
        <v>68</v>
      </c>
      <c r="B34" s="19" t="s">
        <v>763</v>
      </c>
    </row>
    <row r="35" spans="1:2" x14ac:dyDescent="0.2">
      <c r="A35" s="486" t="s">
        <v>83</v>
      </c>
      <c r="B35" s="19" t="s">
        <v>764</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F12"/>
  <sheetViews>
    <sheetView zoomScaleNormal="100" workbookViewId="0">
      <selection activeCell="B2" sqref="B2:C10"/>
    </sheetView>
  </sheetViews>
  <sheetFormatPr defaultColWidth="11.42578125" defaultRowHeight="12.75" x14ac:dyDescent="0.2"/>
  <cols>
    <col min="2" max="2" width="54.140625" customWidth="1"/>
    <col min="3" max="3" width="42" customWidth="1"/>
  </cols>
  <sheetData>
    <row r="1" spans="1:6" ht="51.95" customHeight="1" thickBot="1" x14ac:dyDescent="0.25">
      <c r="A1" s="752" t="s">
        <v>6</v>
      </c>
      <c r="B1" s="753"/>
      <c r="C1" s="753"/>
    </row>
    <row r="2" spans="1:6" ht="18" x14ac:dyDescent="0.25">
      <c r="B2" s="754" t="s">
        <v>847</v>
      </c>
      <c r="C2" s="755"/>
    </row>
    <row r="3" spans="1:6" ht="18.75" thickBot="1" x14ac:dyDescent="0.3">
      <c r="B3" s="756" t="s">
        <v>848</v>
      </c>
      <c r="C3" s="757"/>
    </row>
    <row r="4" spans="1:6" ht="18.75" thickBot="1" x14ac:dyDescent="0.3">
      <c r="B4" s="521" t="s">
        <v>807</v>
      </c>
      <c r="C4" s="522">
        <v>11140</v>
      </c>
    </row>
    <row r="5" spans="1:6" ht="36.75" thickBot="1" x14ac:dyDescent="0.3">
      <c r="B5" s="523" t="s">
        <v>8</v>
      </c>
      <c r="C5" s="524" t="s">
        <v>1027</v>
      </c>
      <c r="E5" s="13"/>
    </row>
    <row r="6" spans="1:6" ht="18.75" thickBot="1" x14ac:dyDescent="0.3">
      <c r="B6" s="523" t="s">
        <v>9</v>
      </c>
      <c r="C6" s="525" t="s">
        <v>871</v>
      </c>
      <c r="D6" s="14"/>
      <c r="E6" s="13"/>
    </row>
    <row r="7" spans="1:6" ht="18.75" thickBot="1" x14ac:dyDescent="0.3">
      <c r="B7" s="523" t="s">
        <v>10</v>
      </c>
      <c r="C7" s="524" t="s">
        <v>970</v>
      </c>
      <c r="D7" s="14"/>
      <c r="E7" s="13"/>
    </row>
    <row r="8" spans="1:6" ht="18.75" thickBot="1" x14ac:dyDescent="0.3">
      <c r="B8" s="523" t="s">
        <v>11</v>
      </c>
      <c r="C8" s="526" t="s">
        <v>846</v>
      </c>
      <c r="D8" s="14"/>
      <c r="E8" s="13"/>
      <c r="F8" s="46"/>
    </row>
    <row r="9" spans="1:6" ht="18.75" thickBot="1" x14ac:dyDescent="0.3">
      <c r="B9" s="523" t="s">
        <v>12</v>
      </c>
      <c r="C9" s="527" t="s">
        <v>851</v>
      </c>
      <c r="E9" s="13"/>
    </row>
    <row r="10" spans="1:6" ht="18.75" thickBot="1" x14ac:dyDescent="0.3">
      <c r="B10" s="523" t="s">
        <v>13</v>
      </c>
      <c r="C10" s="524" t="s">
        <v>850</v>
      </c>
      <c r="E10" s="13"/>
    </row>
    <row r="12" spans="1:6" s="12" customFormat="1" ht="262.5" customHeight="1" x14ac:dyDescent="0.2">
      <c r="B12" s="758" t="s">
        <v>14</v>
      </c>
      <c r="C12" s="759"/>
    </row>
  </sheetData>
  <dataConsolidate/>
  <mergeCells count="4">
    <mergeCell ref="A1:C1"/>
    <mergeCell ref="B2:C2"/>
    <mergeCell ref="B3:C3"/>
    <mergeCell ref="B12:C12"/>
  </mergeCells>
  <printOptions horizontalCentered="1"/>
  <pageMargins left="0.75" right="0.75" top="1" bottom="1" header="0.5" footer="0.5"/>
  <pageSetup scale="75"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D13"/>
  <sheetViews>
    <sheetView zoomScaleNormal="100" workbookViewId="0">
      <selection activeCell="B2" sqref="B2:C11"/>
    </sheetView>
  </sheetViews>
  <sheetFormatPr defaultRowHeight="12.75" x14ac:dyDescent="0.2"/>
  <cols>
    <col min="2" max="2" width="50.7109375" customWidth="1"/>
    <col min="3" max="3" width="42" customWidth="1"/>
  </cols>
  <sheetData>
    <row r="1" spans="1:4" ht="72.75" customHeight="1" thickBot="1" x14ac:dyDescent="0.25">
      <c r="A1" s="752" t="s">
        <v>829</v>
      </c>
      <c r="B1" s="753"/>
      <c r="C1" s="753"/>
    </row>
    <row r="2" spans="1:4" ht="18" x14ac:dyDescent="0.25">
      <c r="B2" s="754" t="s">
        <v>934</v>
      </c>
      <c r="C2" s="755"/>
    </row>
    <row r="3" spans="1:4" ht="18.75" thickBot="1" x14ac:dyDescent="0.3">
      <c r="B3" s="756" t="s">
        <v>848</v>
      </c>
      <c r="C3" s="757"/>
    </row>
    <row r="4" spans="1:4" ht="18.75" thickBot="1" x14ac:dyDescent="0.3">
      <c r="B4" s="521" t="s">
        <v>7</v>
      </c>
      <c r="C4" s="522">
        <v>367</v>
      </c>
    </row>
    <row r="5" spans="1:4" ht="18.75" thickBot="1" x14ac:dyDescent="0.3">
      <c r="B5" s="523" t="s">
        <v>15</v>
      </c>
      <c r="C5" s="525">
        <v>1975</v>
      </c>
      <c r="D5" s="14"/>
    </row>
    <row r="6" spans="1:4" ht="18.75" thickBot="1" x14ac:dyDescent="0.3">
      <c r="B6" s="523" t="s">
        <v>16</v>
      </c>
      <c r="C6" s="525">
        <v>555922</v>
      </c>
      <c r="D6" s="14"/>
    </row>
    <row r="7" spans="1:4" ht="18.75" thickBot="1" x14ac:dyDescent="0.3">
      <c r="B7" s="523" t="s">
        <v>9</v>
      </c>
      <c r="C7" s="525" t="s">
        <v>939</v>
      </c>
      <c r="D7" s="14"/>
    </row>
    <row r="8" spans="1:4" ht="18.75" thickBot="1" x14ac:dyDescent="0.3">
      <c r="B8" s="523" t="s">
        <v>17</v>
      </c>
      <c r="C8" s="526" t="s">
        <v>935</v>
      </c>
      <c r="D8" s="14"/>
    </row>
    <row r="9" spans="1:4" ht="18.75" thickBot="1" x14ac:dyDescent="0.3">
      <c r="B9" s="523" t="s">
        <v>18</v>
      </c>
      <c r="C9" s="526" t="s">
        <v>936</v>
      </c>
      <c r="D9" s="14"/>
    </row>
    <row r="10" spans="1:4" ht="18.75" thickBot="1" x14ac:dyDescent="0.3">
      <c r="B10" s="523" t="s">
        <v>12</v>
      </c>
      <c r="C10" s="524" t="s">
        <v>937</v>
      </c>
      <c r="D10" s="14"/>
    </row>
    <row r="11" spans="1:4" ht="36.75" thickBot="1" x14ac:dyDescent="0.3">
      <c r="B11" s="523" t="s">
        <v>13</v>
      </c>
      <c r="C11" s="524" t="s">
        <v>938</v>
      </c>
      <c r="D11" s="14"/>
    </row>
    <row r="13" spans="1:4" ht="318.75" customHeight="1" x14ac:dyDescent="0.2">
      <c r="A13" s="12"/>
      <c r="B13" s="758" t="s">
        <v>940</v>
      </c>
      <c r="C13" s="759"/>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O49"/>
  <sheetViews>
    <sheetView topLeftCell="A34" zoomScaleNormal="100" workbookViewId="0">
      <selection activeCell="O46" sqref="O46"/>
    </sheetView>
  </sheetViews>
  <sheetFormatPr defaultColWidth="8.85546875" defaultRowHeight="12.75" x14ac:dyDescent="0.2"/>
  <cols>
    <col min="1" max="1" width="19.5703125" style="17" bestFit="1" customWidth="1"/>
    <col min="2" max="6" width="11.42578125" style="17" customWidth="1"/>
    <col min="7" max="7" width="38.140625" style="17" customWidth="1"/>
    <col min="8" max="13" width="8.85546875" style="17"/>
    <col min="14" max="14" width="7.5703125" style="17" customWidth="1"/>
    <col min="15" max="15" width="8.5703125" style="17" customWidth="1"/>
    <col min="16" max="16384" width="8.85546875" style="17"/>
  </cols>
  <sheetData>
    <row r="1" spans="1:15" ht="25.5" customHeight="1" x14ac:dyDescent="0.2">
      <c r="A1" s="783" t="s">
        <v>19</v>
      </c>
      <c r="B1" s="784"/>
      <c r="C1" s="784"/>
      <c r="D1" s="784"/>
      <c r="E1" s="784"/>
      <c r="F1" s="784"/>
      <c r="G1" s="784"/>
      <c r="H1" s="784"/>
      <c r="I1" s="784"/>
      <c r="J1" s="784"/>
      <c r="K1" s="784"/>
      <c r="L1" s="785"/>
    </row>
    <row r="2" spans="1:15" x14ac:dyDescent="0.2">
      <c r="A2" s="786"/>
      <c r="B2" s="787"/>
      <c r="C2" s="787"/>
      <c r="D2" s="787"/>
      <c r="E2" s="787"/>
      <c r="F2" s="787"/>
      <c r="G2" s="787"/>
      <c r="H2" s="787"/>
      <c r="I2" s="787"/>
      <c r="J2" s="787"/>
      <c r="K2" s="787"/>
      <c r="L2" s="788"/>
    </row>
    <row r="3" spans="1:15" ht="26.25" customHeight="1" x14ac:dyDescent="0.2">
      <c r="A3" s="16" t="s">
        <v>20</v>
      </c>
      <c r="B3" s="789" t="s">
        <v>21</v>
      </c>
      <c r="C3" s="790"/>
      <c r="D3" s="790"/>
      <c r="E3" s="790"/>
      <c r="F3" s="790"/>
      <c r="G3" s="790"/>
      <c r="H3" s="790"/>
      <c r="I3" s="790"/>
      <c r="J3" s="790"/>
      <c r="K3" s="790"/>
      <c r="L3" s="791"/>
    </row>
    <row r="4" spans="1:15" ht="93" customHeight="1" x14ac:dyDescent="0.2">
      <c r="A4" s="18" t="s">
        <v>22</v>
      </c>
      <c r="B4" s="772" t="s">
        <v>860</v>
      </c>
      <c r="C4" s="773"/>
      <c r="D4" s="773"/>
      <c r="E4" s="773"/>
      <c r="F4" s="773"/>
      <c r="G4" s="773"/>
      <c r="H4" s="773"/>
      <c r="I4" s="773"/>
      <c r="J4" s="773"/>
      <c r="K4" s="773"/>
      <c r="L4" s="774"/>
    </row>
    <row r="5" spans="1:15" ht="109.5" customHeight="1" x14ac:dyDescent="0.2">
      <c r="A5" s="18" t="s">
        <v>23</v>
      </c>
      <c r="B5" s="772" t="s">
        <v>861</v>
      </c>
      <c r="C5" s="773"/>
      <c r="D5" s="773"/>
      <c r="E5" s="773"/>
      <c r="F5" s="773"/>
      <c r="G5" s="773"/>
      <c r="H5" s="773"/>
      <c r="I5" s="773"/>
      <c r="J5" s="773"/>
      <c r="K5" s="773"/>
      <c r="L5" s="774"/>
    </row>
    <row r="6" spans="1:15" ht="96" customHeight="1" x14ac:dyDescent="0.2">
      <c r="A6" s="16" t="s">
        <v>24</v>
      </c>
      <c r="B6" s="772" t="s">
        <v>862</v>
      </c>
      <c r="C6" s="773"/>
      <c r="D6" s="773"/>
      <c r="E6" s="773"/>
      <c r="F6" s="773"/>
      <c r="G6" s="773"/>
      <c r="H6" s="773"/>
      <c r="I6" s="773"/>
      <c r="J6" s="773"/>
      <c r="K6" s="773"/>
      <c r="L6" s="774"/>
    </row>
    <row r="7" spans="1:15" ht="228.75" customHeight="1" x14ac:dyDescent="0.2">
      <c r="A7" s="531" t="s">
        <v>789</v>
      </c>
      <c r="B7" s="772" t="s">
        <v>863</v>
      </c>
      <c r="C7" s="773"/>
      <c r="D7" s="773"/>
      <c r="E7" s="773"/>
      <c r="F7" s="773"/>
      <c r="G7" s="773"/>
      <c r="H7" s="773"/>
      <c r="I7" s="773"/>
      <c r="J7" s="773"/>
      <c r="K7" s="773"/>
      <c r="L7" s="774"/>
    </row>
    <row r="8" spans="1:15" ht="27.75" customHeight="1" x14ac:dyDescent="0.2">
      <c r="A8" s="531" t="s">
        <v>998</v>
      </c>
      <c r="B8" s="772" t="s">
        <v>999</v>
      </c>
      <c r="C8" s="773"/>
      <c r="D8" s="773"/>
      <c r="E8" s="773"/>
      <c r="F8" s="773"/>
      <c r="G8" s="773"/>
      <c r="H8" s="773"/>
      <c r="I8" s="773"/>
      <c r="J8" s="773"/>
      <c r="K8" s="773"/>
      <c r="L8" s="774"/>
    </row>
    <row r="9" spans="1:15" ht="129" customHeight="1" x14ac:dyDescent="0.2">
      <c r="A9" s="532" t="s">
        <v>25</v>
      </c>
      <c r="B9" s="772" t="s">
        <v>790</v>
      </c>
      <c r="C9" s="773"/>
      <c r="D9" s="773"/>
      <c r="E9" s="773"/>
      <c r="F9" s="773"/>
      <c r="G9" s="773"/>
      <c r="H9" s="773"/>
      <c r="I9" s="773"/>
      <c r="J9" s="773"/>
      <c r="K9" s="773"/>
      <c r="L9" s="774"/>
    </row>
    <row r="10" spans="1:15" ht="150.75" customHeight="1" x14ac:dyDescent="0.2">
      <c r="A10" s="532" t="s">
        <v>806</v>
      </c>
      <c r="B10" s="772" t="s">
        <v>864</v>
      </c>
      <c r="C10" s="773"/>
      <c r="D10" s="773"/>
      <c r="E10" s="773"/>
      <c r="F10" s="773"/>
      <c r="G10" s="773"/>
      <c r="H10" s="773"/>
      <c r="I10" s="773"/>
      <c r="J10" s="773"/>
      <c r="K10" s="773"/>
      <c r="L10" s="774"/>
    </row>
    <row r="11" spans="1:15" ht="84" customHeight="1" x14ac:dyDescent="0.2">
      <c r="A11" s="16" t="s">
        <v>27</v>
      </c>
      <c r="B11" s="772" t="s">
        <v>865</v>
      </c>
      <c r="C11" s="773"/>
      <c r="D11" s="773"/>
      <c r="E11" s="773"/>
      <c r="F11" s="773"/>
      <c r="G11" s="773"/>
      <c r="H11" s="773"/>
      <c r="I11" s="773"/>
      <c r="J11" s="773"/>
      <c r="K11" s="773"/>
      <c r="L11" s="774"/>
    </row>
    <row r="12" spans="1:15" ht="147.75" customHeight="1" x14ac:dyDescent="0.2">
      <c r="A12" s="16" t="s">
        <v>26</v>
      </c>
      <c r="B12" s="766" t="s">
        <v>866</v>
      </c>
      <c r="C12" s="767"/>
      <c r="D12" s="767"/>
      <c r="E12" s="767"/>
      <c r="F12" s="767"/>
      <c r="G12" s="767"/>
      <c r="H12" s="767"/>
      <c r="I12" s="767"/>
      <c r="J12" s="767"/>
      <c r="K12" s="767"/>
      <c r="L12" s="768"/>
      <c r="M12" s="721"/>
      <c r="N12" s="721"/>
      <c r="O12" s="721"/>
    </row>
    <row r="13" spans="1:15" ht="141.75" customHeight="1" x14ac:dyDescent="0.2">
      <c r="A13" s="18" t="s">
        <v>28</v>
      </c>
      <c r="B13" s="766" t="s">
        <v>867</v>
      </c>
      <c r="C13" s="767"/>
      <c r="D13" s="767"/>
      <c r="E13" s="767"/>
      <c r="F13" s="767"/>
      <c r="G13" s="767"/>
      <c r="H13" s="767"/>
      <c r="I13" s="767"/>
      <c r="J13" s="767"/>
      <c r="K13" s="767"/>
      <c r="L13" s="768"/>
      <c r="M13" s="721"/>
      <c r="N13" s="721"/>
      <c r="O13" s="721"/>
    </row>
    <row r="14" spans="1:15" x14ac:dyDescent="0.2">
      <c r="A14" s="786"/>
      <c r="B14" s="787"/>
      <c r="C14" s="787"/>
      <c r="D14" s="787"/>
      <c r="E14" s="787"/>
      <c r="F14" s="787"/>
      <c r="G14" s="787"/>
      <c r="H14" s="787"/>
      <c r="I14" s="787"/>
      <c r="J14" s="787"/>
      <c r="K14" s="787"/>
      <c r="L14" s="788"/>
    </row>
    <row r="15" spans="1:15" ht="27" customHeight="1" x14ac:dyDescent="0.2">
      <c r="A15" s="16" t="s">
        <v>29</v>
      </c>
      <c r="B15" s="763" t="s">
        <v>30</v>
      </c>
      <c r="C15" s="764"/>
      <c r="D15" s="764"/>
      <c r="E15" s="764"/>
      <c r="F15" s="764"/>
      <c r="G15" s="764"/>
      <c r="H15" s="764"/>
      <c r="I15" s="764"/>
      <c r="J15" s="764"/>
      <c r="K15" s="764"/>
      <c r="L15" s="765"/>
    </row>
    <row r="16" spans="1:15" ht="26.25" customHeight="1" x14ac:dyDescent="0.2">
      <c r="A16" s="18" t="s">
        <v>31</v>
      </c>
      <c r="B16" s="760" t="s">
        <v>32</v>
      </c>
      <c r="C16" s="761"/>
      <c r="D16" s="761"/>
      <c r="E16" s="761"/>
      <c r="F16" s="761"/>
      <c r="G16" s="761"/>
      <c r="H16" s="761"/>
      <c r="I16" s="761"/>
      <c r="J16" s="761"/>
      <c r="K16" s="761"/>
      <c r="L16" s="762"/>
    </row>
    <row r="17" spans="1:12" ht="95.25" customHeight="1" x14ac:dyDescent="0.2">
      <c r="A17" s="16" t="s">
        <v>33</v>
      </c>
      <c r="B17" s="777" t="s">
        <v>868</v>
      </c>
      <c r="C17" s="778"/>
      <c r="D17" s="778"/>
      <c r="E17" s="778"/>
      <c r="F17" s="778"/>
      <c r="G17" s="778"/>
      <c r="H17" s="778"/>
      <c r="I17" s="778"/>
      <c r="J17" s="778"/>
      <c r="K17" s="778"/>
      <c r="L17" s="779"/>
    </row>
    <row r="18" spans="1:12" ht="36.950000000000003" customHeight="1" x14ac:dyDescent="0.2">
      <c r="A18" s="16" t="s">
        <v>34</v>
      </c>
      <c r="B18" s="760" t="s">
        <v>35</v>
      </c>
      <c r="C18" s="761"/>
      <c r="D18" s="761"/>
      <c r="E18" s="761"/>
      <c r="F18" s="761"/>
      <c r="G18" s="761"/>
      <c r="H18" s="761"/>
      <c r="I18" s="761"/>
      <c r="J18" s="761"/>
      <c r="K18" s="761"/>
      <c r="L18" s="762"/>
    </row>
    <row r="19" spans="1:12" ht="42" customHeight="1" x14ac:dyDescent="0.2">
      <c r="A19" s="16" t="s">
        <v>36</v>
      </c>
      <c r="B19" s="760" t="s">
        <v>37</v>
      </c>
      <c r="C19" s="761"/>
      <c r="D19" s="761"/>
      <c r="E19" s="761"/>
      <c r="F19" s="761"/>
      <c r="G19" s="761"/>
      <c r="H19" s="761"/>
      <c r="I19" s="761"/>
      <c r="J19" s="761"/>
      <c r="K19" s="761"/>
      <c r="L19" s="762"/>
    </row>
    <row r="20" spans="1:12" ht="41.25" customHeight="1" x14ac:dyDescent="0.2">
      <c r="A20" s="16" t="s">
        <v>38</v>
      </c>
      <c r="B20" s="760" t="s">
        <v>39</v>
      </c>
      <c r="C20" s="761"/>
      <c r="D20" s="761"/>
      <c r="E20" s="761"/>
      <c r="F20" s="761"/>
      <c r="G20" s="761"/>
      <c r="H20" s="761"/>
      <c r="I20" s="761"/>
      <c r="J20" s="761"/>
      <c r="K20" s="761"/>
      <c r="L20" s="762"/>
    </row>
    <row r="21" spans="1:12" ht="141" customHeight="1" x14ac:dyDescent="0.2">
      <c r="A21" s="16" t="s">
        <v>40</v>
      </c>
      <c r="B21" s="766" t="s">
        <v>853</v>
      </c>
      <c r="C21" s="767"/>
      <c r="D21" s="767"/>
      <c r="E21" s="767"/>
      <c r="F21" s="767"/>
      <c r="G21" s="767"/>
      <c r="H21" s="767"/>
      <c r="I21" s="767"/>
      <c r="J21" s="767"/>
      <c r="K21" s="767"/>
      <c r="L21" s="768"/>
    </row>
    <row r="22" spans="1:12" x14ac:dyDescent="0.2">
      <c r="A22" s="780"/>
      <c r="B22" s="781"/>
      <c r="C22" s="781"/>
      <c r="D22" s="781"/>
      <c r="E22" s="781"/>
      <c r="F22" s="781"/>
      <c r="G22" s="781"/>
      <c r="H22" s="781"/>
      <c r="I22" s="781"/>
      <c r="J22" s="781"/>
      <c r="K22" s="781"/>
      <c r="L22" s="782"/>
    </row>
    <row r="23" spans="1:12" ht="26.25" customHeight="1" x14ac:dyDescent="0.2">
      <c r="A23" s="719" t="s">
        <v>41</v>
      </c>
      <c r="B23" s="775"/>
      <c r="C23" s="775"/>
      <c r="D23" s="775"/>
      <c r="E23" s="775"/>
      <c r="F23" s="775"/>
      <c r="G23" s="775"/>
      <c r="H23" s="775"/>
      <c r="I23" s="775"/>
      <c r="J23" s="775"/>
      <c r="K23" s="775"/>
      <c r="L23" s="776"/>
    </row>
    <row r="24" spans="1:12" ht="51" customHeight="1" x14ac:dyDescent="0.2">
      <c r="A24" s="720" t="s">
        <v>42</v>
      </c>
      <c r="B24" s="769" t="s">
        <v>776</v>
      </c>
      <c r="C24" s="770"/>
      <c r="D24" s="770"/>
      <c r="E24" s="770"/>
      <c r="F24" s="770"/>
      <c r="G24" s="770"/>
      <c r="H24" s="770"/>
      <c r="I24" s="770"/>
      <c r="J24" s="770"/>
      <c r="K24" s="770"/>
      <c r="L24" s="771"/>
    </row>
    <row r="25" spans="1:12" ht="51" customHeight="1" x14ac:dyDescent="0.2">
      <c r="A25" s="719" t="s">
        <v>43</v>
      </c>
      <c r="B25" s="769" t="s">
        <v>44</v>
      </c>
      <c r="C25" s="770"/>
      <c r="D25" s="770"/>
      <c r="E25" s="770"/>
      <c r="F25" s="770"/>
      <c r="G25" s="770"/>
      <c r="H25" s="770"/>
      <c r="I25" s="770"/>
      <c r="J25" s="770"/>
      <c r="K25" s="770"/>
      <c r="L25" s="771"/>
    </row>
    <row r="26" spans="1:12" ht="25.5" customHeight="1" x14ac:dyDescent="0.2">
      <c r="A26" s="719" t="s">
        <v>45</v>
      </c>
      <c r="B26" s="763" t="s">
        <v>46</v>
      </c>
      <c r="C26" s="764"/>
      <c r="D26" s="764"/>
      <c r="E26" s="764"/>
      <c r="F26" s="764"/>
      <c r="G26" s="764"/>
      <c r="H26" s="764"/>
      <c r="I26" s="764"/>
      <c r="J26" s="764"/>
      <c r="K26" s="764"/>
      <c r="L26" s="765"/>
    </row>
    <row r="27" spans="1:12" ht="25.5" customHeight="1" x14ac:dyDescent="0.2">
      <c r="A27" s="719" t="s">
        <v>47</v>
      </c>
      <c r="B27" s="769" t="s">
        <v>48</v>
      </c>
      <c r="C27" s="770"/>
      <c r="D27" s="770"/>
      <c r="E27" s="770"/>
      <c r="F27" s="770"/>
      <c r="G27" s="770"/>
      <c r="H27" s="770"/>
      <c r="I27" s="770"/>
      <c r="J27" s="770"/>
      <c r="K27" s="770"/>
      <c r="L27" s="771"/>
    </row>
    <row r="28" spans="1:12" ht="38.25" customHeight="1" x14ac:dyDescent="0.2">
      <c r="A28" s="25" t="s">
        <v>49</v>
      </c>
      <c r="B28" s="766" t="s">
        <v>869</v>
      </c>
      <c r="C28" s="767"/>
      <c r="D28" s="767"/>
      <c r="E28" s="767"/>
      <c r="F28" s="767"/>
      <c r="G28" s="767"/>
      <c r="H28" s="767"/>
      <c r="I28" s="767"/>
      <c r="J28" s="767"/>
      <c r="K28" s="767"/>
      <c r="L28" s="768"/>
    </row>
    <row r="29" spans="1:12" ht="27" customHeight="1" x14ac:dyDescent="0.2">
      <c r="A29" s="16" t="s">
        <v>50</v>
      </c>
      <c r="B29" s="766" t="s">
        <v>854</v>
      </c>
      <c r="C29" s="767"/>
      <c r="D29" s="767"/>
      <c r="E29" s="767"/>
      <c r="F29" s="767"/>
      <c r="G29" s="767"/>
      <c r="H29" s="767"/>
      <c r="I29" s="767"/>
      <c r="J29" s="767"/>
      <c r="K29" s="767"/>
      <c r="L29" s="768"/>
    </row>
    <row r="30" spans="1:12" ht="27" customHeight="1" x14ac:dyDescent="0.2">
      <c r="A30" s="16" t="s">
        <v>51</v>
      </c>
      <c r="B30" s="766" t="s">
        <v>855</v>
      </c>
      <c r="C30" s="767"/>
      <c r="D30" s="767"/>
      <c r="E30" s="767"/>
      <c r="F30" s="767"/>
      <c r="G30" s="767"/>
      <c r="H30" s="767"/>
      <c r="I30" s="767"/>
      <c r="J30" s="767"/>
      <c r="K30" s="767"/>
      <c r="L30" s="768"/>
    </row>
    <row r="31" spans="1:12" ht="12.75" customHeight="1" x14ac:dyDescent="0.2">
      <c r="A31" s="540" t="s">
        <v>825</v>
      </c>
      <c r="B31" s="760" t="s">
        <v>817</v>
      </c>
      <c r="C31" s="761"/>
      <c r="D31" s="761"/>
      <c r="E31" s="761"/>
      <c r="F31" s="761"/>
      <c r="G31" s="761"/>
      <c r="H31" s="761"/>
      <c r="I31" s="761"/>
      <c r="J31" s="761"/>
      <c r="K31" s="761"/>
      <c r="L31" s="762"/>
    </row>
    <row r="32" spans="1:12" ht="12.75" customHeight="1" x14ac:dyDescent="0.2">
      <c r="A32" s="541"/>
      <c r="B32" s="766" t="s">
        <v>856</v>
      </c>
      <c r="C32" s="767"/>
      <c r="D32" s="767"/>
      <c r="E32" s="767"/>
      <c r="F32" s="767"/>
      <c r="G32" s="767"/>
      <c r="H32" s="767"/>
      <c r="I32" s="767"/>
      <c r="J32" s="767"/>
      <c r="K32" s="767"/>
      <c r="L32" s="768"/>
    </row>
    <row r="33" spans="1:12" ht="12.75" customHeight="1" x14ac:dyDescent="0.2">
      <c r="A33" s="542"/>
      <c r="B33" s="760" t="s">
        <v>870</v>
      </c>
      <c r="C33" s="761"/>
      <c r="D33" s="761"/>
      <c r="E33" s="761"/>
      <c r="F33" s="761"/>
      <c r="G33" s="761"/>
      <c r="H33" s="761"/>
      <c r="I33" s="761"/>
      <c r="J33" s="761"/>
      <c r="K33" s="761"/>
      <c r="L33" s="762"/>
    </row>
    <row r="34" spans="1:12" ht="12.75" customHeight="1" x14ac:dyDescent="0.2">
      <c r="A34" s="542"/>
      <c r="B34" s="766" t="s">
        <v>857</v>
      </c>
      <c r="C34" s="767"/>
      <c r="D34" s="767"/>
      <c r="E34" s="767"/>
      <c r="F34" s="767"/>
      <c r="G34" s="767"/>
      <c r="H34" s="767"/>
      <c r="I34" s="767"/>
      <c r="J34" s="767"/>
      <c r="K34" s="767"/>
      <c r="L34" s="768"/>
    </row>
    <row r="35" spans="1:12" ht="12.75" customHeight="1" x14ac:dyDescent="0.2">
      <c r="A35" s="542"/>
      <c r="B35" s="760" t="s">
        <v>818</v>
      </c>
      <c r="C35" s="761"/>
      <c r="D35" s="761"/>
      <c r="E35" s="761"/>
      <c r="F35" s="761"/>
      <c r="G35" s="761"/>
      <c r="H35" s="761"/>
      <c r="I35" s="761"/>
      <c r="J35" s="761"/>
      <c r="K35" s="761"/>
      <c r="L35" s="762"/>
    </row>
    <row r="36" spans="1:12" ht="12.75" customHeight="1" x14ac:dyDescent="0.2">
      <c r="A36" s="542"/>
      <c r="B36" s="760" t="s">
        <v>819</v>
      </c>
      <c r="C36" s="761"/>
      <c r="D36" s="761"/>
      <c r="E36" s="761"/>
      <c r="F36" s="761"/>
      <c r="G36" s="761"/>
      <c r="H36" s="761"/>
      <c r="I36" s="761"/>
      <c r="J36" s="761"/>
      <c r="K36" s="761"/>
      <c r="L36" s="762"/>
    </row>
    <row r="37" spans="1:12" ht="12.75" customHeight="1" x14ac:dyDescent="0.2">
      <c r="A37" s="542"/>
      <c r="B37" s="760" t="s">
        <v>820</v>
      </c>
      <c r="C37" s="761"/>
      <c r="D37" s="761"/>
      <c r="E37" s="761"/>
      <c r="F37" s="761"/>
      <c r="G37" s="761"/>
      <c r="H37" s="761"/>
      <c r="I37" s="761"/>
      <c r="J37" s="761"/>
      <c r="K37" s="761"/>
      <c r="L37" s="762"/>
    </row>
    <row r="38" spans="1:12" ht="12.75" customHeight="1" x14ac:dyDescent="0.2">
      <c r="A38" s="542"/>
      <c r="B38" s="760" t="s">
        <v>821</v>
      </c>
      <c r="C38" s="761"/>
      <c r="D38" s="761"/>
      <c r="E38" s="761"/>
      <c r="F38" s="761"/>
      <c r="G38" s="761"/>
      <c r="H38" s="761"/>
      <c r="I38" s="761"/>
      <c r="J38" s="761"/>
      <c r="K38" s="761"/>
      <c r="L38" s="762"/>
    </row>
    <row r="39" spans="1:12" ht="12.75" customHeight="1" x14ac:dyDescent="0.2">
      <c r="A39" s="542"/>
      <c r="B39" s="760" t="s">
        <v>822</v>
      </c>
      <c r="C39" s="761"/>
      <c r="D39" s="761"/>
      <c r="E39" s="761"/>
      <c r="F39" s="761"/>
      <c r="G39" s="761"/>
      <c r="H39" s="761"/>
      <c r="I39" s="761"/>
      <c r="J39" s="761"/>
      <c r="K39" s="761"/>
      <c r="L39" s="762"/>
    </row>
    <row r="40" spans="1:12" ht="12.75" customHeight="1" x14ac:dyDescent="0.2">
      <c r="A40" s="542"/>
      <c r="B40" s="760" t="s">
        <v>823</v>
      </c>
      <c r="C40" s="761"/>
      <c r="D40" s="761"/>
      <c r="E40" s="761"/>
      <c r="F40" s="761"/>
      <c r="G40" s="761"/>
      <c r="H40" s="761"/>
      <c r="I40" s="761"/>
      <c r="J40" s="761"/>
      <c r="K40" s="761"/>
      <c r="L40" s="762"/>
    </row>
    <row r="41" spans="1:12" ht="12.75" customHeight="1" x14ac:dyDescent="0.2">
      <c r="A41" s="542"/>
      <c r="B41" s="766" t="s">
        <v>858</v>
      </c>
      <c r="C41" s="767"/>
      <c r="D41" s="767"/>
      <c r="E41" s="767"/>
      <c r="F41" s="767"/>
      <c r="G41" s="767"/>
      <c r="H41" s="767"/>
      <c r="I41" s="767"/>
      <c r="J41" s="767"/>
      <c r="K41" s="767"/>
      <c r="L41" s="768"/>
    </row>
    <row r="42" spans="1:12" ht="12.75" customHeight="1" x14ac:dyDescent="0.2">
      <c r="A42" s="542"/>
      <c r="B42" s="760" t="s">
        <v>824</v>
      </c>
      <c r="C42" s="761"/>
      <c r="D42" s="761"/>
      <c r="E42" s="761"/>
      <c r="F42" s="761"/>
      <c r="G42" s="761"/>
      <c r="H42" s="761"/>
      <c r="I42" s="761"/>
      <c r="J42" s="761"/>
      <c r="K42" s="761"/>
      <c r="L42" s="762"/>
    </row>
    <row r="43" spans="1:12" ht="12.75" customHeight="1" x14ac:dyDescent="0.2">
      <c r="A43" s="543"/>
      <c r="B43" s="766" t="s">
        <v>859</v>
      </c>
      <c r="C43" s="767"/>
      <c r="D43" s="767"/>
      <c r="E43" s="767"/>
      <c r="F43" s="767"/>
      <c r="G43" s="767"/>
      <c r="H43" s="767"/>
      <c r="I43" s="767"/>
      <c r="J43" s="767"/>
      <c r="K43" s="767"/>
      <c r="L43" s="768"/>
    </row>
    <row r="44" spans="1:12" ht="12.75" customHeight="1" x14ac:dyDescent="0.2"/>
    <row r="45" spans="1:12" ht="33" customHeight="1" x14ac:dyDescent="0.2"/>
    <row r="46" spans="1:12" ht="36.75" customHeight="1" x14ac:dyDescent="0.2"/>
    <row r="47" spans="1:12" ht="39.75" customHeight="1" x14ac:dyDescent="0.2"/>
    <row r="48" spans="1:12" ht="29.25" customHeight="1" x14ac:dyDescent="0.2"/>
    <row r="49" ht="25.5" customHeight="1" x14ac:dyDescent="0.2"/>
  </sheetData>
  <mergeCells count="43">
    <mergeCell ref="B8:L8"/>
    <mergeCell ref="B21:L21"/>
    <mergeCell ref="A22:L22"/>
    <mergeCell ref="B6:L6"/>
    <mergeCell ref="A1:L1"/>
    <mergeCell ref="A2:L2"/>
    <mergeCell ref="B3:L3"/>
    <mergeCell ref="B4:L4"/>
    <mergeCell ref="B5:L5"/>
    <mergeCell ref="B20:L20"/>
    <mergeCell ref="B7:L7"/>
    <mergeCell ref="B9:L9"/>
    <mergeCell ref="B12:L12"/>
    <mergeCell ref="B13:L13"/>
    <mergeCell ref="A14:L14"/>
    <mergeCell ref="B15:L15"/>
    <mergeCell ref="B10:L10"/>
    <mergeCell ref="B23:L23"/>
    <mergeCell ref="B24:L24"/>
    <mergeCell ref="B25:L25"/>
    <mergeCell ref="B41:L41"/>
    <mergeCell ref="B35:L35"/>
    <mergeCell ref="B16:L16"/>
    <mergeCell ref="B17:L17"/>
    <mergeCell ref="B18:L18"/>
    <mergeCell ref="B19:L19"/>
    <mergeCell ref="B11:L11"/>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34:L34"/>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M58"/>
  <sheetViews>
    <sheetView topLeftCell="A16" zoomScale="80" zoomScaleNormal="80" workbookViewId="0">
      <selection activeCell="M24" sqref="M24"/>
    </sheetView>
  </sheetViews>
  <sheetFormatPr defaultColWidth="8.85546875" defaultRowHeight="12.75" x14ac:dyDescent="0.2"/>
  <cols>
    <col min="1" max="1" width="29" customWidth="1"/>
    <col min="2" max="2" width="23.28515625" customWidth="1"/>
    <col min="3" max="5" width="15.7109375" customWidth="1"/>
    <col min="6" max="6" width="34.42578125" customWidth="1"/>
  </cols>
  <sheetData>
    <row r="1" spans="1:13" ht="46.5" customHeight="1" x14ac:dyDescent="0.2">
      <c r="A1" s="792" t="s">
        <v>971</v>
      </c>
      <c r="B1" s="759"/>
      <c r="C1" s="759"/>
      <c r="D1" s="759"/>
      <c r="E1" s="759"/>
      <c r="F1" s="759"/>
    </row>
    <row r="2" spans="1:13" x14ac:dyDescent="0.2">
      <c r="A2" s="26"/>
      <c r="B2" s="26"/>
    </row>
    <row r="3" spans="1:13" x14ac:dyDescent="0.2">
      <c r="B3" s="26"/>
    </row>
    <row r="4" spans="1:13" x14ac:dyDescent="0.2">
      <c r="A4" s="496" t="s">
        <v>828</v>
      </c>
      <c r="B4" s="27"/>
      <c r="C4" s="27"/>
      <c r="D4" s="27"/>
    </row>
    <row r="5" spans="1:13" x14ac:dyDescent="0.2">
      <c r="B5" s="27"/>
      <c r="C5" s="27"/>
      <c r="D5" s="27"/>
      <c r="E5" s="26"/>
      <c r="F5" s="26"/>
    </row>
    <row r="6" spans="1:13" x14ac:dyDescent="0.2">
      <c r="A6" s="709" t="s">
        <v>52</v>
      </c>
      <c r="B6" s="710" t="s">
        <v>53</v>
      </c>
      <c r="C6" s="710" t="s">
        <v>54</v>
      </c>
      <c r="D6" s="30"/>
    </row>
    <row r="7" spans="1:13" x14ac:dyDescent="0.2">
      <c r="A7" s="552" t="s">
        <v>55</v>
      </c>
      <c r="B7" s="711">
        <f t="shared" ref="B7:B17" si="0">C24/1024</f>
        <v>589.49444531250003</v>
      </c>
      <c r="C7" s="711">
        <f>D24/1000000</f>
        <v>17.869109000000002</v>
      </c>
    </row>
    <row r="8" spans="1:13" x14ac:dyDescent="0.2">
      <c r="A8" s="712" t="s">
        <v>56</v>
      </c>
      <c r="B8" s="711">
        <f t="shared" si="0"/>
        <v>845.89019628906249</v>
      </c>
      <c r="C8" s="711">
        <f>D25/1000000</f>
        <v>2.2142599999999999</v>
      </c>
    </row>
    <row r="9" spans="1:13" x14ac:dyDescent="0.2">
      <c r="A9" s="552" t="s">
        <v>57</v>
      </c>
      <c r="B9" s="711">
        <f t="shared" si="0"/>
        <v>3.4096582031249998</v>
      </c>
      <c r="C9" s="711">
        <f t="shared" ref="C9:C15" si="1">D26/1000000</f>
        <v>38.812345999999998</v>
      </c>
    </row>
    <row r="10" spans="1:13" x14ac:dyDescent="0.2">
      <c r="A10" s="552" t="s">
        <v>58</v>
      </c>
      <c r="B10" s="711">
        <f t="shared" si="0"/>
        <v>400.6391865234375</v>
      </c>
      <c r="C10" s="711">
        <f t="shared" si="1"/>
        <v>9.7333110000000005</v>
      </c>
    </row>
    <row r="11" spans="1:13" x14ac:dyDescent="0.2">
      <c r="A11" s="552" t="s">
        <v>59</v>
      </c>
      <c r="B11" s="711">
        <f t="shared" si="0"/>
        <v>3.4822138671874998</v>
      </c>
      <c r="C11" s="711">
        <f t="shared" si="1"/>
        <v>9.7731899999999996</v>
      </c>
    </row>
    <row r="12" spans="1:13" x14ac:dyDescent="0.2">
      <c r="A12" s="552" t="s">
        <v>60</v>
      </c>
      <c r="B12" s="711">
        <f t="shared" si="0"/>
        <v>841.95784082031253</v>
      </c>
      <c r="C12" s="711">
        <f t="shared" si="1"/>
        <v>48.637931999999999</v>
      </c>
    </row>
    <row r="13" spans="1:13" x14ac:dyDescent="0.2">
      <c r="A13" s="552" t="s">
        <v>61</v>
      </c>
      <c r="B13" s="711">
        <f t="shared" si="0"/>
        <v>60.995970703125003</v>
      </c>
      <c r="C13" s="711">
        <f t="shared" si="1"/>
        <v>1.334174</v>
      </c>
    </row>
    <row r="14" spans="1:13" s="32" customFormat="1" x14ac:dyDescent="0.2">
      <c r="A14" s="552" t="s">
        <v>62</v>
      </c>
      <c r="B14" s="711">
        <f t="shared" si="0"/>
        <v>108.75141113281251</v>
      </c>
      <c r="C14" s="711">
        <f t="shared" si="1"/>
        <v>17.457885999999998</v>
      </c>
      <c r="D14"/>
      <c r="E14"/>
      <c r="F14"/>
      <c r="G14"/>
      <c r="H14"/>
      <c r="I14"/>
      <c r="J14"/>
      <c r="K14"/>
      <c r="L14"/>
      <c r="M14"/>
    </row>
    <row r="15" spans="1:13" s="32" customFormat="1" x14ac:dyDescent="0.2">
      <c r="A15" s="552" t="s">
        <v>63</v>
      </c>
      <c r="B15" s="711">
        <f t="shared" si="0"/>
        <v>4.9838320312500004</v>
      </c>
      <c r="C15" s="711">
        <f t="shared" si="1"/>
        <v>6.7698999999999995E-2</v>
      </c>
      <c r="D15"/>
      <c r="E15"/>
      <c r="F15" s="33"/>
      <c r="K15"/>
      <c r="L15"/>
      <c r="M15"/>
    </row>
    <row r="16" spans="1:13" s="32" customFormat="1" x14ac:dyDescent="0.2">
      <c r="A16" s="552" t="s">
        <v>64</v>
      </c>
      <c r="B16" s="711">
        <f t="shared" si="0"/>
        <v>77.313300781250007</v>
      </c>
      <c r="C16" s="711">
        <f>D33/1000000</f>
        <v>4.1511500000000003</v>
      </c>
      <c r="D16"/>
      <c r="E16" s="33"/>
      <c r="F16"/>
      <c r="K16"/>
      <c r="L16"/>
      <c r="M16"/>
    </row>
    <row r="17" spans="1:10" x14ac:dyDescent="0.2">
      <c r="A17" s="545" t="s">
        <v>65</v>
      </c>
      <c r="B17" s="711">
        <f t="shared" si="0"/>
        <v>0.18839648437500001</v>
      </c>
      <c r="C17" s="711">
        <f>D34/1000000</f>
        <v>7.9999999999999996E-6</v>
      </c>
      <c r="F17" s="27"/>
      <c r="G17" s="32"/>
      <c r="H17" s="32"/>
      <c r="I17" s="32"/>
      <c r="J17" s="32"/>
    </row>
    <row r="18" spans="1:10" x14ac:dyDescent="0.2">
      <c r="A18" s="713" t="s">
        <v>66</v>
      </c>
      <c r="B18" s="711">
        <f>SUM(B7:B17)</f>
        <v>2937.1064521484373</v>
      </c>
      <c r="C18" s="711">
        <f>SUM(C7:C17)</f>
        <v>150.05106499999999</v>
      </c>
      <c r="F18" s="27"/>
    </row>
    <row r="19" spans="1:10" x14ac:dyDescent="0.2">
      <c r="A19" s="36" t="s">
        <v>67</v>
      </c>
      <c r="B19" s="37">
        <f>B18/366</f>
        <v>8.024881016799009</v>
      </c>
      <c r="C19" s="37">
        <f>C18/366</f>
        <v>0.40997558743169399</v>
      </c>
      <c r="E19" s="27"/>
    </row>
    <row r="20" spans="1:10" x14ac:dyDescent="0.2">
      <c r="D20" s="27"/>
      <c r="E20" s="27"/>
    </row>
    <row r="21" spans="1:10" x14ac:dyDescent="0.2">
      <c r="A21" s="38" t="s">
        <v>68</v>
      </c>
      <c r="B21" s="27"/>
      <c r="C21" s="27"/>
      <c r="D21" s="27"/>
    </row>
    <row r="22" spans="1:10" x14ac:dyDescent="0.2">
      <c r="B22" s="27"/>
      <c r="C22" s="27"/>
      <c r="D22" s="27"/>
    </row>
    <row r="23" spans="1:10" x14ac:dyDescent="0.2">
      <c r="A23" s="28" t="s">
        <v>52</v>
      </c>
      <c r="B23" s="28" t="s">
        <v>69</v>
      </c>
      <c r="C23" s="39" t="s">
        <v>70</v>
      </c>
      <c r="D23" s="39" t="s">
        <v>71</v>
      </c>
    </row>
    <row r="24" spans="1:10" x14ac:dyDescent="0.2">
      <c r="A24" s="23" t="s">
        <v>55</v>
      </c>
      <c r="B24" s="40" t="s">
        <v>72</v>
      </c>
      <c r="C24" s="41">
        <f>C47+C48</f>
        <v>603642.31200000003</v>
      </c>
      <c r="D24" s="42">
        <f>D47+D48</f>
        <v>17869109</v>
      </c>
    </row>
    <row r="25" spans="1:10" x14ac:dyDescent="0.2">
      <c r="A25" s="23" t="s">
        <v>56</v>
      </c>
      <c r="B25" s="40" t="s">
        <v>72</v>
      </c>
      <c r="C25" s="43">
        <f t="shared" ref="C25:D28" si="2">C43</f>
        <v>866191.56099999999</v>
      </c>
      <c r="D25" s="44">
        <f t="shared" si="2"/>
        <v>2214260</v>
      </c>
    </row>
    <row r="26" spans="1:10" x14ac:dyDescent="0.2">
      <c r="A26" s="45" t="s">
        <v>57</v>
      </c>
      <c r="B26" s="40" t="s">
        <v>72</v>
      </c>
      <c r="C26" s="43">
        <f t="shared" si="2"/>
        <v>3491.49</v>
      </c>
      <c r="D26" s="44">
        <f t="shared" si="2"/>
        <v>38812346</v>
      </c>
    </row>
    <row r="27" spans="1:10" x14ac:dyDescent="0.2">
      <c r="A27" s="23" t="s">
        <v>58</v>
      </c>
      <c r="B27" s="40" t="s">
        <v>72</v>
      </c>
      <c r="C27" s="41">
        <f t="shared" si="2"/>
        <v>410254.527</v>
      </c>
      <c r="D27" s="42">
        <f t="shared" si="2"/>
        <v>9733311</v>
      </c>
    </row>
    <row r="28" spans="1:10" x14ac:dyDescent="0.2">
      <c r="A28" s="23" t="s">
        <v>59</v>
      </c>
      <c r="B28" s="40" t="s">
        <v>72</v>
      </c>
      <c r="C28" s="41">
        <f t="shared" si="2"/>
        <v>3565.7869999999998</v>
      </c>
      <c r="D28" s="42">
        <f t="shared" si="2"/>
        <v>9773190</v>
      </c>
    </row>
    <row r="29" spans="1:10" x14ac:dyDescent="0.2">
      <c r="A29" s="23" t="s">
        <v>60</v>
      </c>
      <c r="B29" s="40" t="s">
        <v>72</v>
      </c>
      <c r="C29" s="41">
        <f t="shared" ref="C29:D34" si="3">C49</f>
        <v>862164.82900000003</v>
      </c>
      <c r="D29" s="42">
        <f t="shared" si="3"/>
        <v>48637932</v>
      </c>
    </row>
    <row r="30" spans="1:10" x14ac:dyDescent="0.2">
      <c r="A30" s="23" t="s">
        <v>61</v>
      </c>
      <c r="B30" s="40" t="s">
        <v>72</v>
      </c>
      <c r="C30" s="41">
        <f t="shared" si="3"/>
        <v>62459.874000000003</v>
      </c>
      <c r="D30" s="42">
        <f t="shared" si="3"/>
        <v>1334174</v>
      </c>
    </row>
    <row r="31" spans="1:10" x14ac:dyDescent="0.2">
      <c r="A31" s="23" t="s">
        <v>62</v>
      </c>
      <c r="B31" s="40" t="s">
        <v>73</v>
      </c>
      <c r="C31" s="41">
        <f t="shared" si="3"/>
        <v>111361.44500000001</v>
      </c>
      <c r="D31" s="42">
        <f t="shared" si="3"/>
        <v>17457886</v>
      </c>
    </row>
    <row r="32" spans="1:10" x14ac:dyDescent="0.2">
      <c r="A32" s="545" t="s">
        <v>63</v>
      </c>
      <c r="B32" s="40" t="s">
        <v>72</v>
      </c>
      <c r="C32" s="41">
        <f>C52</f>
        <v>5103.4440000000004</v>
      </c>
      <c r="D32" s="42">
        <f>D52</f>
        <v>67699</v>
      </c>
      <c r="E32" s="46"/>
    </row>
    <row r="33" spans="1:5" x14ac:dyDescent="0.2">
      <c r="A33" s="23" t="s">
        <v>64</v>
      </c>
      <c r="B33" s="40" t="s">
        <v>72</v>
      </c>
      <c r="C33" s="41">
        <f t="shared" si="3"/>
        <v>79168.820000000007</v>
      </c>
      <c r="D33" s="42">
        <f t="shared" si="3"/>
        <v>4151150</v>
      </c>
    </row>
    <row r="34" spans="1:5" x14ac:dyDescent="0.2">
      <c r="A34" s="34" t="s">
        <v>65</v>
      </c>
      <c r="B34" s="40" t="s">
        <v>72</v>
      </c>
      <c r="C34" s="41">
        <f t="shared" si="3"/>
        <v>192.91800000000001</v>
      </c>
      <c r="D34" s="42">
        <f t="shared" si="3"/>
        <v>8</v>
      </c>
    </row>
    <row r="35" spans="1:5" x14ac:dyDescent="0.2">
      <c r="A35" s="34" t="s">
        <v>767</v>
      </c>
      <c r="B35" s="47" t="s">
        <v>75</v>
      </c>
      <c r="C35" s="31"/>
      <c r="D35" s="42"/>
    </row>
    <row r="36" spans="1:5" x14ac:dyDescent="0.2">
      <c r="A36" s="35" t="s">
        <v>66</v>
      </c>
      <c r="B36" s="48"/>
      <c r="C36" s="49">
        <f>SUM(C24:C35)</f>
        <v>3007597.0069999998</v>
      </c>
      <c r="D36" s="50">
        <f>SUM(D24:D35)</f>
        <v>150051065</v>
      </c>
    </row>
    <row r="38" spans="1:5" x14ac:dyDescent="0.2">
      <c r="A38" s="51"/>
    </row>
    <row r="39" spans="1:5" x14ac:dyDescent="0.2">
      <c r="A39" s="51"/>
    </row>
    <row r="40" spans="1:5" x14ac:dyDescent="0.2">
      <c r="A40" s="38" t="s">
        <v>76</v>
      </c>
      <c r="B40" t="s">
        <v>77</v>
      </c>
    </row>
    <row r="42" spans="1:5" x14ac:dyDescent="0.2">
      <c r="A42" s="29" t="s">
        <v>78</v>
      </c>
      <c r="B42" s="52" t="s">
        <v>79</v>
      </c>
      <c r="C42" s="52" t="s">
        <v>70</v>
      </c>
      <c r="D42" s="39" t="s">
        <v>71</v>
      </c>
    </row>
    <row r="43" spans="1:5" x14ac:dyDescent="0.2">
      <c r="A43" t="s">
        <v>56</v>
      </c>
      <c r="B43" s="550" t="s">
        <v>832</v>
      </c>
      <c r="C43" s="551">
        <v>866191.56099999999</v>
      </c>
      <c r="D43" s="514">
        <v>2214260</v>
      </c>
    </row>
    <row r="44" spans="1:5" x14ac:dyDescent="0.2">
      <c r="A44" t="s">
        <v>57</v>
      </c>
      <c r="B44" s="550" t="s">
        <v>832</v>
      </c>
      <c r="C44" s="551">
        <v>3491.49</v>
      </c>
      <c r="D44" s="514">
        <v>38812346</v>
      </c>
    </row>
    <row r="45" spans="1:5" x14ac:dyDescent="0.2">
      <c r="A45" t="s">
        <v>58</v>
      </c>
      <c r="B45" s="550" t="s">
        <v>832</v>
      </c>
      <c r="C45" s="551">
        <v>410254.527</v>
      </c>
      <c r="D45" s="514">
        <v>9733311</v>
      </c>
    </row>
    <row r="46" spans="1:5" x14ac:dyDescent="0.2">
      <c r="A46" t="s">
        <v>59</v>
      </c>
      <c r="B46" s="550" t="s">
        <v>832</v>
      </c>
      <c r="C46" s="551">
        <v>3565.7869999999998</v>
      </c>
      <c r="D46" s="514">
        <v>9773190</v>
      </c>
    </row>
    <row r="47" spans="1:5" x14ac:dyDescent="0.2">
      <c r="A47" t="s">
        <v>80</v>
      </c>
      <c r="B47" s="550" t="s">
        <v>832</v>
      </c>
      <c r="C47" s="551">
        <v>502051.321</v>
      </c>
      <c r="D47" s="514">
        <v>15784485</v>
      </c>
    </row>
    <row r="48" spans="1:5" x14ac:dyDescent="0.2">
      <c r="A48" t="s">
        <v>81</v>
      </c>
      <c r="B48" s="550" t="s">
        <v>832</v>
      </c>
      <c r="C48" s="551">
        <v>101590.99099999999</v>
      </c>
      <c r="D48" s="514">
        <v>2084624</v>
      </c>
      <c r="E48" s="54"/>
    </row>
    <row r="49" spans="1:5" x14ac:dyDescent="0.2">
      <c r="A49" t="s">
        <v>60</v>
      </c>
      <c r="B49" s="550" t="s">
        <v>832</v>
      </c>
      <c r="C49" s="551">
        <v>862164.82900000003</v>
      </c>
      <c r="D49" s="514">
        <v>48637932</v>
      </c>
      <c r="E49" s="54"/>
    </row>
    <row r="50" spans="1:5" x14ac:dyDescent="0.2">
      <c r="A50" t="s">
        <v>61</v>
      </c>
      <c r="B50" s="550" t="s">
        <v>832</v>
      </c>
      <c r="C50" s="551">
        <v>62459.874000000003</v>
      </c>
      <c r="D50" s="514">
        <v>1334174</v>
      </c>
      <c r="E50" s="54"/>
    </row>
    <row r="51" spans="1:5" x14ac:dyDescent="0.2">
      <c r="A51" t="s">
        <v>62</v>
      </c>
      <c r="B51" s="550" t="s">
        <v>832</v>
      </c>
      <c r="C51" s="551">
        <v>111361.44500000001</v>
      </c>
      <c r="D51" s="514">
        <v>17457886</v>
      </c>
      <c r="E51" s="54"/>
    </row>
    <row r="52" spans="1:5" x14ac:dyDescent="0.2">
      <c r="A52" t="s">
        <v>63</v>
      </c>
      <c r="B52" s="550" t="s">
        <v>832</v>
      </c>
      <c r="C52" s="551">
        <v>5103.4440000000004</v>
      </c>
      <c r="D52" s="514">
        <v>67699</v>
      </c>
      <c r="E52" s="54"/>
    </row>
    <row r="53" spans="1:5" x14ac:dyDescent="0.2">
      <c r="A53" t="s">
        <v>82</v>
      </c>
      <c r="B53" s="550" t="s">
        <v>832</v>
      </c>
      <c r="C53" s="551">
        <v>79168.820000000007</v>
      </c>
      <c r="D53" s="514">
        <v>4151150</v>
      </c>
      <c r="E53" s="54"/>
    </row>
    <row r="54" spans="1:5" x14ac:dyDescent="0.2">
      <c r="A54" t="s">
        <v>65</v>
      </c>
      <c r="B54" s="550" t="s">
        <v>832</v>
      </c>
      <c r="C54" s="551">
        <v>192.91800000000001</v>
      </c>
      <c r="D54" s="514">
        <v>8</v>
      </c>
      <c r="E54" s="54"/>
    </row>
    <row r="55" spans="1:5" x14ac:dyDescent="0.2">
      <c r="A55" s="55" t="s">
        <v>66</v>
      </c>
      <c r="B55" s="45"/>
      <c r="C55" s="49">
        <f>SUM(C43:C54)</f>
        <v>3007597.0069999998</v>
      </c>
      <c r="D55" s="50">
        <f>SUM(D43:D54)</f>
        <v>150051065</v>
      </c>
    </row>
    <row r="56" spans="1:5" x14ac:dyDescent="0.2">
      <c r="A56" s="54"/>
      <c r="B56" s="54"/>
      <c r="C56" s="54"/>
      <c r="D56" s="54"/>
    </row>
    <row r="57" spans="1:5" x14ac:dyDescent="0.2">
      <c r="D57" s="54"/>
    </row>
    <row r="58" spans="1:5" x14ac:dyDescent="0.2">
      <c r="D58" s="54"/>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A1:O68"/>
  <sheetViews>
    <sheetView topLeftCell="A19" zoomScale="85" zoomScaleNormal="85" workbookViewId="0">
      <selection activeCell="C48" sqref="C48"/>
    </sheetView>
  </sheetViews>
  <sheetFormatPr defaultColWidth="8.85546875" defaultRowHeight="12.75" x14ac:dyDescent="0.2"/>
  <cols>
    <col min="1" max="1" width="24" style="15" customWidth="1"/>
    <col min="2" max="2" width="23.7109375" style="15" customWidth="1"/>
    <col min="3" max="5" width="15.7109375" style="15" customWidth="1"/>
    <col min="6" max="13" width="8.85546875" style="15"/>
    <col min="14" max="14" width="13.5703125" style="15" customWidth="1"/>
    <col min="15" max="15" width="15.28515625" style="15" customWidth="1"/>
    <col min="16" max="16" width="8.85546875" style="15" customWidth="1"/>
    <col min="17" max="17" width="10.140625" style="15" customWidth="1"/>
    <col min="18" max="16384" width="8.85546875" style="15"/>
  </cols>
  <sheetData>
    <row r="1" spans="1:7" s="20" customFormat="1" ht="38.25" customHeight="1" x14ac:dyDescent="0.2">
      <c r="A1" s="793" t="s">
        <v>835</v>
      </c>
      <c r="B1" s="794"/>
      <c r="C1" s="794"/>
      <c r="D1" s="794"/>
      <c r="E1" s="794"/>
      <c r="F1" s="794"/>
      <c r="G1" s="56"/>
    </row>
    <row r="2" spans="1:7" x14ac:dyDescent="0.2">
      <c r="A2" s="54"/>
      <c r="B2" s="54"/>
      <c r="C2" s="54"/>
      <c r="D2" s="54"/>
      <c r="E2" s="54"/>
      <c r="F2" s="54"/>
      <c r="G2" s="54"/>
    </row>
    <row r="3" spans="1:7" x14ac:dyDescent="0.2">
      <c r="A3" s="57"/>
      <c r="B3" s="54"/>
      <c r="C3" s="54"/>
      <c r="D3" s="54"/>
      <c r="E3" s="54"/>
      <c r="F3" s="54"/>
      <c r="G3" s="54"/>
    </row>
    <row r="4" spans="1:7" x14ac:dyDescent="0.2">
      <c r="A4" s="15" t="s">
        <v>83</v>
      </c>
      <c r="B4" s="54"/>
      <c r="C4" s="54"/>
      <c r="D4" s="54"/>
      <c r="E4" s="54"/>
      <c r="F4" s="54"/>
      <c r="G4" s="54"/>
    </row>
    <row r="5" spans="1:7" x14ac:dyDescent="0.2">
      <c r="A5" s="709" t="s">
        <v>52</v>
      </c>
      <c r="B5" s="709" t="s">
        <v>84</v>
      </c>
      <c r="C5" s="709" t="s">
        <v>54</v>
      </c>
      <c r="D5" s="58"/>
    </row>
    <row r="6" spans="1:7" x14ac:dyDescent="0.2">
      <c r="A6" s="552" t="s">
        <v>55</v>
      </c>
      <c r="B6" s="716">
        <f>C22/1024</f>
        <v>691.49</v>
      </c>
      <c r="C6" s="716">
        <f>D22/1000000</f>
        <v>20.842337000000001</v>
      </c>
      <c r="D6" s="59"/>
      <c r="E6" s="60"/>
      <c r="F6" s="60"/>
      <c r="G6" s="60"/>
    </row>
    <row r="7" spans="1:7" x14ac:dyDescent="0.2">
      <c r="A7" s="552" t="s">
        <v>56</v>
      </c>
      <c r="B7" s="716">
        <f>C23/1024</f>
        <v>863.91934570312503</v>
      </c>
      <c r="C7" s="716">
        <f>D23/1000000</f>
        <v>2.266432</v>
      </c>
      <c r="D7" s="59"/>
    </row>
    <row r="8" spans="1:7" x14ac:dyDescent="0.2">
      <c r="A8" s="552" t="s">
        <v>57</v>
      </c>
      <c r="B8" s="716">
        <f>C24/1024</f>
        <v>2.7561816406249999</v>
      </c>
      <c r="C8" s="716">
        <f t="shared" ref="C8:C16" si="0">D24/1000000</f>
        <v>28.416678999999998</v>
      </c>
      <c r="D8" s="59"/>
    </row>
    <row r="9" spans="1:7" x14ac:dyDescent="0.2">
      <c r="A9" s="552" t="s">
        <v>58</v>
      </c>
      <c r="B9" s="716">
        <f>C25/1024</f>
        <v>654.13081054687495</v>
      </c>
      <c r="C9" s="716">
        <f t="shared" si="0"/>
        <v>20.340782999999998</v>
      </c>
      <c r="D9" s="59"/>
    </row>
    <row r="10" spans="1:7" x14ac:dyDescent="0.2">
      <c r="A10" s="552" t="s">
        <v>59</v>
      </c>
      <c r="B10" s="716">
        <f t="shared" ref="B10:B16" si="1">C26/1024</f>
        <v>2.3901171875</v>
      </c>
      <c r="C10" s="716">
        <f t="shared" si="0"/>
        <v>0.41497200000000001</v>
      </c>
      <c r="D10" s="59"/>
    </row>
    <row r="11" spans="1:7" x14ac:dyDescent="0.2">
      <c r="A11" s="552" t="s">
        <v>60</v>
      </c>
      <c r="B11" s="716">
        <f t="shared" si="1"/>
        <v>841.95802734375002</v>
      </c>
      <c r="C11" s="716">
        <f t="shared" si="0"/>
        <v>48.637940999999998</v>
      </c>
      <c r="D11" s="59"/>
    </row>
    <row r="12" spans="1:7" x14ac:dyDescent="0.2">
      <c r="A12" s="552" t="s">
        <v>61</v>
      </c>
      <c r="B12" s="716">
        <f t="shared" si="1"/>
        <v>1158.8829199218751</v>
      </c>
      <c r="C12" s="716">
        <f t="shared" si="0"/>
        <v>124.901492</v>
      </c>
      <c r="D12" s="59"/>
    </row>
    <row r="13" spans="1:7" x14ac:dyDescent="0.2">
      <c r="A13" s="552" t="s">
        <v>62</v>
      </c>
      <c r="B13" s="716">
        <f t="shared" si="1"/>
        <v>108.75025390624999</v>
      </c>
      <c r="C13" s="716">
        <f t="shared" si="0"/>
        <v>17.457996999999999</v>
      </c>
      <c r="D13" s="59"/>
    </row>
    <row r="14" spans="1:7" x14ac:dyDescent="0.2">
      <c r="A14" s="552" t="s">
        <v>63</v>
      </c>
      <c r="B14" s="716">
        <f t="shared" si="1"/>
        <v>13.6337890625</v>
      </c>
      <c r="C14" s="716">
        <f t="shared" si="0"/>
        <v>2.3674650000000002</v>
      </c>
      <c r="D14" s="59"/>
    </row>
    <row r="15" spans="1:7" x14ac:dyDescent="0.2">
      <c r="A15" s="552" t="s">
        <v>64</v>
      </c>
      <c r="B15" s="716">
        <f t="shared" si="1"/>
        <v>77.763984375000007</v>
      </c>
      <c r="C15" s="716">
        <f t="shared" si="0"/>
        <v>4.1796350000000002</v>
      </c>
      <c r="D15" s="59"/>
    </row>
    <row r="16" spans="1:7" x14ac:dyDescent="0.2">
      <c r="A16" s="545" t="s">
        <v>65</v>
      </c>
      <c r="B16" s="716">
        <f t="shared" si="1"/>
        <v>0.35462890624999999</v>
      </c>
      <c r="C16" s="716">
        <f t="shared" si="0"/>
        <v>4.1999999999999998E-5</v>
      </c>
      <c r="D16" s="59"/>
      <c r="G16" s="54"/>
    </row>
    <row r="17" spans="1:14" x14ac:dyDescent="0.2">
      <c r="A17" s="679" t="s">
        <v>66</v>
      </c>
      <c r="B17" s="716">
        <f>SUM(B6:B16)</f>
        <v>4416.0300585937503</v>
      </c>
      <c r="C17" s="716">
        <f>SUM(C6:C16)</f>
        <v>269.82577500000002</v>
      </c>
      <c r="D17" s="54"/>
      <c r="F17" s="54"/>
      <c r="G17" s="54"/>
    </row>
    <row r="18" spans="1:14" s="30" customFormat="1" x14ac:dyDescent="0.2">
      <c r="A18" s="38" t="s">
        <v>67</v>
      </c>
      <c r="B18" s="62">
        <f>B17/366</f>
        <v>12.065655897797132</v>
      </c>
      <c r="C18" s="62">
        <f>C17/366</f>
        <v>0.73722889344262299</v>
      </c>
      <c r="D18" s="54"/>
      <c r="E18" s="54"/>
      <c r="F18" s="54"/>
      <c r="G18" s="54"/>
      <c r="H18" s="15"/>
      <c r="I18" s="15"/>
      <c r="J18" s="15"/>
      <c r="K18" s="15"/>
      <c r="L18" s="15"/>
      <c r="M18" s="15"/>
    </row>
    <row r="19" spans="1:14" ht="26.25" customHeight="1" x14ac:dyDescent="0.2">
      <c r="A19" s="38"/>
      <c r="B19" s="63"/>
      <c r="C19" s="54"/>
      <c r="D19" s="54"/>
      <c r="E19" s="54"/>
      <c r="F19" s="54"/>
      <c r="G19" s="54"/>
      <c r="H19" s="30"/>
      <c r="I19" s="30"/>
      <c r="J19" s="30"/>
      <c r="K19" s="30"/>
      <c r="L19" s="30"/>
      <c r="M19" s="30"/>
    </row>
    <row r="20" spans="1:14" x14ac:dyDescent="0.2">
      <c r="A20" s="54" t="s">
        <v>68</v>
      </c>
      <c r="B20" s="54"/>
      <c r="C20" s="54"/>
      <c r="D20" s="54"/>
      <c r="E20" s="54"/>
      <c r="G20" s="54"/>
    </row>
    <row r="21" spans="1:14" x14ac:dyDescent="0.2">
      <c r="A21" s="28" t="s">
        <v>52</v>
      </c>
      <c r="B21" s="28" t="s">
        <v>69</v>
      </c>
      <c r="C21" s="39" t="s">
        <v>70</v>
      </c>
      <c r="D21" s="64" t="s">
        <v>71</v>
      </c>
      <c r="E21" s="54"/>
      <c r="G21" s="54"/>
    </row>
    <row r="22" spans="1:14" ht="14.25" x14ac:dyDescent="0.2">
      <c r="A22" s="552" t="s">
        <v>85</v>
      </c>
      <c r="B22" s="40" t="s">
        <v>86</v>
      </c>
      <c r="C22" s="49">
        <v>708085.76000000001</v>
      </c>
      <c r="D22" s="50">
        <v>20842337</v>
      </c>
      <c r="F22" s="54"/>
    </row>
    <row r="23" spans="1:14" x14ac:dyDescent="0.2">
      <c r="A23" s="31" t="s">
        <v>56</v>
      </c>
      <c r="B23" s="40" t="s">
        <v>72</v>
      </c>
      <c r="C23" s="65">
        <f t="shared" ref="C23:D26" si="2">C39</f>
        <v>884653.41</v>
      </c>
      <c r="D23" s="66">
        <f t="shared" si="2"/>
        <v>2266432</v>
      </c>
      <c r="F23" s="54"/>
    </row>
    <row r="24" spans="1:14" x14ac:dyDescent="0.2">
      <c r="A24" s="31" t="s">
        <v>57</v>
      </c>
      <c r="B24" s="40" t="s">
        <v>72</v>
      </c>
      <c r="C24" s="49">
        <f t="shared" si="2"/>
        <v>2822.33</v>
      </c>
      <c r="D24" s="50">
        <f t="shared" si="2"/>
        <v>28416679</v>
      </c>
      <c r="F24" s="54"/>
    </row>
    <row r="25" spans="1:14" x14ac:dyDescent="0.2">
      <c r="A25" s="31" t="s">
        <v>58</v>
      </c>
      <c r="B25" s="40" t="s">
        <v>72</v>
      </c>
      <c r="C25" s="49">
        <f t="shared" si="2"/>
        <v>669829.94999999995</v>
      </c>
      <c r="D25" s="50">
        <f t="shared" si="2"/>
        <v>20340783</v>
      </c>
      <c r="F25" s="54"/>
      <c r="N25"/>
    </row>
    <row r="26" spans="1:14" x14ac:dyDescent="0.2">
      <c r="A26" s="31" t="s">
        <v>59</v>
      </c>
      <c r="B26" s="40" t="s">
        <v>72</v>
      </c>
      <c r="C26" s="49">
        <f t="shared" si="2"/>
        <v>2447.48</v>
      </c>
      <c r="D26" s="50">
        <f t="shared" si="2"/>
        <v>414972</v>
      </c>
      <c r="F26" s="54" t="s">
        <v>87</v>
      </c>
    </row>
    <row r="27" spans="1:14" x14ac:dyDescent="0.2">
      <c r="A27" s="31" t="s">
        <v>60</v>
      </c>
      <c r="B27" s="40" t="s">
        <v>72</v>
      </c>
      <c r="C27" s="49">
        <f t="shared" ref="C27:D29" si="3">C45</f>
        <v>862165.02</v>
      </c>
      <c r="D27" s="50">
        <f t="shared" si="3"/>
        <v>48637941</v>
      </c>
      <c r="F27" s="54"/>
    </row>
    <row r="28" spans="1:14" x14ac:dyDescent="0.2">
      <c r="A28" s="31" t="s">
        <v>61</v>
      </c>
      <c r="B28" s="40" t="s">
        <v>72</v>
      </c>
      <c r="C28" s="41">
        <f t="shared" si="3"/>
        <v>1186696.1100000001</v>
      </c>
      <c r="D28" s="42">
        <f t="shared" si="3"/>
        <v>124901492</v>
      </c>
      <c r="F28" s="54"/>
    </row>
    <row r="29" spans="1:14" x14ac:dyDescent="0.2">
      <c r="A29" s="67" t="s">
        <v>62</v>
      </c>
      <c r="B29" s="40" t="s">
        <v>72</v>
      </c>
      <c r="C29" s="41">
        <f t="shared" si="3"/>
        <v>111360.26</v>
      </c>
      <c r="D29" s="42">
        <f t="shared" si="3"/>
        <v>17457997</v>
      </c>
      <c r="F29" s="54"/>
    </row>
    <row r="30" spans="1:14" ht="14.25" x14ac:dyDescent="0.2">
      <c r="A30" s="552" t="s">
        <v>837</v>
      </c>
      <c r="B30" s="40" t="s">
        <v>72</v>
      </c>
      <c r="C30" s="41">
        <v>13961</v>
      </c>
      <c r="D30" s="42">
        <v>2367465</v>
      </c>
      <c r="F30" s="54"/>
    </row>
    <row r="31" spans="1:14" x14ac:dyDescent="0.2">
      <c r="A31" s="34" t="s">
        <v>64</v>
      </c>
      <c r="B31" s="40" t="s">
        <v>72</v>
      </c>
      <c r="C31" s="41">
        <f t="shared" ref="C31:D32" si="4">C50</f>
        <v>79630.320000000007</v>
      </c>
      <c r="D31" s="42">
        <f t="shared" si="4"/>
        <v>4179635</v>
      </c>
      <c r="F31" s="54"/>
    </row>
    <row r="32" spans="1:14" x14ac:dyDescent="0.2">
      <c r="A32" s="67" t="s">
        <v>65</v>
      </c>
      <c r="B32" s="40" t="s">
        <v>72</v>
      </c>
      <c r="C32" s="41">
        <f t="shared" si="4"/>
        <v>363.14</v>
      </c>
      <c r="D32" s="42">
        <f t="shared" si="4"/>
        <v>42</v>
      </c>
      <c r="F32" s="54"/>
    </row>
    <row r="33" spans="1:6" x14ac:dyDescent="0.2">
      <c r="A33" s="68" t="s">
        <v>66</v>
      </c>
      <c r="B33" s="40"/>
      <c r="C33" s="49">
        <f>SUM(C22:C32)</f>
        <v>4522014.78</v>
      </c>
      <c r="D33" s="50">
        <f>SUM(D22:D32)</f>
        <v>269825775</v>
      </c>
      <c r="F33" s="54"/>
    </row>
    <row r="34" spans="1:6" x14ac:dyDescent="0.2">
      <c r="A34" s="54"/>
      <c r="B34" s="69"/>
      <c r="C34" s="54"/>
      <c r="D34" s="70"/>
      <c r="E34" s="71"/>
      <c r="F34" s="54"/>
    </row>
    <row r="35" spans="1:6" x14ac:dyDescent="0.2">
      <c r="B35" s="69"/>
      <c r="C35" s="54"/>
      <c r="D35" s="70"/>
      <c r="E35" s="54"/>
      <c r="F35" s="54"/>
    </row>
    <row r="36" spans="1:6" ht="26.25" customHeight="1" x14ac:dyDescent="0.2">
      <c r="A36" s="54"/>
      <c r="B36" s="69"/>
      <c r="C36" s="54"/>
      <c r="D36" s="70"/>
      <c r="E36" s="54"/>
      <c r="F36" s="54"/>
    </row>
    <row r="37" spans="1:6" x14ac:dyDescent="0.2">
      <c r="A37" s="15" t="s">
        <v>88</v>
      </c>
      <c r="B37" s="72" t="s">
        <v>89</v>
      </c>
      <c r="C37" t="s">
        <v>90</v>
      </c>
      <c r="D37" s="54"/>
      <c r="E37" s="54"/>
      <c r="F37" s="54"/>
    </row>
    <row r="38" spans="1:6" x14ac:dyDescent="0.2">
      <c r="A38" s="28" t="s">
        <v>78</v>
      </c>
      <c r="B38" s="73" t="s">
        <v>79</v>
      </c>
      <c r="C38" s="73" t="s">
        <v>70</v>
      </c>
      <c r="D38" s="64" t="s">
        <v>71</v>
      </c>
      <c r="E38" s="54"/>
      <c r="F38" s="54"/>
    </row>
    <row r="39" spans="1:6" x14ac:dyDescent="0.2">
      <c r="A39" s="45" t="s">
        <v>56</v>
      </c>
      <c r="B39" s="550" t="s">
        <v>832</v>
      </c>
      <c r="C39" s="74">
        <v>884653.41</v>
      </c>
      <c r="D39" s="75">
        <v>2266432</v>
      </c>
      <c r="E39" s="54"/>
      <c r="F39" s="54"/>
    </row>
    <row r="40" spans="1:6" x14ac:dyDescent="0.2">
      <c r="A40" s="45" t="s">
        <v>57</v>
      </c>
      <c r="B40" s="550" t="s">
        <v>832</v>
      </c>
      <c r="C40" s="76">
        <v>2822.33</v>
      </c>
      <c r="D40" s="75">
        <v>28416679</v>
      </c>
      <c r="E40" s="54"/>
      <c r="F40" s="54"/>
    </row>
    <row r="41" spans="1:6" x14ac:dyDescent="0.2">
      <c r="A41" s="45" t="s">
        <v>58</v>
      </c>
      <c r="B41" s="550" t="s">
        <v>832</v>
      </c>
      <c r="C41" s="74">
        <v>669829.94999999995</v>
      </c>
      <c r="D41" s="75">
        <v>20340783</v>
      </c>
      <c r="E41" s="54"/>
      <c r="F41" s="54"/>
    </row>
    <row r="42" spans="1:6" x14ac:dyDescent="0.2">
      <c r="A42" s="45" t="s">
        <v>59</v>
      </c>
      <c r="B42" s="550" t="s">
        <v>832</v>
      </c>
      <c r="C42" s="74">
        <v>2447.48</v>
      </c>
      <c r="D42" s="75">
        <v>414972</v>
      </c>
      <c r="E42" s="54"/>
      <c r="F42" s="54"/>
    </row>
    <row r="43" spans="1:6" x14ac:dyDescent="0.2">
      <c r="A43" s="31" t="s">
        <v>80</v>
      </c>
      <c r="B43" s="550" t="s">
        <v>832</v>
      </c>
      <c r="C43" s="74">
        <v>506557.49</v>
      </c>
      <c r="D43" s="75">
        <v>15964434</v>
      </c>
      <c r="E43" s="54"/>
      <c r="F43" s="54"/>
    </row>
    <row r="44" spans="1:6" x14ac:dyDescent="0.2">
      <c r="A44" s="45" t="s">
        <v>81</v>
      </c>
      <c r="B44" s="550" t="s">
        <v>832</v>
      </c>
      <c r="C44" s="74">
        <v>101641.83</v>
      </c>
      <c r="D44" s="75">
        <v>2085407</v>
      </c>
      <c r="E44" s="54"/>
      <c r="F44" s="54"/>
    </row>
    <row r="45" spans="1:6" x14ac:dyDescent="0.2">
      <c r="A45" s="45" t="s">
        <v>60</v>
      </c>
      <c r="B45" s="550" t="s">
        <v>832</v>
      </c>
      <c r="C45" s="74">
        <v>862165.02</v>
      </c>
      <c r="D45" s="75">
        <v>48637941</v>
      </c>
      <c r="E45" s="54"/>
      <c r="F45" s="54"/>
    </row>
    <row r="46" spans="1:6" x14ac:dyDescent="0.2">
      <c r="A46" s="45" t="s">
        <v>61</v>
      </c>
      <c r="B46" s="550" t="s">
        <v>832</v>
      </c>
      <c r="C46" s="74">
        <v>1186696.1100000001</v>
      </c>
      <c r="D46" s="75">
        <v>124901492</v>
      </c>
      <c r="E46" s="54"/>
      <c r="F46" s="54"/>
    </row>
    <row r="47" spans="1:6" x14ac:dyDescent="0.2">
      <c r="A47" s="45" t="s">
        <v>62</v>
      </c>
      <c r="B47" s="550" t="s">
        <v>832</v>
      </c>
      <c r="C47" s="74">
        <v>111360.26</v>
      </c>
      <c r="D47" s="75">
        <v>17457997</v>
      </c>
      <c r="E47" s="54"/>
      <c r="F47" s="54"/>
    </row>
    <row r="48" spans="1:6" x14ac:dyDescent="0.2">
      <c r="A48" s="45" t="s">
        <v>767</v>
      </c>
      <c r="B48" s="77" t="s">
        <v>91</v>
      </c>
      <c r="C48" s="74"/>
      <c r="D48" s="75"/>
      <c r="E48" s="54"/>
      <c r="F48" s="54"/>
    </row>
    <row r="49" spans="1:15" x14ac:dyDescent="0.2">
      <c r="A49" s="45" t="s">
        <v>63</v>
      </c>
      <c r="B49" s="550" t="s">
        <v>832</v>
      </c>
      <c r="C49" s="74">
        <v>5306.87</v>
      </c>
      <c r="D49" s="75">
        <v>86741</v>
      </c>
      <c r="E49" s="54"/>
      <c r="F49" s="54"/>
    </row>
    <row r="50" spans="1:15" x14ac:dyDescent="0.2">
      <c r="A50" s="45" t="s">
        <v>64</v>
      </c>
      <c r="B50" s="550" t="s">
        <v>832</v>
      </c>
      <c r="C50" s="74">
        <v>79630.320000000007</v>
      </c>
      <c r="D50" s="75">
        <v>4179635</v>
      </c>
      <c r="E50" s="54"/>
      <c r="F50" s="54"/>
    </row>
    <row r="51" spans="1:15" x14ac:dyDescent="0.2">
      <c r="A51" s="78" t="s">
        <v>65</v>
      </c>
      <c r="B51" s="550" t="s">
        <v>832</v>
      </c>
      <c r="C51" s="74">
        <v>363.14</v>
      </c>
      <c r="D51" s="75">
        <v>42</v>
      </c>
    </row>
    <row r="52" spans="1:15" customFormat="1" x14ac:dyDescent="0.2">
      <c r="A52" s="31" t="s">
        <v>66</v>
      </c>
      <c r="B52" s="31"/>
      <c r="C52" s="41">
        <f>SUM(C39:C51)</f>
        <v>4413474.21</v>
      </c>
      <c r="D52" s="42">
        <f>SUM(D39:D51)</f>
        <v>264752555</v>
      </c>
    </row>
    <row r="53" spans="1:15" customFormat="1" x14ac:dyDescent="0.2">
      <c r="A53" s="15"/>
      <c r="B53" s="15"/>
      <c r="C53" s="15"/>
      <c r="D53" s="15"/>
    </row>
    <row r="54" spans="1:15" x14ac:dyDescent="0.2">
      <c r="A54" s="553" t="s">
        <v>100</v>
      </c>
      <c r="B54" s="54"/>
      <c r="C54" s="54"/>
      <c r="D54" s="54"/>
      <c r="F54"/>
      <c r="G54"/>
      <c r="H54"/>
      <c r="I54"/>
      <c r="J54"/>
      <c r="K54"/>
      <c r="L54"/>
      <c r="M54"/>
      <c r="N54"/>
      <c r="O54"/>
    </row>
    <row r="55" spans="1:15" x14ac:dyDescent="0.2">
      <c r="A55"/>
      <c r="B55"/>
      <c r="C55"/>
      <c r="D55"/>
      <c r="F55"/>
      <c r="G55"/>
      <c r="H55"/>
      <c r="I55"/>
      <c r="J55"/>
      <c r="K55"/>
      <c r="L55"/>
      <c r="M55"/>
      <c r="N55"/>
      <c r="O55"/>
    </row>
    <row r="56" spans="1:15" ht="14.25" x14ac:dyDescent="0.2">
      <c r="A56" s="555" t="s">
        <v>838</v>
      </c>
      <c r="B56"/>
      <c r="C56"/>
      <c r="D56"/>
      <c r="E56"/>
      <c r="F56"/>
      <c r="G56"/>
      <c r="H56"/>
      <c r="I56"/>
      <c r="J56"/>
      <c r="K56"/>
      <c r="L56"/>
      <c r="M56"/>
      <c r="N56"/>
    </row>
    <row r="57" spans="1:15" ht="14.25" x14ac:dyDescent="0.2">
      <c r="A57" s="556" t="s">
        <v>839</v>
      </c>
      <c r="F57"/>
      <c r="G57"/>
      <c r="H57"/>
      <c r="I57"/>
      <c r="J57"/>
      <c r="K57"/>
      <c r="L57"/>
      <c r="M57"/>
      <c r="N57"/>
      <c r="O57"/>
    </row>
    <row r="58" spans="1:15" x14ac:dyDescent="0.2">
      <c r="F58"/>
      <c r="G58"/>
      <c r="H58"/>
      <c r="I58"/>
      <c r="J58"/>
      <c r="K58"/>
      <c r="L58"/>
      <c r="M58"/>
      <c r="N58"/>
      <c r="O58"/>
    </row>
    <row r="59" spans="1:15" x14ac:dyDescent="0.2">
      <c r="F59"/>
      <c r="G59"/>
      <c r="H59"/>
      <c r="I59"/>
      <c r="J59"/>
      <c r="K59"/>
      <c r="L59"/>
      <c r="M59"/>
      <c r="N59"/>
      <c r="O59"/>
    </row>
    <row r="60" spans="1:15" x14ac:dyDescent="0.2">
      <c r="F60"/>
      <c r="G60"/>
      <c r="H60"/>
      <c r="I60"/>
      <c r="J60"/>
      <c r="K60"/>
      <c r="L60"/>
      <c r="M60"/>
      <c r="N60"/>
      <c r="O60"/>
    </row>
    <row r="61" spans="1:15" x14ac:dyDescent="0.2">
      <c r="F61"/>
      <c r="G61"/>
      <c r="H61"/>
      <c r="I61"/>
      <c r="J61"/>
      <c r="K61"/>
      <c r="L61"/>
      <c r="M61"/>
      <c r="N61"/>
      <c r="O61"/>
    </row>
    <row r="62" spans="1:15" x14ac:dyDescent="0.2">
      <c r="F62"/>
      <c r="G62"/>
      <c r="H62"/>
      <c r="I62"/>
      <c r="J62"/>
      <c r="K62"/>
      <c r="L62"/>
      <c r="M62"/>
      <c r="N62"/>
      <c r="O62"/>
    </row>
    <row r="63" spans="1:15" x14ac:dyDescent="0.2">
      <c r="F63"/>
      <c r="G63"/>
      <c r="H63"/>
      <c r="I63"/>
      <c r="J63"/>
      <c r="K63"/>
      <c r="L63"/>
      <c r="M63"/>
      <c r="N63"/>
      <c r="O63"/>
    </row>
    <row r="64" spans="1:15" x14ac:dyDescent="0.2">
      <c r="F64"/>
      <c r="G64"/>
      <c r="H64"/>
      <c r="I64"/>
      <c r="J64"/>
      <c r="K64"/>
      <c r="L64"/>
      <c r="M64"/>
      <c r="N64"/>
      <c r="O64"/>
    </row>
    <row r="65" spans="6:15" x14ac:dyDescent="0.2">
      <c r="F65"/>
      <c r="G65"/>
      <c r="H65"/>
      <c r="I65"/>
      <c r="J65"/>
      <c r="K65"/>
      <c r="L65"/>
      <c r="M65"/>
      <c r="N65"/>
      <c r="O65"/>
    </row>
    <row r="66" spans="6:15" x14ac:dyDescent="0.2">
      <c r="F66"/>
      <c r="G66"/>
      <c r="H66"/>
      <c r="I66"/>
      <c r="J66"/>
      <c r="K66"/>
      <c r="L66"/>
      <c r="M66"/>
      <c r="N66"/>
      <c r="O66"/>
    </row>
    <row r="67" spans="6:15" x14ac:dyDescent="0.2">
      <c r="F67"/>
      <c r="G67"/>
      <c r="H67"/>
      <c r="I67"/>
      <c r="J67"/>
      <c r="K67"/>
      <c r="L67"/>
      <c r="M67"/>
      <c r="N67"/>
      <c r="O67"/>
    </row>
    <row r="68" spans="6:15" x14ac:dyDescent="0.2">
      <c r="F68"/>
      <c r="G68"/>
      <c r="H68"/>
      <c r="I68"/>
      <c r="J68"/>
      <c r="K68"/>
      <c r="L68"/>
      <c r="M68"/>
      <c r="N68"/>
      <c r="O68"/>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O62"/>
  <sheetViews>
    <sheetView topLeftCell="A22" zoomScale="85" zoomScaleNormal="85" workbookViewId="0">
      <selection activeCell="A59" sqref="A59"/>
    </sheetView>
  </sheetViews>
  <sheetFormatPr defaultColWidth="8.85546875" defaultRowHeight="12.75" x14ac:dyDescent="0.2"/>
  <cols>
    <col min="1" max="1" width="17.140625" style="15" customWidth="1"/>
    <col min="2" max="2" width="21.85546875" style="15" bestFit="1" customWidth="1"/>
    <col min="3" max="5" width="15.7109375" style="15" customWidth="1"/>
    <col min="6" max="6" width="15.7109375" style="84" customWidth="1"/>
    <col min="7" max="7" width="8.85546875" style="15"/>
    <col min="8" max="8" width="8.85546875" style="15" customWidth="1"/>
    <col min="9" max="9" width="15" style="15" customWidth="1"/>
    <col min="10" max="12" width="8.85546875" style="15"/>
    <col min="13" max="13" width="18.140625" style="15" bestFit="1" customWidth="1"/>
    <col min="14" max="16384" width="8.85546875" style="15"/>
  </cols>
  <sheetData>
    <row r="1" spans="1:14" ht="29.1" customHeight="1" x14ac:dyDescent="0.2">
      <c r="A1" s="795" t="s">
        <v>834</v>
      </c>
      <c r="B1" s="796"/>
      <c r="C1" s="796"/>
      <c r="D1" s="796"/>
      <c r="E1" s="796"/>
      <c r="F1" s="796"/>
      <c r="G1" s="796"/>
      <c r="H1"/>
      <c r="I1"/>
      <c r="J1"/>
      <c r="K1"/>
      <c r="L1"/>
      <c r="M1"/>
      <c r="N1"/>
    </row>
    <row r="2" spans="1:14" x14ac:dyDescent="0.2">
      <c r="A2"/>
      <c r="B2"/>
      <c r="C2"/>
      <c r="D2"/>
      <c r="E2"/>
      <c r="F2" s="79"/>
      <c r="G2"/>
      <c r="H2"/>
      <c r="I2" s="26"/>
      <c r="J2" s="26"/>
      <c r="K2" s="26"/>
      <c r="L2" s="26"/>
      <c r="M2" s="26"/>
      <c r="N2" s="26"/>
    </row>
    <row r="3" spans="1:14" ht="17.100000000000001" customHeight="1" x14ac:dyDescent="0.2">
      <c r="A3" s="27" t="s">
        <v>83</v>
      </c>
      <c r="B3" s="27"/>
      <c r="C3" s="27"/>
      <c r="D3"/>
      <c r="E3"/>
      <c r="F3" s="79"/>
      <c r="G3"/>
      <c r="H3"/>
      <c r="I3" s="26"/>
      <c r="J3" s="26"/>
      <c r="K3" s="26"/>
      <c r="L3" s="26"/>
      <c r="M3" s="26"/>
      <c r="N3" s="26"/>
    </row>
    <row r="4" spans="1:14" x14ac:dyDescent="0.2">
      <c r="A4" s="348" t="s">
        <v>52</v>
      </c>
      <c r="B4" s="348" t="s">
        <v>84</v>
      </c>
      <c r="C4" s="348" t="s">
        <v>54</v>
      </c>
      <c r="D4" s="7"/>
      <c r="E4" s="7"/>
      <c r="F4" s="80"/>
      <c r="G4" s="7"/>
      <c r="H4" s="7"/>
      <c r="I4" s="81"/>
      <c r="J4" s="81"/>
      <c r="K4" s="81"/>
      <c r="L4" s="81"/>
      <c r="M4" s="81"/>
      <c r="N4" s="81"/>
    </row>
    <row r="5" spans="1:14" ht="12.95" customHeight="1" x14ac:dyDescent="0.2">
      <c r="A5" s="358" t="s">
        <v>55</v>
      </c>
      <c r="B5" s="717">
        <f>C21/1024</f>
        <v>4159.7939453125</v>
      </c>
      <c r="C5" s="717">
        <f>D21/1000000</f>
        <v>170.246881</v>
      </c>
      <c r="D5"/>
      <c r="E5"/>
      <c r="F5" s="79"/>
      <c r="G5"/>
      <c r="H5"/>
      <c r="I5" s="26"/>
      <c r="J5" s="26"/>
      <c r="K5" s="26"/>
      <c r="L5" s="26"/>
      <c r="M5" s="26"/>
      <c r="N5" s="26"/>
    </row>
    <row r="6" spans="1:14" ht="12.95" customHeight="1" x14ac:dyDescent="0.2">
      <c r="A6" s="358" t="s">
        <v>92</v>
      </c>
      <c r="B6" s="717">
        <f t="shared" ref="B6:B15" si="0">C22/1024</f>
        <v>2656.0791894531249</v>
      </c>
      <c r="C6" s="717">
        <f t="shared" ref="C6:C15" si="1">D22/1000000</f>
        <v>14.911612</v>
      </c>
      <c r="D6"/>
      <c r="E6"/>
      <c r="F6" s="79"/>
      <c r="G6"/>
      <c r="H6"/>
      <c r="I6" s="26"/>
      <c r="J6" s="26"/>
      <c r="K6" s="26"/>
      <c r="L6" s="26"/>
      <c r="M6" s="26"/>
      <c r="N6" s="26"/>
    </row>
    <row r="7" spans="1:14" ht="12.95" customHeight="1" x14ac:dyDescent="0.2">
      <c r="A7" s="358" t="s">
        <v>57</v>
      </c>
      <c r="B7" s="717">
        <f t="shared" si="0"/>
        <v>17.5</v>
      </c>
      <c r="C7" s="717">
        <f t="shared" si="1"/>
        <v>185</v>
      </c>
      <c r="D7"/>
      <c r="E7"/>
      <c r="F7" s="79"/>
      <c r="G7"/>
      <c r="H7"/>
      <c r="I7" s="26"/>
      <c r="J7" s="26"/>
      <c r="K7" s="26"/>
      <c r="L7" s="26"/>
      <c r="M7" s="26"/>
      <c r="N7" s="26"/>
    </row>
    <row r="8" spans="1:14" ht="12.95" customHeight="1" x14ac:dyDescent="0.2">
      <c r="A8" s="358" t="s">
        <v>58</v>
      </c>
      <c r="B8" s="717">
        <f t="shared" si="0"/>
        <v>1425.640654296875</v>
      </c>
      <c r="C8" s="717">
        <f t="shared" si="1"/>
        <v>84.542788000000002</v>
      </c>
      <c r="D8"/>
      <c r="E8"/>
      <c r="F8" s="79"/>
      <c r="G8"/>
      <c r="H8"/>
      <c r="I8" s="26"/>
      <c r="J8" s="26"/>
      <c r="K8" s="26"/>
      <c r="L8" s="26"/>
      <c r="M8" s="26"/>
      <c r="N8" s="26"/>
    </row>
    <row r="9" spans="1:14" ht="12.95" customHeight="1" x14ac:dyDescent="0.2">
      <c r="A9" s="358" t="s">
        <v>59</v>
      </c>
      <c r="B9" s="717">
        <f t="shared" si="0"/>
        <v>13.584150390625</v>
      </c>
      <c r="C9" s="717">
        <f t="shared" si="1"/>
        <v>3.1803309999999998</v>
      </c>
      <c r="D9"/>
      <c r="E9"/>
      <c r="F9" s="79"/>
      <c r="G9"/>
      <c r="H9"/>
      <c r="I9" s="26"/>
      <c r="J9" s="26"/>
      <c r="K9" s="26"/>
      <c r="L9" s="26"/>
      <c r="M9" s="26"/>
      <c r="N9"/>
    </row>
    <row r="10" spans="1:14" ht="12.95" customHeight="1" x14ac:dyDescent="0.2">
      <c r="A10" s="358" t="s">
        <v>60</v>
      </c>
      <c r="B10" s="717">
        <f t="shared" si="0"/>
        <v>2933.262939453125</v>
      </c>
      <c r="C10" s="717">
        <f t="shared" si="1"/>
        <v>160.29168300000001</v>
      </c>
      <c r="D10"/>
      <c r="E10"/>
      <c r="F10" s="79"/>
      <c r="G10"/>
      <c r="H10"/>
      <c r="I10" s="26"/>
      <c r="J10" s="26"/>
      <c r="K10" s="26"/>
      <c r="L10" s="26"/>
      <c r="M10" s="26"/>
      <c r="N10"/>
    </row>
    <row r="11" spans="1:14" ht="12.95" customHeight="1" x14ac:dyDescent="0.2">
      <c r="A11" s="358" t="s">
        <v>61</v>
      </c>
      <c r="B11" s="717">
        <f t="shared" si="0"/>
        <v>6075.106201171875</v>
      </c>
      <c r="C11" s="717">
        <f t="shared" si="1"/>
        <v>542.71633099999997</v>
      </c>
      <c r="D11"/>
      <c r="E11"/>
      <c r="F11" s="79"/>
      <c r="G11"/>
      <c r="H11"/>
      <c r="I11" s="26"/>
      <c r="J11" s="26"/>
      <c r="K11" s="26"/>
      <c r="L11" s="26"/>
      <c r="M11" s="26"/>
      <c r="N11" s="26"/>
    </row>
    <row r="12" spans="1:14" ht="12.95" customHeight="1" x14ac:dyDescent="0.2">
      <c r="A12" s="358" t="s">
        <v>62</v>
      </c>
      <c r="B12" s="717">
        <f t="shared" si="0"/>
        <v>277.42061523437502</v>
      </c>
      <c r="C12" s="717">
        <f t="shared" si="1"/>
        <v>52.541397000000003</v>
      </c>
      <c r="D12"/>
      <c r="E12"/>
      <c r="F12" s="79"/>
      <c r="G12"/>
      <c r="H12"/>
      <c r="I12" s="26"/>
      <c r="J12" s="26"/>
      <c r="K12" s="26"/>
      <c r="L12" s="26"/>
      <c r="M12" s="26"/>
      <c r="N12" s="26"/>
    </row>
    <row r="13" spans="1:14" ht="12.95" customHeight="1" x14ac:dyDescent="0.2">
      <c r="A13" s="718" t="s">
        <v>63</v>
      </c>
      <c r="B13" s="717">
        <f t="shared" si="0"/>
        <v>197.0810546875</v>
      </c>
      <c r="C13" s="717">
        <f t="shared" si="1"/>
        <v>60.038846999999997</v>
      </c>
      <c r="D13"/>
      <c r="E13"/>
      <c r="F13" s="79"/>
      <c r="G13"/>
      <c r="H13"/>
      <c r="I13" s="26"/>
      <c r="J13" s="26"/>
      <c r="K13" s="26"/>
      <c r="L13" s="26"/>
      <c r="M13" s="26"/>
      <c r="N13" s="26"/>
    </row>
    <row r="14" spans="1:14" ht="14.1" customHeight="1" x14ac:dyDescent="0.2">
      <c r="A14" s="358" t="s">
        <v>64</v>
      </c>
      <c r="B14" s="717">
        <f t="shared" si="0"/>
        <v>164.003359375</v>
      </c>
      <c r="C14" s="717">
        <f t="shared" si="1"/>
        <v>10.466905000000001</v>
      </c>
      <c r="D14"/>
      <c r="G14"/>
      <c r="H14"/>
      <c r="I14" s="26"/>
      <c r="J14" s="26"/>
      <c r="K14" s="26"/>
      <c r="L14" s="26"/>
      <c r="M14" s="26"/>
      <c r="N14" s="26"/>
    </row>
    <row r="15" spans="1:14" x14ac:dyDescent="0.2">
      <c r="A15" s="718" t="s">
        <v>65</v>
      </c>
      <c r="B15" s="717">
        <f t="shared" si="0"/>
        <v>3.7205468750000001</v>
      </c>
      <c r="C15" s="717">
        <f t="shared" si="1"/>
        <v>5.1999999999999995E-4</v>
      </c>
      <c r="D15"/>
      <c r="E15" s="85"/>
      <c r="F15" s="86"/>
      <c r="G15"/>
      <c r="H15"/>
      <c r="I15" s="26"/>
      <c r="J15" s="26"/>
      <c r="K15" s="26"/>
      <c r="L15" s="26"/>
      <c r="M15" s="26"/>
      <c r="N15" s="26"/>
    </row>
    <row r="16" spans="1:14" x14ac:dyDescent="0.2">
      <c r="A16" s="715" t="s">
        <v>66</v>
      </c>
      <c r="B16" s="714">
        <f>SUM(B5:B15)</f>
        <v>17923.192656250001</v>
      </c>
      <c r="C16" s="714">
        <f>SUM(C5:C15)</f>
        <v>1283.9372950000002</v>
      </c>
      <c r="D16"/>
      <c r="E16"/>
      <c r="F16" s="79"/>
      <c r="G16"/>
      <c r="H16"/>
      <c r="I16" s="26"/>
      <c r="J16" s="26"/>
      <c r="K16" s="26"/>
      <c r="L16" s="26"/>
      <c r="M16" s="26"/>
      <c r="N16" s="26"/>
    </row>
    <row r="17" spans="1:15" ht="12" customHeight="1" x14ac:dyDescent="0.2">
      <c r="A17" s="22" t="s">
        <v>93</v>
      </c>
      <c r="B17" s="87">
        <f>B16/1024</f>
        <v>17.503117828369142</v>
      </c>
      <c r="C17" s="59"/>
      <c r="D17"/>
      <c r="E17"/>
      <c r="F17" s="79"/>
      <c r="G17"/>
      <c r="H17"/>
      <c r="I17" s="26"/>
      <c r="J17" s="26"/>
      <c r="K17" s="26"/>
      <c r="L17" s="26"/>
      <c r="M17" s="26"/>
      <c r="N17" s="26"/>
    </row>
    <row r="18" spans="1:15" x14ac:dyDescent="0.2">
      <c r="A18" s="27"/>
      <c r="B18" s="27"/>
      <c r="C18" s="27"/>
      <c r="D18"/>
      <c r="F18"/>
      <c r="G18"/>
      <c r="H18" s="26"/>
      <c r="I18" s="26"/>
      <c r="J18" s="26"/>
      <c r="K18" s="26"/>
      <c r="L18" s="26"/>
    </row>
    <row r="19" spans="1:15" x14ac:dyDescent="0.2">
      <c r="A19" t="s">
        <v>68</v>
      </c>
      <c r="B19"/>
      <c r="C19"/>
      <c r="D19"/>
      <c r="F19"/>
      <c r="G19"/>
      <c r="H19" s="26"/>
      <c r="I19" s="88"/>
      <c r="J19" s="26"/>
      <c r="K19" s="26"/>
      <c r="L19" s="26"/>
    </row>
    <row r="20" spans="1:15" x14ac:dyDescent="0.2">
      <c r="A20" s="28" t="s">
        <v>52</v>
      </c>
      <c r="B20" s="28" t="s">
        <v>69</v>
      </c>
      <c r="C20" s="39" t="s">
        <v>70</v>
      </c>
      <c r="D20" s="64" t="s">
        <v>71</v>
      </c>
      <c r="F20"/>
      <c r="G20"/>
      <c r="H20" s="26"/>
      <c r="I20" s="88"/>
      <c r="J20" s="26"/>
      <c r="K20" s="26"/>
      <c r="L20" s="26"/>
      <c r="M20"/>
    </row>
    <row r="21" spans="1:15" ht="14.25" x14ac:dyDescent="0.2">
      <c r="A21" s="82" t="s">
        <v>85</v>
      </c>
      <c r="B21" s="82" t="s">
        <v>94</v>
      </c>
      <c r="C21" s="41">
        <v>4259629</v>
      </c>
      <c r="D21" s="42">
        <v>170246881</v>
      </c>
      <c r="F21"/>
      <c r="G21"/>
      <c r="H21" s="26"/>
      <c r="I21" s="26"/>
      <c r="J21" s="26"/>
      <c r="K21" s="26"/>
      <c r="L21" s="26"/>
    </row>
    <row r="22" spans="1:15" x14ac:dyDescent="0.2">
      <c r="A22" s="554" t="s">
        <v>56</v>
      </c>
      <c r="B22" s="82" t="s">
        <v>72</v>
      </c>
      <c r="C22" s="41">
        <f>C37</f>
        <v>2719825.09</v>
      </c>
      <c r="D22" s="42">
        <f>D37</f>
        <v>14911612</v>
      </c>
      <c r="F22"/>
      <c r="G22"/>
      <c r="H22" s="26"/>
      <c r="I22" s="88"/>
      <c r="J22" s="26"/>
      <c r="K22" s="26"/>
      <c r="L22" s="26"/>
      <c r="O22"/>
    </row>
    <row r="23" spans="1:15" ht="14.25" x14ac:dyDescent="0.2">
      <c r="A23" s="554" t="s">
        <v>844</v>
      </c>
      <c r="B23" s="82" t="s">
        <v>72</v>
      </c>
      <c r="C23" s="41">
        <f>17.5*1024</f>
        <v>17920</v>
      </c>
      <c r="D23" s="42">
        <v>185000000</v>
      </c>
      <c r="F23"/>
      <c r="G23"/>
      <c r="H23" s="26"/>
      <c r="I23" s="88"/>
      <c r="J23" s="26"/>
      <c r="K23" s="26"/>
      <c r="L23" s="26"/>
      <c r="O23"/>
    </row>
    <row r="24" spans="1:15" x14ac:dyDescent="0.2">
      <c r="A24" s="82" t="s">
        <v>58</v>
      </c>
      <c r="B24" s="82" t="s">
        <v>72</v>
      </c>
      <c r="C24" s="41">
        <f t="shared" ref="C24:D25" si="2">C39</f>
        <v>1459856.03</v>
      </c>
      <c r="D24" s="42">
        <f t="shared" si="2"/>
        <v>84542788</v>
      </c>
      <c r="F24"/>
      <c r="G24"/>
      <c r="H24" s="26"/>
      <c r="I24" s="26"/>
      <c r="J24" s="26"/>
      <c r="K24" s="26"/>
      <c r="L24" s="26"/>
      <c r="O24"/>
    </row>
    <row r="25" spans="1:15" x14ac:dyDescent="0.2">
      <c r="A25" s="82" t="s">
        <v>59</v>
      </c>
      <c r="B25" s="82" t="s">
        <v>72</v>
      </c>
      <c r="C25" s="41">
        <f t="shared" si="2"/>
        <v>13910.17</v>
      </c>
      <c r="D25" s="42">
        <f t="shared" si="2"/>
        <v>3180331</v>
      </c>
      <c r="F25"/>
      <c r="G25"/>
      <c r="H25" s="26"/>
      <c r="I25" s="88"/>
      <c r="J25" s="26"/>
      <c r="K25" s="26"/>
      <c r="L25" s="26"/>
    </row>
    <row r="26" spans="1:15" x14ac:dyDescent="0.2">
      <c r="A26" s="82" t="s">
        <v>60</v>
      </c>
      <c r="B26" s="82" t="s">
        <v>72</v>
      </c>
      <c r="C26" s="41">
        <f>C43</f>
        <v>3003661.25</v>
      </c>
      <c r="D26" s="42">
        <f>D43</f>
        <v>160291683</v>
      </c>
      <c r="F26"/>
      <c r="G26"/>
      <c r="H26" s="26"/>
      <c r="I26" s="88"/>
      <c r="J26" s="26"/>
      <c r="K26" s="26"/>
      <c r="L26" s="26"/>
    </row>
    <row r="27" spans="1:15" x14ac:dyDescent="0.2">
      <c r="A27" s="82" t="s">
        <v>61</v>
      </c>
      <c r="B27" s="82" t="s">
        <v>72</v>
      </c>
      <c r="C27" s="41">
        <f>C44</f>
        <v>6220908.75</v>
      </c>
      <c r="D27" s="42">
        <f>D44</f>
        <v>542716331</v>
      </c>
      <c r="F27"/>
      <c r="G27"/>
      <c r="H27" s="26"/>
      <c r="I27" s="88"/>
      <c r="J27" s="26"/>
      <c r="K27" s="26"/>
      <c r="L27" s="26"/>
    </row>
    <row r="28" spans="1:15" ht="14.25" x14ac:dyDescent="0.2">
      <c r="A28" s="554" t="s">
        <v>845</v>
      </c>
      <c r="B28" s="82" t="s">
        <v>72</v>
      </c>
      <c r="C28" s="41">
        <v>284078.71000000002</v>
      </c>
      <c r="D28" s="42">
        <v>52541397</v>
      </c>
      <c r="F28"/>
      <c r="G28"/>
      <c r="H28"/>
      <c r="I28"/>
      <c r="J28" s="26"/>
      <c r="K28" s="26"/>
      <c r="L28" s="26"/>
    </row>
    <row r="29" spans="1:15" ht="14.25" x14ac:dyDescent="0.2">
      <c r="A29" s="83" t="s">
        <v>95</v>
      </c>
      <c r="B29" s="82" t="s">
        <v>72</v>
      </c>
      <c r="C29" s="89">
        <v>201811</v>
      </c>
      <c r="D29" s="90">
        <v>60038847</v>
      </c>
      <c r="F29"/>
      <c r="G29"/>
      <c r="H29" s="26"/>
      <c r="I29" s="26"/>
      <c r="J29" s="26"/>
      <c r="K29" s="26"/>
      <c r="L29" s="26"/>
    </row>
    <row r="30" spans="1:15" ht="12.75" customHeight="1" x14ac:dyDescent="0.2">
      <c r="A30" s="82" t="s">
        <v>64</v>
      </c>
      <c r="B30" s="82" t="s">
        <v>72</v>
      </c>
      <c r="C30" s="41">
        <f>C48+C49</f>
        <v>167939.44</v>
      </c>
      <c r="D30" s="42">
        <f>D48+D49</f>
        <v>10466905</v>
      </c>
      <c r="F30"/>
      <c r="G30"/>
      <c r="H30" s="26"/>
      <c r="I30" s="26"/>
      <c r="J30" s="26"/>
      <c r="K30" s="26"/>
      <c r="L30" s="26"/>
    </row>
    <row r="31" spans="1:15" x14ac:dyDescent="0.2">
      <c r="A31" s="83" t="s">
        <v>65</v>
      </c>
      <c r="B31" s="82" t="s">
        <v>72</v>
      </c>
      <c r="C31" s="89">
        <f>C50</f>
        <v>3809.84</v>
      </c>
      <c r="D31" s="90">
        <f>D50</f>
        <v>520</v>
      </c>
      <c r="F31"/>
      <c r="G31"/>
      <c r="H31"/>
      <c r="I31"/>
      <c r="J31"/>
      <c r="K31"/>
      <c r="L31"/>
    </row>
    <row r="32" spans="1:15" ht="14.25" x14ac:dyDescent="0.2">
      <c r="A32" s="888" t="s">
        <v>1033</v>
      </c>
      <c r="B32" s="82" t="s">
        <v>96</v>
      </c>
      <c r="C32" s="89"/>
      <c r="D32" s="90"/>
      <c r="E32"/>
      <c r="F32"/>
      <c r="G32"/>
      <c r="H32"/>
      <c r="I32"/>
      <c r="J32"/>
      <c r="K32"/>
      <c r="L32"/>
    </row>
    <row r="33" spans="1:14" ht="12" customHeight="1" x14ac:dyDescent="0.2">
      <c r="A33" s="83" t="s">
        <v>66</v>
      </c>
      <c r="B33" s="91"/>
      <c r="C33" s="41">
        <f>SUM(C21:C32)</f>
        <v>18353349.280000001</v>
      </c>
      <c r="D33" s="42">
        <f>SUM(D21:D32)</f>
        <v>1283937295</v>
      </c>
      <c r="E33"/>
      <c r="F33"/>
      <c r="G33"/>
      <c r="H33"/>
      <c r="I33"/>
      <c r="J33"/>
      <c r="K33"/>
      <c r="L33"/>
    </row>
    <row r="34" spans="1:14" x14ac:dyDescent="0.2">
      <c r="A34"/>
      <c r="B34"/>
      <c r="C34" s="70"/>
      <c r="D34" s="71"/>
      <c r="E34"/>
      <c r="F34"/>
      <c r="G34"/>
      <c r="H34"/>
      <c r="I34"/>
    </row>
    <row r="35" spans="1:14" x14ac:dyDescent="0.2">
      <c r="A35" s="27" t="s">
        <v>97</v>
      </c>
      <c r="B35" t="s">
        <v>89</v>
      </c>
      <c r="C35" t="s">
        <v>98</v>
      </c>
      <c r="D35" s="79"/>
      <c r="E35"/>
      <c r="F35"/>
      <c r="G35"/>
      <c r="H35"/>
      <c r="I35"/>
    </row>
    <row r="36" spans="1:14" x14ac:dyDescent="0.2">
      <c r="A36" s="28" t="s">
        <v>78</v>
      </c>
      <c r="B36" s="39" t="s">
        <v>79</v>
      </c>
      <c r="C36" s="39" t="s">
        <v>70</v>
      </c>
      <c r="D36" s="64" t="s">
        <v>71</v>
      </c>
      <c r="E36"/>
      <c r="F36"/>
      <c r="G36"/>
      <c r="H36"/>
      <c r="I36"/>
    </row>
    <row r="37" spans="1:14" x14ac:dyDescent="0.2">
      <c r="A37" s="76" t="s">
        <v>56</v>
      </c>
      <c r="B37" s="497" t="s">
        <v>833</v>
      </c>
      <c r="C37" s="92">
        <v>2719825.09</v>
      </c>
      <c r="D37" s="93">
        <v>14911612</v>
      </c>
      <c r="E37"/>
      <c r="F37"/>
      <c r="G37"/>
      <c r="H37"/>
      <c r="I37"/>
    </row>
    <row r="38" spans="1:14" x14ac:dyDescent="0.2">
      <c r="A38" s="94" t="s">
        <v>57</v>
      </c>
      <c r="B38" s="497" t="s">
        <v>833</v>
      </c>
      <c r="C38" s="92">
        <v>9388.6</v>
      </c>
      <c r="D38" s="93">
        <v>95382913</v>
      </c>
      <c r="E38"/>
      <c r="F38"/>
      <c r="G38"/>
      <c r="H38"/>
      <c r="I38"/>
    </row>
    <row r="39" spans="1:14" x14ac:dyDescent="0.2">
      <c r="A39" s="76" t="s">
        <v>58</v>
      </c>
      <c r="B39" s="497" t="s">
        <v>833</v>
      </c>
      <c r="C39" s="92">
        <v>1459856.03</v>
      </c>
      <c r="D39" s="93">
        <v>84542788</v>
      </c>
      <c r="E39"/>
      <c r="F39"/>
      <c r="G39"/>
      <c r="H39"/>
      <c r="I39"/>
    </row>
    <row r="40" spans="1:14" x14ac:dyDescent="0.2">
      <c r="A40" s="76" t="s">
        <v>59</v>
      </c>
      <c r="B40" s="497" t="s">
        <v>833</v>
      </c>
      <c r="C40" s="92">
        <v>13910.17</v>
      </c>
      <c r="D40" s="93">
        <v>3180331</v>
      </c>
      <c r="E40"/>
      <c r="F40"/>
      <c r="G40"/>
      <c r="H40"/>
      <c r="I40"/>
    </row>
    <row r="41" spans="1:14" x14ac:dyDescent="0.2">
      <c r="A41" s="76" t="s">
        <v>80</v>
      </c>
      <c r="B41" s="497" t="s">
        <v>833</v>
      </c>
      <c r="C41" s="92">
        <v>2678543.6</v>
      </c>
      <c r="D41" s="93">
        <v>107068995</v>
      </c>
      <c r="E41"/>
      <c r="F41"/>
      <c r="G41"/>
      <c r="H41"/>
      <c r="I41"/>
    </row>
    <row r="42" spans="1:14" x14ac:dyDescent="0.2">
      <c r="A42" s="76" t="s">
        <v>81</v>
      </c>
      <c r="B42" s="497" t="s">
        <v>833</v>
      </c>
      <c r="C42" s="92">
        <v>938366.05</v>
      </c>
      <c r="D42" s="93">
        <v>25580963</v>
      </c>
      <c r="E42"/>
      <c r="F42"/>
      <c r="G42"/>
      <c r="H42"/>
      <c r="I42"/>
    </row>
    <row r="43" spans="1:14" x14ac:dyDescent="0.2">
      <c r="A43" s="76" t="s">
        <v>60</v>
      </c>
      <c r="B43" s="497" t="s">
        <v>833</v>
      </c>
      <c r="C43" s="92">
        <v>3003661.25</v>
      </c>
      <c r="D43" s="93">
        <v>160291683</v>
      </c>
      <c r="E43"/>
      <c r="F43"/>
      <c r="G43"/>
      <c r="H43"/>
      <c r="I43"/>
      <c r="J43"/>
      <c r="K43"/>
      <c r="L43"/>
    </row>
    <row r="44" spans="1:14" x14ac:dyDescent="0.2">
      <c r="A44" s="76" t="s">
        <v>61</v>
      </c>
      <c r="B44" s="497" t="s">
        <v>833</v>
      </c>
      <c r="C44" s="92">
        <v>6220908.75</v>
      </c>
      <c r="D44" s="93">
        <v>542716331</v>
      </c>
      <c r="E44"/>
      <c r="F44"/>
      <c r="G44"/>
      <c r="H44"/>
      <c r="I44"/>
      <c r="J44"/>
      <c r="K44"/>
      <c r="L44"/>
    </row>
    <row r="45" spans="1:14" x14ac:dyDescent="0.2">
      <c r="A45" s="95" t="s">
        <v>62</v>
      </c>
      <c r="B45" s="497" t="s">
        <v>833</v>
      </c>
      <c r="C45" s="96">
        <v>285150.15000000002</v>
      </c>
      <c r="D45" s="97">
        <v>63525436</v>
      </c>
      <c r="E45"/>
      <c r="F45"/>
      <c r="G45"/>
      <c r="H45"/>
      <c r="I45" s="98"/>
      <c r="J45"/>
      <c r="K45"/>
      <c r="L45"/>
    </row>
    <row r="46" spans="1:14" x14ac:dyDescent="0.2">
      <c r="A46" s="76" t="s">
        <v>99</v>
      </c>
      <c r="B46" s="497" t="s">
        <v>833</v>
      </c>
      <c r="C46" s="92">
        <v>1902.58</v>
      </c>
      <c r="D46" s="93">
        <v>532639</v>
      </c>
      <c r="E46"/>
      <c r="F46"/>
      <c r="G46"/>
      <c r="H46"/>
      <c r="I46" s="98"/>
      <c r="J46"/>
      <c r="K46"/>
      <c r="L46"/>
      <c r="M46"/>
    </row>
    <row r="47" spans="1:14" x14ac:dyDescent="0.2">
      <c r="A47" s="99" t="s">
        <v>63</v>
      </c>
      <c r="B47" s="497" t="s">
        <v>833</v>
      </c>
      <c r="C47" s="92">
        <v>8622.98</v>
      </c>
      <c r="D47" s="93">
        <v>357542</v>
      </c>
      <c r="E47" s="46"/>
      <c r="F47"/>
      <c r="G47"/>
      <c r="H47"/>
      <c r="I47"/>
      <c r="J47"/>
      <c r="K47"/>
      <c r="L47"/>
      <c r="M47"/>
    </row>
    <row r="48" spans="1:14" x14ac:dyDescent="0.2">
      <c r="A48" s="76" t="s">
        <v>64</v>
      </c>
      <c r="B48" s="497" t="s">
        <v>833</v>
      </c>
      <c r="C48" s="92">
        <v>37319.230000000003</v>
      </c>
      <c r="D48" s="93">
        <v>2608269</v>
      </c>
      <c r="E48" s="70"/>
      <c r="F48" s="70"/>
      <c r="G48" s="46"/>
      <c r="H48"/>
      <c r="I48"/>
      <c r="J48"/>
      <c r="K48"/>
      <c r="L48"/>
      <c r="M48"/>
      <c r="N48"/>
    </row>
    <row r="49" spans="1:11" x14ac:dyDescent="0.2">
      <c r="A49" s="76" t="s">
        <v>82</v>
      </c>
      <c r="B49" s="497" t="s">
        <v>833</v>
      </c>
      <c r="C49" s="92">
        <v>130620.21</v>
      </c>
      <c r="D49" s="93">
        <v>7858636</v>
      </c>
      <c r="E49"/>
      <c r="F49"/>
      <c r="G49"/>
      <c r="H49"/>
      <c r="I49"/>
      <c r="J49"/>
      <c r="K49"/>
    </row>
    <row r="50" spans="1:11" x14ac:dyDescent="0.2">
      <c r="A50" s="76" t="s">
        <v>65</v>
      </c>
      <c r="B50" s="497" t="s">
        <v>833</v>
      </c>
      <c r="C50" s="92">
        <v>3809.84</v>
      </c>
      <c r="D50" s="93">
        <v>520</v>
      </c>
      <c r="E50" s="100"/>
      <c r="F50"/>
      <c r="G50"/>
      <c r="H50"/>
      <c r="I50"/>
      <c r="J50"/>
      <c r="K50"/>
    </row>
    <row r="51" spans="1:11" x14ac:dyDescent="0.2">
      <c r="A51" s="101" t="s">
        <v>66</v>
      </c>
      <c r="B51" s="101"/>
      <c r="C51" s="49">
        <f>SUM(C37:C50)</f>
        <v>17511884.529999997</v>
      </c>
      <c r="D51" s="50">
        <f>SUM(D37:D50)</f>
        <v>1108558658</v>
      </c>
      <c r="F51"/>
      <c r="I51"/>
      <c r="J51"/>
      <c r="K51"/>
    </row>
    <row r="52" spans="1:11" x14ac:dyDescent="0.2">
      <c r="F52"/>
    </row>
    <row r="53" spans="1:11" x14ac:dyDescent="0.2">
      <c r="A53" s="38" t="s">
        <v>100</v>
      </c>
      <c r="F53"/>
    </row>
    <row r="54" spans="1:11" x14ac:dyDescent="0.2">
      <c r="A54" s="38"/>
      <c r="F54"/>
    </row>
    <row r="55" spans="1:11" ht="14.25" x14ac:dyDescent="0.2">
      <c r="A55" s="556" t="s">
        <v>840</v>
      </c>
      <c r="F55"/>
    </row>
    <row r="56" spans="1:11" ht="14.25" x14ac:dyDescent="0.2">
      <c r="A56" s="556" t="s">
        <v>841</v>
      </c>
      <c r="F56"/>
    </row>
    <row r="57" spans="1:11" ht="14.25" x14ac:dyDescent="0.2">
      <c r="A57" s="556" t="s">
        <v>842</v>
      </c>
      <c r="F57"/>
    </row>
    <row r="58" spans="1:11" ht="14.25" x14ac:dyDescent="0.2">
      <c r="A58" s="556" t="s">
        <v>843</v>
      </c>
      <c r="F58"/>
    </row>
    <row r="59" spans="1:11" ht="14.25" x14ac:dyDescent="0.2">
      <c r="A59" s="889" t="s">
        <v>1034</v>
      </c>
      <c r="F59"/>
    </row>
    <row r="60" spans="1:11" x14ac:dyDescent="0.2">
      <c r="F60"/>
    </row>
    <row r="61" spans="1:11" x14ac:dyDescent="0.2">
      <c r="G61"/>
      <c r="H61"/>
      <c r="I61"/>
    </row>
    <row r="62" spans="1:11" x14ac:dyDescent="0.2">
      <c r="G62"/>
      <c r="H62"/>
      <c r="I62"/>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Preface</vt:lpstr>
      <vt:lpstr>Introduction</vt:lpstr>
      <vt:lpstr>EOSDIS_Summary</vt:lpstr>
      <vt:lpstr>LANCE_Summary</vt:lpstr>
      <vt:lpstr>Notes</vt:lpstr>
      <vt:lpstr>Ingest</vt:lpstr>
      <vt:lpstr>Archive</vt:lpstr>
      <vt:lpstr>Total Archive Size</vt:lpstr>
      <vt:lpstr>Distribution</vt:lpstr>
      <vt:lpstr>Earthdata_systems</vt:lpstr>
      <vt:lpstr>Distribution_bots</vt:lpstr>
      <vt:lpstr>Distribution_Mission_Instrument</vt:lpstr>
      <vt:lpstr>Distribution_Mission_Domain</vt:lpstr>
      <vt:lpstr>Distribution_Mission_Level</vt:lpstr>
      <vt:lpstr>Unique Product Counts</vt:lpstr>
      <vt:lpstr>NRT</vt:lpstr>
      <vt:lpstr>Data Users</vt:lpstr>
      <vt:lpstr>Foreign Distribution</vt:lpstr>
      <vt:lpstr>Web Visits-Visitors</vt:lpstr>
      <vt:lpstr>Web Repeat Visitors</vt:lpstr>
      <vt:lpstr>Web Activity by Domain</vt:lpstr>
      <vt:lpstr>Web Activity by Country</vt:lpstr>
      <vt:lpstr>Earthdata WebMetrics</vt:lpstr>
      <vt:lpstr>LANCE_WebMetrics</vt:lpstr>
      <vt:lpstr>Worldview_WebMetrics</vt:lpstr>
      <vt:lpstr>Total Users</vt:lpstr>
      <vt:lpstr>Top 10 Products - Dist</vt:lpstr>
      <vt:lpstr>Top 20 Countries - Dist</vt:lpstr>
      <vt:lpstr>Total Archive Trend</vt:lpstr>
      <vt:lpstr>Product Distribution Trend</vt:lpstr>
      <vt:lpstr>Volume Distribution Trend</vt:lpstr>
      <vt:lpstr>Product_level_Trend</vt:lpstr>
      <vt:lpstr>Top 10 Product Trend</vt:lpstr>
      <vt:lpstr>US - Foreign Trend</vt:lpstr>
      <vt:lpstr>Public - Science User Trend</vt:lpstr>
      <vt:lpstr>Web Trends</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 Users'!Print_Area</vt:lpstr>
      <vt:lpstr>'Web Repeat Visitors'!Print_Area</vt:lpstr>
      <vt:lpstr>'Web Trends'!Print_Area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lwanchoo</dc:creator>
  <cp:lastModifiedBy>lwanchoo</cp:lastModifiedBy>
  <cp:lastPrinted>2015-12-22T14:20:59Z</cp:lastPrinted>
  <dcterms:created xsi:type="dcterms:W3CDTF">2015-11-25T18:34:53Z</dcterms:created>
  <dcterms:modified xsi:type="dcterms:W3CDTF">2017-02-03T20:18:14Z</dcterms:modified>
</cp:coreProperties>
</file>